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wopi.dropbox.com/wopi/files/oid_13148259233882088704/WOPIServiceId_TP_DROPBOX_PLUS/WOPIUserId_-/"/>
    </mc:Choice>
  </mc:AlternateContent>
  <xr:revisionPtr revIDLastSave="3" documentId="8_{E31D3FD9-9459-421A-959B-D81BFE7E1AA3}" xr6:coauthVersionLast="47" xr6:coauthVersionMax="47" xr10:uidLastSave="{E6E112D9-5DD8-4310-B2E2-36644A40B4BE}"/>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6" sheetId="88" r:id="rId88"/>
    <sheet name="Table 87" sheetId="89" r:id="rId89"/>
    <sheet name="Table 88" sheetId="90" r:id="rId90"/>
    <sheet name="Table 89" sheetId="91" r:id="rId91"/>
    <sheet name="Table 90" sheetId="92" r:id="rId92"/>
    <sheet name="Table 91" sheetId="93" r:id="rId93"/>
    <sheet name="Table 92" sheetId="94" r:id="rId94"/>
    <sheet name="Table 93" sheetId="95" r:id="rId95"/>
    <sheet name="Table 94" sheetId="96" r:id="rId96"/>
    <sheet name="Table 95" sheetId="97" r:id="rId97"/>
    <sheet name="Table 96" sheetId="98" r:id="rId98"/>
    <sheet name="Table 97" sheetId="99" r:id="rId99"/>
    <sheet name="Table 98" sheetId="100" r:id="rId100"/>
    <sheet name="Table 99" sheetId="101" r:id="rId101"/>
    <sheet name="Table 100" sheetId="102" r:id="rId102"/>
    <sheet name="Table 101" sheetId="103" r:id="rId103"/>
    <sheet name="Table 102" sheetId="104" r:id="rId104"/>
    <sheet name="Table 103" sheetId="105" r:id="rId105"/>
    <sheet name="Table 104" sheetId="106" r:id="rId106"/>
    <sheet name="Table 105" sheetId="107" r:id="rId107"/>
    <sheet name="Table 106" sheetId="108" r:id="rId108"/>
    <sheet name="Table 107" sheetId="109" r:id="rId109"/>
    <sheet name="Table 108" sheetId="110" r:id="rId110"/>
    <sheet name="Table 109" sheetId="111" r:id="rId111"/>
    <sheet name="Table 110" sheetId="112" r:id="rId112"/>
    <sheet name="Table 111" sheetId="113" r:id="rId113"/>
    <sheet name="Table 112" sheetId="114" r:id="rId114"/>
    <sheet name="Table 113" sheetId="115" r:id="rId115"/>
    <sheet name="Table 114" sheetId="116" r:id="rId116"/>
    <sheet name="Table 115" sheetId="117" r:id="rId117"/>
    <sheet name="Table 116" sheetId="118" r:id="rId118"/>
    <sheet name="Table 117" sheetId="119" r:id="rId119"/>
    <sheet name="Table 118" sheetId="120" r:id="rId120"/>
    <sheet name="Table 119" sheetId="121" r:id="rId121"/>
    <sheet name="Table 120" sheetId="122" r:id="rId122"/>
    <sheet name="Table 121" sheetId="123" r:id="rId123"/>
    <sheet name="Table 122" sheetId="124" r:id="rId124"/>
    <sheet name="Table 123" sheetId="125" r:id="rId125"/>
    <sheet name="Table 124" sheetId="126" r:id="rId126"/>
    <sheet name="Table 125" sheetId="127" r:id="rId127"/>
    <sheet name="Table 126" sheetId="128" r:id="rId128"/>
    <sheet name="Table 127" sheetId="129" r:id="rId129"/>
    <sheet name="Table 128" sheetId="130" r:id="rId130"/>
    <sheet name="Table 129" sheetId="131" r:id="rId131"/>
    <sheet name="Table 130" sheetId="132" r:id="rId132"/>
    <sheet name="Table 131" sheetId="133" r:id="rId133"/>
    <sheet name="Table 132" sheetId="134" r:id="rId134"/>
    <sheet name="Table 133" sheetId="135" r:id="rId1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35" l="1"/>
  <c r="B18" i="134"/>
  <c r="B18" i="133"/>
  <c r="B18" i="132"/>
  <c r="B18" i="131"/>
  <c r="B18" i="130"/>
  <c r="B19" i="129"/>
  <c r="B19" i="128"/>
  <c r="B19" i="127"/>
  <c r="B19" i="126"/>
  <c r="B19" i="125"/>
  <c r="B19" i="124"/>
  <c r="B19" i="123"/>
  <c r="B19" i="122"/>
  <c r="B19" i="121"/>
  <c r="B19" i="120"/>
  <c r="B19" i="119"/>
  <c r="B17" i="118"/>
  <c r="B19" i="117"/>
  <c r="B19" i="116"/>
  <c r="B19" i="115"/>
  <c r="B19" i="114"/>
  <c r="B19" i="113"/>
  <c r="B19" i="112"/>
  <c r="B19" i="111"/>
  <c r="B19" i="110"/>
  <c r="B19" i="109"/>
  <c r="B19" i="108"/>
  <c r="B19" i="107"/>
  <c r="B19" i="106"/>
  <c r="B19" i="105"/>
  <c r="B18" i="104"/>
  <c r="B18" i="103"/>
  <c r="B18" i="102"/>
  <c r="B18" i="101"/>
  <c r="B18" i="100"/>
  <c r="B18" i="99"/>
  <c r="B18" i="98"/>
  <c r="B18" i="97"/>
  <c r="B18" i="96"/>
  <c r="B18" i="95"/>
  <c r="B18" i="94"/>
  <c r="B18" i="93"/>
  <c r="B18" i="92"/>
  <c r="B18" i="91"/>
  <c r="B18" i="90"/>
  <c r="B18" i="89"/>
  <c r="B19" i="88"/>
  <c r="B20" i="87"/>
  <c r="B19" i="86"/>
  <c r="B29" i="85"/>
  <c r="B27" i="84"/>
  <c r="B19" i="83"/>
  <c r="B19" i="82"/>
  <c r="B19" i="81"/>
  <c r="B18" i="80"/>
  <c r="B18" i="79"/>
  <c r="B18" i="78"/>
  <c r="B18" i="77"/>
  <c r="B18" i="76"/>
  <c r="B26" i="75"/>
  <c r="B18" i="74"/>
  <c r="B18" i="73"/>
  <c r="B17" i="72"/>
  <c r="B16" i="71"/>
  <c r="B26" i="70"/>
  <c r="B18" i="69"/>
  <c r="B19" i="68"/>
  <c r="B19" i="67"/>
  <c r="B19" i="66"/>
  <c r="B19" i="65"/>
  <c r="B19" i="64"/>
  <c r="B19" i="63"/>
  <c r="B19" i="62"/>
  <c r="B19" i="61"/>
  <c r="B19" i="60"/>
  <c r="B16" i="59"/>
  <c r="B16" i="58"/>
  <c r="B16" i="57"/>
  <c r="B16" i="56"/>
  <c r="B16" i="55"/>
  <c r="B16" i="54"/>
  <c r="B16" i="53"/>
  <c r="B16" i="52"/>
  <c r="B26" i="51"/>
  <c r="B22" i="50"/>
  <c r="B17" i="49"/>
  <c r="B17" i="48"/>
  <c r="B17" i="47"/>
  <c r="B17" i="46"/>
  <c r="B17" i="45"/>
  <c r="B17" i="44"/>
  <c r="B17" i="43"/>
  <c r="B17" i="42"/>
  <c r="B17" i="41"/>
  <c r="B17" i="40"/>
  <c r="B17" i="39"/>
  <c r="B17" i="38"/>
  <c r="B17" i="37"/>
  <c r="B17" i="36"/>
  <c r="B17" i="35"/>
  <c r="B19" i="34"/>
  <c r="B19" i="33"/>
  <c r="B19" i="32"/>
  <c r="B19" i="31"/>
  <c r="B19" i="30"/>
  <c r="B19" i="29"/>
  <c r="B19" i="28"/>
  <c r="B18" i="27"/>
  <c r="B18" i="26"/>
  <c r="B18" i="25"/>
  <c r="B18" i="24"/>
  <c r="B18" i="23"/>
  <c r="B18" i="22"/>
  <c r="B16" i="21"/>
  <c r="B26" i="20"/>
  <c r="B32" i="19"/>
  <c r="B24" i="18"/>
  <c r="B23" i="17"/>
  <c r="B21" i="16"/>
  <c r="B24" i="15"/>
  <c r="B21" i="14"/>
  <c r="B21" i="13"/>
  <c r="B21" i="12"/>
  <c r="B21" i="11"/>
  <c r="B21" i="10"/>
  <c r="B21" i="9"/>
  <c r="B21" i="8"/>
  <c r="B21" i="7"/>
  <c r="B21" i="6"/>
  <c r="B21" i="5"/>
  <c r="B21" i="4"/>
  <c r="E140" i="2"/>
  <c r="D140" i="2"/>
  <c r="E139" i="2"/>
  <c r="D139" i="2"/>
  <c r="E138" i="2"/>
  <c r="D138" i="2"/>
  <c r="E137" i="2"/>
  <c r="D137" i="2"/>
  <c r="E136" i="2"/>
  <c r="D136" i="2"/>
  <c r="D135" i="2"/>
  <c r="E134" i="2"/>
  <c r="D134" i="2"/>
  <c r="E133" i="2"/>
  <c r="D133" i="2"/>
  <c r="E132" i="2"/>
  <c r="D132" i="2"/>
  <c r="E131" i="2"/>
  <c r="D131" i="2"/>
  <c r="E130" i="2"/>
  <c r="D130" i="2"/>
  <c r="E129" i="2"/>
  <c r="D129" i="2"/>
  <c r="E128" i="2"/>
  <c r="D128" i="2"/>
  <c r="E127" i="2"/>
  <c r="D127" i="2"/>
  <c r="E126" i="2"/>
  <c r="D126" i="2"/>
  <c r="E125" i="2"/>
  <c r="D125"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D33" i="2"/>
  <c r="E32" i="2"/>
  <c r="D32" i="2"/>
  <c r="E31" i="2"/>
  <c r="D31" i="2"/>
  <c r="E30" i="2"/>
  <c r="D30" i="2"/>
  <c r="E29" i="2"/>
  <c r="D29" i="2"/>
  <c r="E28" i="2"/>
  <c r="D28"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<sst xmlns="http://schemas.openxmlformats.org/spreadsheetml/2006/main" count="10126" uniqueCount="499">
  <si>
    <t>Public First Poll for CIFF Brazil</t>
  </si>
  <si>
    <t>Fieldwork:</t>
  </si>
  <si>
    <t>29th Aug - 12th Sep 2025</t>
  </si>
  <si>
    <t xml:space="preserve">Interview Method: </t>
  </si>
  <si>
    <t>Online Survey</t>
  </si>
  <si>
    <t>Population represented: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</si>
  <si>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</si>
  <si>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</si>
  <si>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</si>
  <si>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</si>
  <si>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</si>
  <si>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</si>
  <si>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</si>
  <si>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</si>
  <si>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</si>
  <si>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</si>
  <si>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</si>
  <si>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</si>
  <si>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</si>
  <si>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</si>
  <si>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</si>
  <si>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</si>
  <si>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</si>
  <si>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</si>
  <si>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</si>
  <si>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Graduate</t>
  </si>
  <si>
    <t>NonGraduate</t>
  </si>
  <si>
    <t>No annual income</t>
  </si>
  <si>
    <t>Less than R$2,259</t>
  </si>
  <si>
    <t>R$2,259 - R$2,826</t>
  </si>
  <si>
    <t>R$2,826 - R$3,751</t>
  </si>
  <si>
    <t>R$3,751 - R$4,664</t>
  </si>
  <si>
    <t>R$4,664 - R$10,000</t>
  </si>
  <si>
    <t>R$10,001 - R$30,000</t>
  </si>
  <si>
    <t>R$30,001 - R$60,000</t>
  </si>
  <si>
    <t>R$60,001 or more</t>
  </si>
  <si>
    <t>Prefer not to say</t>
  </si>
  <si>
    <t>Left</t>
  </si>
  <si>
    <t>Center</t>
  </si>
  <si>
    <t>Right</t>
  </si>
  <si>
    <t>Lula (PT)</t>
  </si>
  <si>
    <t>Bolsonaro (PL)</t>
  </si>
  <si>
    <t>Another party</t>
  </si>
  <si>
    <t>Did not vote</t>
  </si>
  <si>
    <t>Don't know</t>
  </si>
  <si>
    <t>PT</t>
  </si>
  <si>
    <t>PL</t>
  </si>
  <si>
    <t>Would not vote</t>
  </si>
  <si>
    <t>Not able to vote</t>
  </si>
  <si>
    <t>High</t>
  </si>
  <si>
    <t>Medium</t>
  </si>
  <si>
    <t>Low</t>
  </si>
  <si>
    <t>Yes</t>
  </si>
  <si>
    <t>No</t>
  </si>
  <si>
    <t>Hyper aware</t>
  </si>
  <si>
    <t>Not aware</t>
  </si>
  <si>
    <t>Gender</t>
  </si>
  <si>
    <t>Age</t>
  </si>
  <si>
    <t>Education</t>
  </si>
  <si>
    <t>Income Earning</t>
  </si>
  <si>
    <t>Political orientation</t>
  </si>
  <si>
    <t>2022</t>
  </si>
  <si>
    <t>VI</t>
  </si>
  <si>
    <t>Trust in government</t>
  </si>
  <si>
    <t>Trust in charities</t>
  </si>
  <si>
    <t>Trust in journalists</t>
  </si>
  <si>
    <t>Traveled to developing country</t>
  </si>
  <si>
    <t>Social engagement</t>
  </si>
  <si>
    <t>Bolsonaro awareness</t>
  </si>
  <si>
    <t xml:space="preserve"> Politicians only look out for themselves</t>
  </si>
  <si>
    <t xml:space="preserve"> Most political discussions are just talk with no real action</t>
  </si>
  <si>
    <t xml:space="preserve"> It doesn't matter what the public thinks because politicians will do what they want anyway</t>
  </si>
  <si>
    <t xml:space="preserve"> Everyone just votes for who their friends vote for</t>
  </si>
  <si>
    <t xml:space="preserve"> I would one day be interested in going into politics</t>
  </si>
  <si>
    <t xml:space="preserve"> If you're paying attention, select 'Slightly disagree'</t>
  </si>
  <si>
    <t xml:space="preserve"> If Brazil's Government disappeared tomorrow it would not really impact my life</t>
  </si>
  <si>
    <t xml:space="preserve"> It is silly not to vote in elections</t>
  </si>
  <si>
    <t xml:space="preserve"> If I am dissatisfied with the Government, it is within my power to change it</t>
  </si>
  <si>
    <t xml:space="preserve"> I feel well represented by at least one political party</t>
  </si>
  <si>
    <t>Strongly Disagree</t>
  </si>
  <si>
    <t>Disagree</t>
  </si>
  <si>
    <t>Slightly disagree</t>
  </si>
  <si>
    <t>Neither agree nor disagree</t>
  </si>
  <si>
    <t>Slightly agree</t>
  </si>
  <si>
    <t>Agree</t>
  </si>
  <si>
    <t>Strongly Agree</t>
  </si>
  <si>
    <t>Don’t know</t>
  </si>
  <si>
    <t>Grid Summary: Please indicate your level of agreement with each of the following statements.</t>
  </si>
  <si>
    <t>Fieldwork: 29th Aug - 12th Sep 2025</t>
  </si>
  <si>
    <t>Data weighted by interlocking age &amp; gender, region and social grade to Nationally Representative Proportions</t>
  </si>
  <si>
    <t>BASE: All Respondents</t>
  </si>
  <si>
    <t>Please indicate your level of agreement with each of the following statements.: Politicians only look out for themselves</t>
  </si>
  <si>
    <t>Please indicate your level of agreement with each of the following statements.: Most political discussions are just talk with no real action</t>
  </si>
  <si>
    <t>Please indicate your level of agreement with each of the following statements.: It doesn't matter what the public thinks because politicians will do what they want anyway</t>
  </si>
  <si>
    <t>Please indicate your level of agreement with each of the following statements.: Everyone just votes for who their friends vote for</t>
  </si>
  <si>
    <t>Please indicate your level of agreement with each of the following statements.: I would one day be interested in going into politics</t>
  </si>
  <si>
    <t>Please indicate your level of agreement with each of the following statements.: If you're paying attention, select 'Slightly disagree'</t>
  </si>
  <si>
    <t>Please indicate your level of agreement with each of the following statements.: If Brazil's Government disappeared tomorrow it would not really impact my life</t>
  </si>
  <si>
    <t>Please indicate your level of agreement with each of the following statements.: It is silly not to vote in elections</t>
  </si>
  <si>
    <t>Please indicate your level of agreement with each of the following statements.: If I am dissatisfied with the Government, it is within my power to change it</t>
  </si>
  <si>
    <t>Please indicate your level of agreement with each of the following statements.: I feel well represented by at least one political party</t>
  </si>
  <si>
    <t>The party’s position on healthcare</t>
  </si>
  <si>
    <t>The party’s position on the economy</t>
  </si>
  <si>
    <t>The party’s position on education</t>
  </si>
  <si>
    <t>The party’s position on national defence</t>
  </si>
  <si>
    <t>The party’s position on climate change</t>
  </si>
  <si>
    <t>The leader of the party</t>
  </si>
  <si>
    <t>Whether they prevent a party I don’t like from getting elected</t>
  </si>
  <si>
    <t>The party’s position on international aid</t>
  </si>
  <si>
    <t>The party’s position on immigration</t>
  </si>
  <si>
    <t>Other [please specify]</t>
  </si>
  <si>
    <t>When deciding who to vote for, which of the following is most important to you, if any.  Select up to three of the following.</t>
  </si>
  <si>
    <t>1 - very right wing</t>
  </si>
  <si>
    <t>2</t>
  </si>
  <si>
    <t>3</t>
  </si>
  <si>
    <t>4 - moderate or centrist</t>
  </si>
  <si>
    <t>5</t>
  </si>
  <si>
    <t>6</t>
  </si>
  <si>
    <t>7 - very left wing</t>
  </si>
  <si>
    <t xml:space="preserve"> Some people talk of their views as being “left-wing” or “right-wing”. Using the scale below, how would you describe your own political views? Answer using the 1-7 scale below, with 1 being “very right wing” and 7 being “very left wing”.</t>
  </si>
  <si>
    <t>Lula Da Silva - Partido dos Trabalhadores (PT)</t>
  </si>
  <si>
    <t>Jair Bolsonaro - Partido Liberal (PL)</t>
  </si>
  <si>
    <t>Fine Gael</t>
  </si>
  <si>
    <t>Social Democrats</t>
  </si>
  <si>
    <t>Labour</t>
  </si>
  <si>
    <t>Independent Brazil</t>
  </si>
  <si>
    <t>Green</t>
  </si>
  <si>
    <t>I did not / could not vote</t>
  </si>
  <si>
    <t xml:space="preserve"> Who did you vote for in the most recent Presidential election that took place in 2022?</t>
  </si>
  <si>
    <t>Partido dos Trabalhadores (PT)</t>
  </si>
  <si>
    <t>Partido Liberal (PL)</t>
  </si>
  <si>
    <t>Another party (please specify)</t>
  </si>
  <si>
    <t>I would not vote</t>
  </si>
  <si>
    <t>I am not able to vote</t>
  </si>
  <si>
    <t xml:space="preserve"> And if a general election was called tomorrow, what party would you vote for?</t>
  </si>
  <si>
    <t>Levels of crime</t>
  </si>
  <si>
    <t>Cost of living</t>
  </si>
  <si>
    <t>Quality of the country’s healthcare system</t>
  </si>
  <si>
    <t>State of the economy</t>
  </si>
  <si>
    <t>Levels of poverty in our country</t>
  </si>
  <si>
    <t>Levels of taxation</t>
  </si>
  <si>
    <t>Climate change (e.g. global warming)</t>
  </si>
  <si>
    <t>Quality of and access to schools and universities</t>
  </si>
  <si>
    <t>Number of people out of work/receiving social security payments</t>
  </si>
  <si>
    <t>Quality of housing</t>
  </si>
  <si>
    <t>Availability of housing</t>
  </si>
  <si>
    <t>Quality or cost of public transport</t>
  </si>
  <si>
    <t>Levels of poverty in other countries</t>
  </si>
  <si>
    <t>Defence</t>
  </si>
  <si>
    <t>Threat of terrorism</t>
  </si>
  <si>
    <t>Our relationship with BRICS</t>
  </si>
  <si>
    <t>Access to good pensions</t>
  </si>
  <si>
    <t>Levels of immigration</t>
  </si>
  <si>
    <t>None of the above</t>
  </si>
  <si>
    <t>Which do you think are the most important issues facing the country at this time? Please select up to three.</t>
  </si>
  <si>
    <t>War and conflict</t>
  </si>
  <si>
    <t>Hunger/famine</t>
  </si>
  <si>
    <t>Poverty</t>
  </si>
  <si>
    <t>Human rights abuses</t>
  </si>
  <si>
    <t>Global Health / Pandemics</t>
  </si>
  <si>
    <t>Access to quality healthcare</t>
  </si>
  <si>
    <t>Access to quality education</t>
  </si>
  <si>
    <t>Access to quality housing</t>
  </si>
  <si>
    <t>Levels of immigration / number of refugees</t>
  </si>
  <si>
    <t>Gender equality</t>
  </si>
  <si>
    <t>Biodiversity</t>
  </si>
  <si>
    <t>Which do you think are the most important issues facing the world at this time? Please select all that apply.</t>
  </si>
  <si>
    <t>I would support higher taxes if it meant improved public services</t>
  </si>
  <si>
    <t>I would NOT support higher taxes, even if it meant improved public services</t>
  </si>
  <si>
    <t xml:space="preserve"> Which of the following comes closest to your view?</t>
  </si>
  <si>
    <t xml:space="preserve"> I am increasingly feeling MORE connected to people around me|I am increasingly feeling LESS connected to people around me</t>
  </si>
  <si>
    <t xml:space="preserve"> The world is becoming a safer place|The world is becoming a more dangerous place</t>
  </si>
  <si>
    <t xml:space="preserve"> The standard of living for the average person in our country is INCREASING|The standard of living for the average person in our country is DECREASING </t>
  </si>
  <si>
    <t xml:space="preserve"> The gap between rich and poor in this country is GROWING|The gap between rich and poor in this country is DECREASING</t>
  </si>
  <si>
    <t xml:space="preserve"> The gap between the rich and the poor globally is GROWING|The gap between the rich and poor globally is DECREASING</t>
  </si>
  <si>
    <t>-2</t>
  </si>
  <si>
    <t>-1</t>
  </si>
  <si>
    <t>0</t>
  </si>
  <si>
    <t>1</t>
  </si>
  <si>
    <t>Grid Summary: Which of the following comes closest to your view?</t>
  </si>
  <si>
    <t>Which of the following comes closest to your view?: I am increasingly feeling MORE connected to people around me|I am increasingly feeling LESS connected to people around me</t>
  </si>
  <si>
    <t>Which of the following comes closest to your view?: The world is becoming a safer place|The world is becoming a more dangerous place</t>
  </si>
  <si>
    <t xml:space="preserve">Which of the following comes closest to your view?: The standard of living for the average person in our country is INCREASING|The standard of living for the average person in our country is DECREASING </t>
  </si>
  <si>
    <t>Which of the following comes closest to your view?: The gap between rich and poor in this country is GROWING|The gap between rich and poor in this country is DECREASING</t>
  </si>
  <si>
    <t>Which of the following comes closest to your view?: The gap between the rich and the poor globally is GROWING|The gap between the rich and poor globally is DECREASING</t>
  </si>
  <si>
    <t xml:space="preserve"> Government should redistribute income from those who are wealthy to those who are poorer</t>
  </si>
  <si>
    <t xml:space="preserve"> Ordinary people get their fair share of the country’s wealth</t>
  </si>
  <si>
    <t xml:space="preserve"> People in our country generally have more than they need to get by</t>
  </si>
  <si>
    <t xml:space="preserve"> I am proud of my country</t>
  </si>
  <si>
    <t>Strongly agree</t>
  </si>
  <si>
    <t>Somewhat agree</t>
  </si>
  <si>
    <t>Somewhat disagree</t>
  </si>
  <si>
    <t>Strongly disagree</t>
  </si>
  <si>
    <t>Grid Summary: To what extent do you agree or disagree with the following?</t>
  </si>
  <si>
    <t>To what extent do you agree or disagree with the following?: Government should redistribute income from those who are wealthy to those who are poorer</t>
  </si>
  <si>
    <t>To what extent do you agree or disagree with the following?: Ordinary people get their fair share of the country’s wealth</t>
  </si>
  <si>
    <t>To what extent do you agree or disagree with the following?: People in our country generally have more than they need to get by</t>
  </si>
  <si>
    <t>To what extent do you agree or disagree with the following?: I am proud of my country</t>
  </si>
  <si>
    <t xml:space="preserve"> To what extent do you agree or disagree with the following? “I trust my government to spend the national budget in a way that is in my best interest."</t>
  </si>
  <si>
    <t>BASE: Question randomly assigned to respondents</t>
  </si>
  <si>
    <t xml:space="preserve"> To what extent do you agree or disagree with the following? “I trust my government to spend the national budget in a way that is in the best interest of the country."</t>
  </si>
  <si>
    <t xml:space="preserve"> National government</t>
  </si>
  <si>
    <t xml:space="preserve"> BRICS</t>
  </si>
  <si>
    <t xml:space="preserve"> International financial institutions (e.g. the World Bank, IMF)</t>
  </si>
  <si>
    <t xml:space="preserve"> Private sector finance organisations (e.g. banks, hedge funds)</t>
  </si>
  <si>
    <t xml:space="preserve"> United Nations</t>
  </si>
  <si>
    <t xml:space="preserve"> International charities (e.g. Red Cross, Save the Children, etc.)</t>
  </si>
  <si>
    <t xml:space="preserve"> Local government</t>
  </si>
  <si>
    <t xml:space="preserve"> Police and law enforcement</t>
  </si>
  <si>
    <t xml:space="preserve"> Universities in your country</t>
  </si>
  <si>
    <t xml:space="preserve"> Scientists</t>
  </si>
  <si>
    <t xml:space="preserve"> Influencers</t>
  </si>
  <si>
    <t xml:space="preserve"> Journalists</t>
  </si>
  <si>
    <t xml:space="preserve"> Political activists</t>
  </si>
  <si>
    <t xml:space="preserve"> People in your community</t>
  </si>
  <si>
    <t>Trust a lot</t>
  </si>
  <si>
    <t>Trust a little</t>
  </si>
  <si>
    <t>Do not trust at all</t>
  </si>
  <si>
    <t>Grid Summary: How much do you trust or not trust the following people and institutions?</t>
  </si>
  <si>
    <t>How much do you trust or not trust the following people and institutions?: National government</t>
  </si>
  <si>
    <t>How much do you trust or not trust the following people and institutions?: BRICS</t>
  </si>
  <si>
    <t>How much do you trust or not trust the following people and institutions?: International financial institutions (e.g. the World Bank, IMF)</t>
  </si>
  <si>
    <t>How much do you trust or not trust the following people and institutions?: Private sector finance organisations (e.g. banks, hedge funds)</t>
  </si>
  <si>
    <t>How much do you trust or not trust the following people and institutions?: United Nations</t>
  </si>
  <si>
    <t>How much do you trust or not trust the following people and institutions?: International charities (e.g. Red Cross, Save the Children, etc.)</t>
  </si>
  <si>
    <t>How much do you trust or not trust the following people and institutions?: Local government</t>
  </si>
  <si>
    <t>How much do you trust or not trust the following people and institutions?: Police and law enforcement</t>
  </si>
  <si>
    <t>How much do you trust or not trust the following people and institutions?: Universities in your country</t>
  </si>
  <si>
    <t>How much do you trust or not trust the following people and institutions?: Scientists</t>
  </si>
  <si>
    <t>How much do you trust or not trust the following people and institutions?: Influencers</t>
  </si>
  <si>
    <t>How much do you trust or not trust the following people and institutions?: Journalists</t>
  </si>
  <si>
    <t>How much do you trust or not trust the following people and institutions?: Political activists</t>
  </si>
  <si>
    <t>How much do you trust or not trust the following people and institutions?: People in your community</t>
  </si>
  <si>
    <t>Multiple times a day</t>
  </si>
  <si>
    <t>Every day</t>
  </si>
  <si>
    <t>Several times a week</t>
  </si>
  <si>
    <t>Weekly</t>
  </si>
  <si>
    <t>Several times a month</t>
  </si>
  <si>
    <t>Monthly</t>
  </si>
  <si>
    <t>Less often</t>
  </si>
  <si>
    <t>Never</t>
  </si>
  <si>
    <t xml:space="preserve"> How often do you read, watch, or consume the news?</t>
  </si>
  <si>
    <t>Television news</t>
  </si>
  <si>
    <t>Instagram</t>
  </si>
  <si>
    <t>Online newspapers or magazines</t>
  </si>
  <si>
    <t>Whatsapp</t>
  </si>
  <si>
    <t>Facebook</t>
  </si>
  <si>
    <t>Tiktok</t>
  </si>
  <si>
    <t>Radio news</t>
  </si>
  <si>
    <t>X (formerly Twitter)</t>
  </si>
  <si>
    <t>Physical newspapers or magazines</t>
  </si>
  <si>
    <t>N/A - I don’t consume the news</t>
  </si>
  <si>
    <t>Reddit</t>
  </si>
  <si>
    <t>Other (Please specify)</t>
  </si>
  <si>
    <t>And which of the following are the main ways you tend to receive the news? Select up to three of the following</t>
  </si>
  <si>
    <t xml:space="preserve"> United Nations (UN)</t>
  </si>
  <si>
    <t xml:space="preserve"> World Bank</t>
  </si>
  <si>
    <t xml:space="preserve"> International Monetary Fund (IMF)</t>
  </si>
  <si>
    <t xml:space="preserve"> Banco Nacional de Desenvolvimento Econômico e Social (BNDES)</t>
  </si>
  <si>
    <t xml:space="preserve"> Legion of Good Will (Legião da Boa Vontade – LBV)</t>
  </si>
  <si>
    <t xml:space="preserve"> Brazilian Cooperation Agency (ABC)</t>
  </si>
  <si>
    <t>I had heard of it, and I could explain what it does</t>
  </si>
  <si>
    <t>I had heard of it, but I could NOT explain what it does</t>
  </si>
  <si>
    <t>I had not heard of this</t>
  </si>
  <si>
    <t>Grid Summary: Before taking this survey, were you aware of the following?</t>
  </si>
  <si>
    <t>Before taking this survey, were you aware of the following?: United Nations (UN)</t>
  </si>
  <si>
    <t>Before taking this survey, were you aware of the following?: World Bank</t>
  </si>
  <si>
    <t>Before taking this survey, were you aware of the following?: International Monetary Fund (IMF)</t>
  </si>
  <si>
    <t>Before taking this survey, were you aware of the following?: Banco Nacional de Desenvolvimento Econômico e Social (BNDES)</t>
  </si>
  <si>
    <t>Before taking this survey, were you aware of the following?: Legion of Good Will (Legião da Boa Vontade – LBV)</t>
  </si>
  <si>
    <t>Before taking this survey, were you aware of the following?: Brazilian Cooperation Agency (ABC)</t>
  </si>
  <si>
    <t>Before taking this survey, were you aware of the following?: BRICS</t>
  </si>
  <si>
    <t>Very positive</t>
  </si>
  <si>
    <t>Somewhat positive</t>
  </si>
  <si>
    <t>Neutral</t>
  </si>
  <si>
    <t>Somewhat negative</t>
  </si>
  <si>
    <t>Very negative</t>
  </si>
  <si>
    <t>Grid Summary: You said you had heard of the below institutions. How positive or negative an impression would you say you have of these?  </t>
  </si>
  <si>
    <t>You said you had heard of the below institutions. How positive or negative an impression would you say you have of these?  : United Nations (UN)</t>
  </si>
  <si>
    <t>You said you had heard of the below institutions. How positive or negative an impression would you say you have of these?  : World Bank</t>
  </si>
  <si>
    <t>You said you had heard of the below institutions. How positive or negative an impression would you say you have of these?  : International Monetary Fund (IMF)</t>
  </si>
  <si>
    <t>You said you had heard of the below institutions. How positive or negative an impression would you say you have of these?  : Banco Nacional de Desenvolvimento Econômico e Social (BNDES)</t>
  </si>
  <si>
    <t>You said you had heard of the below institutions. How positive or negative an impression would you say you have of these?  : Legion of Good Will (Legião da Boa Vontade – LBV)</t>
  </si>
  <si>
    <t>You said you had heard of the below institutions. How positive or negative an impression would you say you have of these?  : Brazilian Cooperation Agency (ABC)</t>
  </si>
  <si>
    <t>You said you had heard of the below institutions. How positive or negative an impression would you say you have of these?  : BRICS</t>
  </si>
  <si>
    <t xml:space="preserve"> To what extent do you agree or disagree with the following? People in other countries have similar hopes and dreams as people in my country</t>
  </si>
  <si>
    <t>Very important</t>
  </si>
  <si>
    <t>Somewhat important</t>
  </si>
  <si>
    <t>Not very important</t>
  </si>
  <si>
    <t>Not at all important</t>
  </si>
  <si>
    <t xml:space="preserve"> How important do you think it is that other countries have a positive view of your own country?</t>
  </si>
  <si>
    <t>Standing up for our economic interests more loudly</t>
  </si>
  <si>
    <t>Supporting development programmes (e.g. building schools or hospitals, or funding vaccine programmes) in other countries</t>
  </si>
  <si>
    <t>Standing up for our national values when they are threatened</t>
  </si>
  <si>
    <t>Reducing our carbon emissions to help reduce our impact on the climate</t>
  </si>
  <si>
    <t>Helping other countries when they suffer from a disaster</t>
  </si>
  <si>
    <t>Increasing the amount of renewable energy projects we have</t>
  </si>
  <si>
    <t>Calling out other countries for human rights abuses</t>
  </si>
  <si>
    <t>Setting ambitious targets for carbon emission reduction in the future</t>
  </si>
  <si>
    <t>Investing more in our armed forces</t>
  </si>
  <si>
    <t>Supporting our allies whenever they need it (e.g. providing military or financial support)</t>
  </si>
  <si>
    <t>Helping to defend other countries from invasion</t>
  </si>
  <si>
    <t>In your view, which, if any, of the following would increase the respect other countries have for Brazil on the world stage? Select all that apply.</t>
  </si>
  <si>
    <t>My country should prioritize protecting its own economic interests, even if this has negative impacts on other countries</t>
  </si>
  <si>
    <t>My country should NOT prioritize protecting its own economic interests, if this would have negative impacts on other countries</t>
  </si>
  <si>
    <t>We should co-operate with as many countries as possible to solve global challenges, even if this means acting against our national interests</t>
  </si>
  <si>
    <t>We should co-operate with our closest allies to solve global challenges, even if this means acting against our national interests</t>
  </si>
  <si>
    <t>We should NOT co-operate with other countries to solve global challenges when this means acting against our national interests</t>
  </si>
  <si>
    <t xml:space="preserve"> In your view, how important or unimportant do you think it is for the government to reduce poverty in other countries?</t>
  </si>
  <si>
    <t>One of the biggest issues in the rest of the world</t>
  </si>
  <si>
    <t>A big issue in the rest of the world</t>
  </si>
  <si>
    <t>Somewhat of an issue in the rest of the world</t>
  </si>
  <si>
    <t>Not an issue at all in the rest of the world</t>
  </si>
  <si>
    <t xml:space="preserve"> And regardless of whether or not you think the government should address it, how big of an issue do you think poverty is in the rest of the world?</t>
  </si>
  <si>
    <t>Helping all people access basic services (e.g. education, healthcare)</t>
  </si>
  <si>
    <t>Helping to reduce poverty</t>
  </si>
  <si>
    <t>Supporting peace and security</t>
  </si>
  <si>
    <t>Helping to support job creation and economic growth</t>
  </si>
  <si>
    <t>Protecting our economic interests</t>
  </si>
  <si>
    <t>Promoting basic human rights</t>
  </si>
  <si>
    <t>Providing opportunities for businesses from your country</t>
  </si>
  <si>
    <t>Helping them recover after a disaster</t>
  </si>
  <si>
    <t>Helping them to reduce carbon emissions</t>
  </si>
  <si>
    <t>Promoting the spread of democracy</t>
  </si>
  <si>
    <t>Promoting gender equality</t>
  </si>
  <si>
    <t>Thinking about how your country engages with developing countries, which do you think the government should prioritize? Select up to three.</t>
  </si>
  <si>
    <t xml:space="preserve"> We should take care of our own people before we take care of people from other countries|We should take care of our own people at the same time as taking care of people in other countries</t>
  </si>
  <si>
    <t xml:space="preserve"> We have to focus on fixing issues in our own country before we can start thinking about helping people in other countries|We should help people in other countries at the same time as fixing issues in our own country</t>
  </si>
  <si>
    <t xml:space="preserve"> Our country has a responsibility to help people in other countries when they are in need|Our country does not have a responsibility to help people in other countries when they are in need</t>
  </si>
  <si>
    <t xml:space="preserve"> Countries should work together to solve global problems, such as climate change or global poverty, at the same time as solving national problems|Countries should focus on solving their own national problems before working together to solve global problems</t>
  </si>
  <si>
    <t>Which of the following comes closest to your view?: We should take care of our own people before we take care of people from other countries|We should take care of our own people at the same time as taking care of people in other countries</t>
  </si>
  <si>
    <t>Which of the following comes closest to your view?: We have to focus on fixing issues in our own country before we can start thinking about helping people in other countries|We should help people in other countries at the same time as fixing issues in our own country</t>
  </si>
  <si>
    <t>Which of the following comes closest to your view?: Our country has a responsibility to help people in other countries when they are in need|Our country does not have a responsibility to help people in other countries when they are in need</t>
  </si>
  <si>
    <t>Which of the following comes closest to your view?: Countries should work together to solve global problems, such as climate change or global poverty, at the same time as solving national problems|Countries should focus on solving their own national problems before working together to solve global problems</t>
  </si>
  <si>
    <t>Strongly support</t>
  </si>
  <si>
    <t>Somewhat support</t>
  </si>
  <si>
    <t>Neither support nor oppose</t>
  </si>
  <si>
    <t>Somewhat oppose</t>
  </si>
  <si>
    <t>Strongly oppose</t>
  </si>
  <si>
    <t xml:space="preserve"> To what extent do you support or oppose Brazil spending money to reduce poverty in developing countries, such as by providing food assistance, or helping to construct vital infrastructure like schools or wells?</t>
  </si>
  <si>
    <t xml:space="preserve"> To what extent do you support or oppose Brazil spending money spending money to help other countries respond to a disaster, such as an earthquake, a flood, or the outbreak of a disease?</t>
  </si>
  <si>
    <t xml:space="preserve"> To what extent do you support or oppose Brazil spending money spending money to help developing countries build sustainable economies that are less reliant on aid in the future, such as through support for job creation or business growth?</t>
  </si>
  <si>
    <t>Our country should focus on helping people at home first</t>
  </si>
  <si>
    <t>Our country cannot afford to spend money helping other countries</t>
  </si>
  <si>
    <t>There is no transparency on where aid money is going, or who it is helping</t>
  </si>
  <si>
    <t>International aid goes to countries with corrupt governments</t>
  </si>
  <si>
    <t>We spend this money on the wrong priorities</t>
  </si>
  <si>
    <t>It is not our responsibility to help other countries</t>
  </si>
  <si>
    <t>International aid doesn’t actually reduce poverty in the long-term</t>
  </si>
  <si>
    <t>International aid is often wasted or misused</t>
  </si>
  <si>
    <t>International aid is used to support countries we are friendly with, rather than actually helping to reduce poverty</t>
  </si>
  <si>
    <t>Countries become reliant on international aid and do not move beyond it</t>
  </si>
  <si>
    <t>We already spend much more than other countries around the world</t>
  </si>
  <si>
    <t>International aid can end up supporting countries or groups that are hostile to our country</t>
  </si>
  <si>
    <t>You said you opposed your country spending money to help reduce poverty in developing countries. Why is this? Select all that apply.</t>
  </si>
  <si>
    <t>BASE: Oppose international development spending</t>
  </si>
  <si>
    <t>It reduces global poverty</t>
  </si>
  <si>
    <t>It helps to save lives around the world</t>
  </si>
  <si>
    <t>International aid strengthens our relationships with other countries around the world</t>
  </si>
  <si>
    <t>It is the moral thing to do</t>
  </si>
  <si>
    <t>Supports our own economic growth by helping to create new markets for our products as other countries get richer</t>
  </si>
  <si>
    <t>We have a responsibility to help those in need</t>
  </si>
  <si>
    <t>International aid helps us to promote human rights in other countries</t>
  </si>
  <si>
    <t>It helps to grow national economies so that countries are less reliant on aid in the long-term</t>
  </si>
  <si>
    <t>It improves our national reputation</t>
  </si>
  <si>
    <t>It helps to reduce migration to our country if we solve problems in other countries</t>
  </si>
  <si>
    <t>Promotes global stability by reducing the motivations for people to join militant groups</t>
  </si>
  <si>
    <t>International aid helps us to promote our democracy in other countries</t>
  </si>
  <si>
    <t>International aid helps us to promote gender equality in other countries</t>
  </si>
  <si>
    <t>Our country can afford to do so</t>
  </si>
  <si>
    <t>Other (please specify)</t>
  </si>
  <si>
    <t>You said you supported your country spending money to help reduce poverty in developing countries. Why is this? Select all that apply.</t>
  </si>
  <si>
    <t>BASE: Support international development spending</t>
  </si>
  <si>
    <t>We currently spend far too much to reduce poverty in developing countries</t>
  </si>
  <si>
    <t>We currently spend a little too much to reduce poverty in developing countries</t>
  </si>
  <si>
    <t>We spend about the right amount to reduce poverty in developing countries</t>
  </si>
  <si>
    <t>We spend a little too little to reduce poverty in developing countries</t>
  </si>
  <si>
    <t>We spend far too little to reduce poverty in developing countries</t>
  </si>
  <si>
    <t xml:space="preserve"> Do you think that your country currently spends too much, too little, or the right amount to reduce poverty in developing countries?</t>
  </si>
  <si>
    <t>Less than 1% of the national budget</t>
  </si>
  <si>
    <t>1% - 4% of the national budget</t>
  </si>
  <si>
    <t>5% - 9% of the national budget</t>
  </si>
  <si>
    <t>10% - 14% of the national budget</t>
  </si>
  <si>
    <t>15% - 19% of the national budget</t>
  </si>
  <si>
    <t>20% or more of the national budget</t>
  </si>
  <si>
    <t xml:space="preserve"> If you were to guess, what proportion of your country’s national budget do you think is spent to reduce poverty in developing countries?</t>
  </si>
  <si>
    <t>We spend much more than other wealthy countries</t>
  </si>
  <si>
    <t>We spend a little more than other wealthy countries</t>
  </si>
  <si>
    <t>We spend about the same as other wealthy countries</t>
  </si>
  <si>
    <t>We spend a little less than other wealthy countries</t>
  </si>
  <si>
    <t>We spend much less than other wealthy countries</t>
  </si>
  <si>
    <t xml:space="preserve"> Think about how much your country spends supporting developing countries. Do you think you spend more or less than other wealthy countries?</t>
  </si>
  <si>
    <t>Our country can afford to provide more help to people in other countries than it currently gives</t>
  </si>
  <si>
    <t>Our country can afford to continue providing the amount of help it currently gives to people in other countries</t>
  </si>
  <si>
    <t>Our country cannot afford to continue providing the amount of help it currently gives to people in other countries</t>
  </si>
  <si>
    <t>Our country cannot afford to provide any help at all to people in other countries</t>
  </si>
  <si>
    <t>Very effective</t>
  </si>
  <si>
    <t>Somewhat effective</t>
  </si>
  <si>
    <t>Not very effective</t>
  </si>
  <si>
    <t>Not effective at all</t>
  </si>
  <si>
    <t xml:space="preserve"> Do you think the money your country sends to developing countries is effective or ineffective in its goals of reducing poverty around the world?</t>
  </si>
  <si>
    <t xml:space="preserve"> A wealth tax (e.g. a tax on the amount of property/assets people own) to fund support for developing countries</t>
  </si>
  <si>
    <t xml:space="preserve"> A tax on long-haul flights to fund support for developing countries</t>
  </si>
  <si>
    <t xml:space="preserve"> Tax on bank’s financial transitions to fund support for developing countries</t>
  </si>
  <si>
    <t xml:space="preserve"> Increases in income tax for the country’s richest people to fund support for developing countries</t>
  </si>
  <si>
    <t xml:space="preserve"> Increase in VAT to fund support for developing countries</t>
  </si>
  <si>
    <t xml:space="preserve"> Increases in corporation taxes to fund support for developing countries</t>
  </si>
  <si>
    <t>Grid Summary: To what extent would you support or oppose the following measures to raise money specifically to fund support for developing countries?</t>
  </si>
  <si>
    <t>To what extent would you support or oppose the following measures to raise money specifically to fund support for developing countries?: A wealth tax (e.g. a tax on the amount of property/assets people own) to fund support for developing countries</t>
  </si>
  <si>
    <t>To what extent would you support or oppose the following measures to raise money specifically to fund support for developing countries?: A tax on long-haul flights to fund support for developing countries</t>
  </si>
  <si>
    <t>To what extent would you support or oppose the following measures to raise money specifically to fund support for developing countries?: Tax on bank’s financial transitions to fund support for developing countries</t>
  </si>
  <si>
    <t>To what extent would you support or oppose the following measures to raise money specifically to fund support for developing countries?: Increases in income tax for the country’s richest people to fund support for developing countries</t>
  </si>
  <si>
    <t>To what extent would you support or oppose the following measures to raise money specifically to fund support for developing countries?: Increase in VAT to fund support for developing countries</t>
  </si>
  <si>
    <t>To what extent would you support or oppose the following measures to raise money specifically to fund support for developing countries?: Increases in corporation taxes to fund support for developing countries</t>
  </si>
  <si>
    <t xml:space="preserve"> A wealth tax (e.g. a tax on the amount of property/assets people own) to fund domestic spending</t>
  </si>
  <si>
    <t xml:space="preserve"> A tax on long-haul flights to fund domestic spending</t>
  </si>
  <si>
    <t xml:space="preserve"> Tax on bank’s financial transitions to fund domestic spending</t>
  </si>
  <si>
    <t xml:space="preserve"> Increases in income tax for the country’s richest people to fund domestic spending</t>
  </si>
  <si>
    <t xml:space="preserve"> Increase in VAT to fund domestic spending</t>
  </si>
  <si>
    <t xml:space="preserve"> Increases in corporation taxes to fund domestic spending</t>
  </si>
  <si>
    <t>Grid Summary: And to what extent would you support or oppose the following measures to raise money specifically to fund domestic spending?</t>
  </si>
  <si>
    <t>And to what extent would you support or oppose the following measures to raise money specifically to fund domestic spending?: A wealth tax (e.g. a tax on the amount of property/assets people own) to fund domestic spending</t>
  </si>
  <si>
    <t>And to what extent would you support or oppose the following measures to raise money specifically to fund domestic spending?: A tax on long-haul flights to fund domestic spending</t>
  </si>
  <si>
    <t>And to what extent would you support or oppose the following measures to raise money specifically to fund domestic spending?: Tax on bank’s financial transitions to fund domestic spending</t>
  </si>
  <si>
    <t>And to what extent would you support or oppose the following measures to raise money specifically to fund domestic spending?: Increases in income tax for the country’s richest people to fund domestic spending</t>
  </si>
  <si>
    <t>And to what extent would you support or oppose the following measures to raise money specifically to fund domestic spending?: Increase in VAT to fund domestic spending</t>
  </si>
  <si>
    <t>And to what extent would you support or oppose the following measures to raise money specifically to fund domestic spending?: Increases in corporation taxes to fund domestic spending</t>
  </si>
  <si>
    <t xml:space="preserve"> Imagine that aid spending from your country was focused on supporting education in developing countries.  To what extent would you support or oppose your country spending more money in this scenario?</t>
  </si>
  <si>
    <t xml:space="preserve"> Imagine that aid spending from your country was focused on providing food and water to people without access in developing countries.  To what extent would you support or oppose your country spending more money in this scenario?</t>
  </si>
  <si>
    <t xml:space="preserve"> Imagine that aid spending from your country was focused on building infrastructure in developing countries (e.g. new roads, railways, etc.). To what extent would you support or oppose your country spending more money in this scenario?</t>
  </si>
  <si>
    <t xml:space="preserve"> Imagine that aid spending from your country was focused on improving healthcare in developing countries. To what extent would you support or oppose your country spending more money in this scenario?</t>
  </si>
  <si>
    <t xml:space="preserve"> Imagine that aid spending from your country was focused on responding to natural disasters (e.g. floods, earthquakes) in any countries. To what extent would you support or oppose your country spending more money in this scenario?</t>
  </si>
  <si>
    <t xml:space="preserve"> Imagine that aid spending from your country was focused on providing cash directly to people and families in need in lower income countries. To what extent would you support or oppose your country spending more money in this scenario?</t>
  </si>
  <si>
    <t xml:space="preserve"> Imagine that aid spending from your country was focused on helping people who are living in or fleeing from war zones. To what extent would you support or oppose your country spending more money in this scenario?</t>
  </si>
  <si>
    <t xml:space="preserve"> Imagine that aid spending from your country was focused on supporting economic growth initiatives, such as job creation or helping create local financial markets. To what extent would you support or oppose your country spending more money in this scenario?</t>
  </si>
  <si>
    <t xml:space="preserve"> Imagine that aid spending from your country was focused on providing sexual and reproductive health services. To what extent would you support or oppose your country spending more money in this scenario?</t>
  </si>
  <si>
    <t xml:space="preserve"> Imagine that aid spending from your country was focused on promoting your country's values, such as democracy, human rights and gender equality. To what extent would you support or oppose your country spending more money in this scenario?</t>
  </si>
  <si>
    <t xml:space="preserve"> Imagine that aid spending from your country was focused on providing funding to local charities to use how they see fit in the community. To what extent would you support or oppose your country spending more money in this scenario?</t>
  </si>
  <si>
    <t xml:space="preserve"> Imagine that aid spending from your country was focused on investing in transitioning their energy sources away from oil, gas and coal to renewable sources. To what extent would you support or oppose your country spending more money in this scenario?</t>
  </si>
  <si>
    <t>It is the single most important thing</t>
  </si>
  <si>
    <t xml:space="preserve"> How important or unimportant do you feel it is for a country’s international aid programme to support BOTH its own national interests and the interests of developing countries?</t>
  </si>
  <si>
    <t>My country's approach to international aid should focus on giving help to people in humanitarian crises and extreme poverty (e.g. through providing emergency food/water and access to education/health).</t>
  </si>
  <si>
    <t>My country's approach to international aid should focus on creating sustainable and growing economies that are not reliant on aid in the long term (e.g. through job creation and supporting industrial strategies).</t>
  </si>
  <si>
    <t>My country should not deliver any international aid.</t>
  </si>
  <si>
    <t>Don’t Know</t>
  </si>
  <si>
    <t xml:space="preserve"> Improving global health</t>
  </si>
  <si>
    <t xml:space="preserve"> Your country’s international reputation</t>
  </si>
  <si>
    <t xml:space="preserve"> International security</t>
  </si>
  <si>
    <t xml:space="preserve"> Climate protection</t>
  </si>
  <si>
    <t xml:space="preserve"> Reducing levels of international migration</t>
  </si>
  <si>
    <t xml:space="preserve"> Your national economy overall</t>
  </si>
  <si>
    <t xml:space="preserve"> Your own income</t>
  </si>
  <si>
    <t xml:space="preserve"> Your own job security</t>
  </si>
  <si>
    <t xml:space="preserve"> Your own personal safety</t>
  </si>
  <si>
    <t xml:space="preserve"> The cost of goods for you personally</t>
  </si>
  <si>
    <t>Very positive impact</t>
  </si>
  <si>
    <t>Somewhat positive impact</t>
  </si>
  <si>
    <t>No impact</t>
  </si>
  <si>
    <t>Somewhat negative impact</t>
  </si>
  <si>
    <t>Very negative impact</t>
  </si>
  <si>
    <t>Grid Summary: To what extent do you believe that your country providing financial support to developing countries has a positive or negative impact on the following?</t>
  </si>
  <si>
    <t>To what extent do you believe that your country providing financial support to developing countries has a positive or negative impact on the following?: Improving global health</t>
  </si>
  <si>
    <t>To what extent do you believe that your country providing financial support to developing countries has a positive or negative impact on the following?: Your country’s international reputation</t>
  </si>
  <si>
    <t>To what extent do you believe that your country providing financial support to developing countries has a positive or negative impact on the following?: International security</t>
  </si>
  <si>
    <t>To what extent do you believe that your country providing financial support to developing countries has a positive or negative impact on the following?: Climate protection</t>
  </si>
  <si>
    <t>To what extent do you believe that your country providing financial support to developing countries has a positive or negative impact on the following?: Reducing levels of international migration</t>
  </si>
  <si>
    <t>To what extent do you believe that your country providing financial support to developing countries has a positive or negative impact on the following?: Your national economy overall</t>
  </si>
  <si>
    <t>To what extent do you believe that your country providing financial support to developing countries has a positive or negative impact on the following?: Your own income</t>
  </si>
  <si>
    <t>To what extent do you believe that your country providing financial support to developing countries has a positive or negative impact on the following?: Your own job security</t>
  </si>
  <si>
    <t>To what extent do you believe that your country providing financial support to developing countries has a positive or negative impact on the following?: Your own personal safety</t>
  </si>
  <si>
    <t>To what extent do you believe that your country providing financial support to developing countries has a positive or negative impact on the following?: The cost of goods for you personally</t>
  </si>
  <si>
    <t xml:space="preserve"> Money invested in other countries has no impact on our national economy|Money invested in other countries can boost our own economy by providing new markets for our goods</t>
  </si>
  <si>
    <t xml:space="preserve"> Money invested in other countries has no impact on the price of food in my country|Money invested in other countries can reduce the price of food in my country</t>
  </si>
  <si>
    <t xml:space="preserve"> Money invested in other countries has no impact on the price of energy in my country|Money invested in other countries can reduce the price of energy in my country </t>
  </si>
  <si>
    <t xml:space="preserve"> Money invested in other countries has no impact on migration to my country|Money invested in other countries can reduce migration flows to my country by fixing problems abroad</t>
  </si>
  <si>
    <t>Which of the following comes closest to your view?: Money invested in other countries has no impact on our national economy|Money invested in other countries can boost our own economy by providing new markets for our goods</t>
  </si>
  <si>
    <t>Which of the following comes closest to your view?: Money invested in other countries has no impact on the price of food in my country|Money invested in other countries can reduce the price of food in my country</t>
  </si>
  <si>
    <t xml:space="preserve">Which of the following comes closest to your view?: Money invested in other countries has no impact on the price of energy in my country|Money invested in other countries can reduce the price of energy in my country </t>
  </si>
  <si>
    <t>Which of the following comes closest to your view?: Money invested in other countries has no impact on migration to my country|Money invested in other countries can reduce migration flows to my country by fixing problems abroad</t>
  </si>
  <si>
    <t>Helping reduce poverty in other countries</t>
  </si>
  <si>
    <t>Strengthening diplomatic or political relationships</t>
  </si>
  <si>
    <t>Improving our country’s reputation internationally</t>
  </si>
  <si>
    <t>Promoting global stability and peace</t>
  </si>
  <si>
    <t>Building partnerships to tackle global challenges (e.g. climate change, pandemics)</t>
  </si>
  <si>
    <t>Supporting humanitarian values and international solidarity</t>
  </si>
  <si>
    <t>Increasing our country’s global influence</t>
  </si>
  <si>
    <t>Creating new markets for businesses from our country</t>
  </si>
  <si>
    <t>Expanding trade opportunities for our country</t>
  </si>
  <si>
    <t>Improving health, education or infrastructure abroad</t>
  </si>
  <si>
    <t>Creating jobs or economic growth in our country</t>
  </si>
  <si>
    <t>Preventing conflicts or security threats that might affect us</t>
  </si>
  <si>
    <t>Reducing migration pressures to our country</t>
  </si>
  <si>
    <t>Reducing your own cost of living</t>
  </si>
  <si>
    <t>Improving your own job security</t>
  </si>
  <si>
    <t>N/A - there are no benefits to investing in other countries</t>
  </si>
  <si>
    <t>Which, if any, of the following do you think are the main benefits of investment in other countries? Select all that apply.</t>
  </si>
  <si>
    <t>Full Results</t>
  </si>
  <si>
    <t>Online adults in Brazil</t>
  </si>
  <si>
    <t>All results are weighted using Iterative Proportional Fitting, or 'Raking'. The results are  weighted by interlocking age &amp; gender, region and education level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</si>
</sst>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sz val="13"/>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 vertical="center"/>
    </xf>
    <xf numFmtId="1" fontId="7" fillId="0" borderId="1" xfId="0" applyNumberFormat="1" applyFont="1" applyBorder="1" applyAlignment="1">
      <alignment horizontal="center" vertical="center"/>
    </xf>
    <xf numFmtId="1" fontId="6" fillId="0" borderId="2" xfId="0" applyNumberFormat="1"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9"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1" xfId="0" applyFont="1" applyBorder="1"/>
    <xf numFmtId="0" fontId="7" fillId="0" borderId="3" xfId="0" applyFont="1" applyBorder="1" applyAlignment="1">
      <alignment horizontal="center" vertical="center" wrapText="1"/>
    </xf>
    <xf numFmtId="0" fontId="8" fillId="0" borderId="0" xfId="0" applyFont="1" applyAlignment="1">
      <alignment horizontal="center"/>
    </xf>
    <xf numFmtId="0" fontId="7" fillId="0" borderId="1" xfId="0" applyFont="1" applyBorder="1" applyAlignment="1">
      <alignment horizontal="center" vertical="center"/>
    </xf>
    <xf numFmtId="9" fontId="7" fillId="0" borderId="2" xfId="0" applyNumberFormat="1" applyFont="1" applyBorder="1" applyAlignment="1">
      <alignment horizontal="center" vertical="center"/>
    </xf>
    <xf numFmtId="0" fontId="10" fillId="0" borderId="0" xfId="0" applyFont="1"/>
    <xf numFmtId="0" fontId="1" fillId="0" borderId="0" xfId="0" applyFont="1" applyAlignment="1">
      <alignment horizontal="center" vertical="top" wrapText="1"/>
    </xf>
    <xf numFmtId="0" fontId="0" fillId="0" borderId="0" xfId="0"/>
    <xf numFmtId="0" fontId="6" fillId="0" borderId="1" xfId="0" applyFont="1" applyBorder="1" applyAlignment="1">
      <alignment horizontal="center" vertical="center"/>
    </xf>
    <xf numFmtId="0" fontId="9" fillId="0" borderId="0" xfId="0" applyFont="1" applyAlignment="1">
      <alignment vertical="top" wrapText="1"/>
    </xf>
    <xf numFmtId="0" fontId="7" fillId="0" borderId="1" xfId="0" applyFont="1" applyBorder="1" applyAlignment="1">
      <alignment horizontal="center" vertical="center"/>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I21" sqref="I21"/>
    </sheetView>
  </sheetViews>
  <sheetFormatPr defaultColWidth="11.54296875" defaultRowHeight="14.5" x14ac:dyDescent="0.35"/>
  <sheetData>
    <row r="7" spans="6:12" ht="40.15" customHeight="1" x14ac:dyDescent="0.35">
      <c r="F7" s="22" t="s">
        <v>0</v>
      </c>
      <c r="G7" s="23"/>
      <c r="H7" s="23"/>
      <c r="I7" s="23"/>
      <c r="J7" s="23"/>
      <c r="K7" s="23"/>
      <c r="L7" s="23"/>
    </row>
    <row r="10" spans="6:12" ht="19.899999999999999" customHeight="1" x14ac:dyDescent="0.45">
      <c r="F10" s="2" t="s">
        <v>1</v>
      </c>
      <c r="K10" s="3" t="s">
        <v>2</v>
      </c>
    </row>
    <row r="11" spans="6:12" ht="19.899999999999999" customHeight="1" x14ac:dyDescent="0.45">
      <c r="F11" s="2" t="s">
        <v>3</v>
      </c>
      <c r="K11" s="3" t="s">
        <v>4</v>
      </c>
    </row>
    <row r="12" spans="6:12" ht="19.899999999999999" customHeight="1" x14ac:dyDescent="0.45">
      <c r="F12" s="2" t="s">
        <v>5</v>
      </c>
      <c r="K12" s="3" t="s">
        <v>497</v>
      </c>
    </row>
    <row r="13" spans="6:12" ht="19.899999999999999" customHeight="1" x14ac:dyDescent="0.45">
      <c r="F13" s="2" t="s">
        <v>6</v>
      </c>
      <c r="K13" s="3">
        <v>1001</v>
      </c>
    </row>
    <row r="14" spans="6:12" ht="18.5" x14ac:dyDescent="0.45">
      <c r="F14" s="2"/>
    </row>
    <row r="15" spans="6:12" ht="18.5" x14ac:dyDescent="0.45">
      <c r="F15" s="2"/>
    </row>
    <row r="16" spans="6:12" ht="18.5" x14ac:dyDescent="0.45">
      <c r="F16" s="2" t="s">
        <v>7</v>
      </c>
    </row>
    <row r="17" spans="6:13" ht="49.9" customHeight="1" x14ac:dyDescent="0.35">
      <c r="F17" s="27" t="s">
        <v>498</v>
      </c>
      <c r="G17" s="23"/>
      <c r="H17" s="23"/>
      <c r="I17" s="23"/>
      <c r="J17" s="23"/>
      <c r="K17" s="23"/>
      <c r="L17" s="23"/>
      <c r="M17" s="23"/>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0"/>
  <sheetViews>
    <sheetView showGridLines="0" workbookViewId="0"/>
  </sheetViews>
  <sheetFormatPr defaultColWidth="11.54296875" defaultRowHeight="14.5" x14ac:dyDescent="0.35"/>
  <cols>
    <col min="4" max="4" width="100.7265625" customWidth="1"/>
    <col min="5" max="5" width="20.7265625" customWidth="1"/>
  </cols>
  <sheetData>
    <row r="2" spans="3:6" ht="40.15"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1</v>
      </c>
      <c r="D9" s="8" t="str">
        <f>HYPERLINK("#'Table 1'!A1", "Grid Summary: Please indicate your level of agreement with each of the following statements.")</f>
        <v>Grid Summary: Please indicate your level of agreement with each of the following statements.</v>
      </c>
      <c r="E9" s="7"/>
      <c r="F9" t="s">
        <v>90</v>
      </c>
    </row>
    <row r="10" spans="3:6" x14ac:dyDescent="0.35">
      <c r="C10">
        <v>2</v>
      </c>
      <c r="D10" s="8" t="str">
        <f>HYPERLINK("#'Table 2'!A1", "Please indicate your level of agreement with each of the following statements.: Politicians only look out for themselves")</f>
        <v>Please indicate your level of agreement with each of the following statements.: Politicians only look out for themselves</v>
      </c>
      <c r="E10" s="18" t="str">
        <f>HYPERLINK("#'Full Results'!A11", "11")</f>
        <v>11</v>
      </c>
      <c r="F10" t="s">
        <v>90</v>
      </c>
    </row>
    <row r="11" spans="3:6" x14ac:dyDescent="0.35">
      <c r="C11">
        <v>3</v>
      </c>
      <c r="D11" s="8" t="str">
        <f>HYPERLINK("#'Table 3'!A1", "Please indicate your level of agreement with each of the following statements.: Most political discussions are just talk with no real action")</f>
        <v>Please indicate your level of agreement with each of the following statements.: Most political discussions are just talk with no real action</v>
      </c>
      <c r="E11" s="18" t="str">
        <f>HYPERLINK("#'Full Results'!A22", "22")</f>
        <v>22</v>
      </c>
      <c r="F11" t="s">
        <v>90</v>
      </c>
    </row>
    <row r="12" spans="3:6" x14ac:dyDescent="0.35">
      <c r="C12">
        <v>4</v>
      </c>
      <c r="D12" s="8" t="str">
        <f>HYPERLINK("#'Table 4'!A1", "Please indicate your level of agreement with each of the following statements.: It doesn't matter what the public thinks because politicians will do what they want anyway")</f>
        <v>Please indicate your level of agreement with each of the following statements.: It doesn't matter what the public thinks because politicians will do what they want anyway</v>
      </c>
      <c r="E12" s="18" t="str">
        <f>HYPERLINK("#'Full Results'!A33", "33")</f>
        <v>33</v>
      </c>
      <c r="F12" t="s">
        <v>90</v>
      </c>
    </row>
    <row r="13" spans="3:6" x14ac:dyDescent="0.35">
      <c r="C13">
        <v>5</v>
      </c>
      <c r="D13" s="8" t="str">
        <f>HYPERLINK("#'Table 5'!A1", "Please indicate your level of agreement with each of the following statements.: Everyone just votes for who their friends vote for")</f>
        <v>Please indicate your level of agreement with each of the following statements.: Everyone just votes for who their friends vote for</v>
      </c>
      <c r="E13" s="18" t="str">
        <f>HYPERLINK("#'Full Results'!A44", "44")</f>
        <v>44</v>
      </c>
      <c r="F13" t="s">
        <v>90</v>
      </c>
    </row>
    <row r="14" spans="3:6" x14ac:dyDescent="0.35">
      <c r="C14">
        <v>6</v>
      </c>
      <c r="D14" s="8" t="str">
        <f>HYPERLINK("#'Table 6'!A1", "Please indicate your level of agreement with each of the following statements.: I would one day be interested in going into politics")</f>
        <v>Please indicate your level of agreement with each of the following statements.: I would one day be interested in going into politics</v>
      </c>
      <c r="E14" s="18" t="str">
        <f>HYPERLINK("#'Full Results'!A55", "55")</f>
        <v>55</v>
      </c>
      <c r="F14" t="s">
        <v>90</v>
      </c>
    </row>
    <row r="15" spans="3:6" x14ac:dyDescent="0.35">
      <c r="C15">
        <v>7</v>
      </c>
      <c r="D15" s="8" t="str">
        <f>HYPERLINK("#'Table 7'!A1", "Please indicate your level of agreement with each of the following statements.: If you're paying attention, select 'Slightly disagree'")</f>
        <v>Please indicate your level of agreement with each of the following statements.: If you're paying attention, select 'Slightly disagree'</v>
      </c>
      <c r="E15" s="18" t="str">
        <f>HYPERLINK("#'Full Results'!A66", "66")</f>
        <v>66</v>
      </c>
      <c r="F15" t="s">
        <v>90</v>
      </c>
    </row>
    <row r="16" spans="3:6" x14ac:dyDescent="0.35">
      <c r="C16">
        <v>8</v>
      </c>
      <c r="D16" s="8" t="str">
        <f>HYPERLINK("#'Table 8'!A1", "Please indicate your level of agreement with each of the following statements.: If Brazil's Government disappeared tomorrow it would not really impact my life")</f>
        <v>Please indicate your level of agreement with each of the following statements.: If Brazil's Government disappeared tomorrow it would not really impact my life</v>
      </c>
      <c r="E16" s="18" t="str">
        <f>HYPERLINK("#'Full Results'!A77", "77")</f>
        <v>77</v>
      </c>
      <c r="F16" t="s">
        <v>90</v>
      </c>
    </row>
    <row r="17" spans="3:6" x14ac:dyDescent="0.35">
      <c r="C17">
        <v>9</v>
      </c>
      <c r="D17" s="8" t="str">
        <f>HYPERLINK("#'Table 9'!A1", "Please indicate your level of agreement with each of the following statements.: It is silly not to vote in elections")</f>
        <v>Please indicate your level of agreement with each of the following statements.: It is silly not to vote in elections</v>
      </c>
      <c r="E17" s="18" t="str">
        <f>HYPERLINK("#'Full Results'!A88", "88")</f>
        <v>88</v>
      </c>
      <c r="F17" t="s">
        <v>90</v>
      </c>
    </row>
    <row r="18" spans="3:6" x14ac:dyDescent="0.35">
      <c r="C18">
        <v>10</v>
      </c>
      <c r="D18" s="8" t="str">
        <f>HYPERLINK("#'Table 10'!A1", "Please indicate your level of agreement with each of the following statements.: If I am dissatisfied with the Government, it is within my power to change it")</f>
        <v>Please indicate your level of agreement with each of the following statements.: If I am dissatisfied with the Government, it is within my power to change it</v>
      </c>
      <c r="E18" s="18" t="str">
        <f>HYPERLINK("#'Full Results'!A99", "99")</f>
        <v>99</v>
      </c>
      <c r="F18" t="s">
        <v>90</v>
      </c>
    </row>
    <row r="19" spans="3:6" x14ac:dyDescent="0.35">
      <c r="C19">
        <v>11</v>
      </c>
      <c r="D19" s="8" t="str">
        <f>HYPERLINK("#'Table 11'!A1", "Please indicate your level of agreement with each of the following statements.: I feel well represented by at least one political party")</f>
        <v>Please indicate your level of agreement with each of the following statements.: I feel well represented by at least one political party</v>
      </c>
      <c r="E19" s="18" t="str">
        <f>HYPERLINK("#'Full Results'!A110", "110")</f>
        <v>110</v>
      </c>
      <c r="F19" t="s">
        <v>90</v>
      </c>
    </row>
    <row r="20" spans="3:6" x14ac:dyDescent="0.35">
      <c r="C20">
        <v>12</v>
      </c>
      <c r="D20" s="8" t="str">
        <f>HYPERLINK("#'Table 12'!A1", "When deciding who to vote for, which of the following is most important to you, if any.  Select up to three of the following.")</f>
        <v>When deciding who to vote for, which of the following is most important to you, if any.  Select up to three of the following.</v>
      </c>
      <c r="E20" s="18" t="str">
        <f>HYPERLINK("#'Full Results'!A121", "121")</f>
        <v>121</v>
      </c>
      <c r="F20" t="s">
        <v>90</v>
      </c>
    </row>
    <row r="21" spans="3:6" x14ac:dyDescent="0.35">
      <c r="C21">
        <v>13</v>
      </c>
      <c r="D21" s="8" t="str">
        <f>HYPERLINK("#'Table 13'!A1", " Some people talk of their views as being “left-wing” or “right-wing”. Using the scale below, how would you describe your own political views? Answer using the 1-7 scale below, with 1 being “very right wing” and 7 being “very left wing”.")</f>
        <v xml:space="preserve"> Some people talk of their views as being “left-wing” or “right-wing”. Using the scale below, how would you describe your own political views? Answer using the 1-7 scale below, with 1 being “very right wing” and 7 being “very left wing”.</v>
      </c>
      <c r="E21" s="18" t="str">
        <f>HYPERLINK("#'Full Results'!A135", "135")</f>
        <v>135</v>
      </c>
      <c r="F21" t="s">
        <v>90</v>
      </c>
    </row>
    <row r="22" spans="3:6" x14ac:dyDescent="0.35">
      <c r="C22">
        <v>14</v>
      </c>
      <c r="D22" s="8" t="str">
        <f>HYPERLINK("#'Table 14'!A1", " Who did you vote for in the most recent Presidential election that took place in 2022?")</f>
        <v xml:space="preserve"> Who did you vote for in the most recent Presidential election that took place in 2022?</v>
      </c>
      <c r="E22" s="18" t="str">
        <f>HYPERLINK("#'Full Results'!A146", "146")</f>
        <v>146</v>
      </c>
      <c r="F22" t="s">
        <v>90</v>
      </c>
    </row>
    <row r="23" spans="3:6" x14ac:dyDescent="0.35">
      <c r="C23">
        <v>15</v>
      </c>
      <c r="D23" s="8" t="str">
        <f>HYPERLINK("#'Table 15'!A1", " And if a general election was called tomorrow, what party would you vote for?")</f>
        <v xml:space="preserve"> And if a general election was called tomorrow, what party would you vote for?</v>
      </c>
      <c r="E23" s="18" t="str">
        <f>HYPERLINK("#'Full Results'!A159", "159")</f>
        <v>159</v>
      </c>
      <c r="F23" t="s">
        <v>90</v>
      </c>
    </row>
    <row r="24" spans="3:6" x14ac:dyDescent="0.35">
      <c r="C24">
        <v>16</v>
      </c>
      <c r="D24" s="8" t="str">
        <f>HYPERLINK("#'Table 16'!A1", "Which do you think are the most important issues facing the country at this time? Please select up to three.")</f>
        <v>Which do you think are the most important issues facing the country at this time? Please select up to three.</v>
      </c>
      <c r="E24" s="18" t="str">
        <f>HYPERLINK("#'Full Results'!A173", "173")</f>
        <v>173</v>
      </c>
      <c r="F24" t="s">
        <v>90</v>
      </c>
    </row>
    <row r="25" spans="3:6" x14ac:dyDescent="0.35">
      <c r="C25">
        <v>17</v>
      </c>
      <c r="D25" s="8" t="str">
        <f>HYPERLINK("#'Table 17'!A1", "Which do you think are the most important issues facing the world at this time? Please select all that apply.")</f>
        <v>Which do you think are the most important issues facing the world at this time? Please select all that apply.</v>
      </c>
      <c r="E25" s="18" t="str">
        <f>HYPERLINK("#'Full Results'!A195", "195")</f>
        <v>195</v>
      </c>
      <c r="F25" t="s">
        <v>90</v>
      </c>
    </row>
    <row r="26" spans="3:6" x14ac:dyDescent="0.35">
      <c r="C26">
        <v>18</v>
      </c>
      <c r="D26" s="8" t="str">
        <f>HYPERLINK("#'Table 18'!A1", " Which of the following comes closest to your view?")</f>
        <v xml:space="preserve"> Which of the following comes closest to your view?</v>
      </c>
      <c r="E26" s="18" t="str">
        <f>HYPERLINK("#'Full Results'!A211", "211")</f>
        <v>211</v>
      </c>
      <c r="F26" t="s">
        <v>90</v>
      </c>
    </row>
    <row r="27" spans="3:6" x14ac:dyDescent="0.35">
      <c r="C27">
        <v>19</v>
      </c>
      <c r="D27" s="8" t="str">
        <f>HYPERLINK("#'Table 19'!A1", "Grid Summary: Which of the following comes closest to your view?")</f>
        <v>Grid Summary: Which of the following comes closest to your view?</v>
      </c>
      <c r="E27" s="7"/>
      <c r="F27" t="s">
        <v>90</v>
      </c>
    </row>
    <row r="28" spans="3:6" x14ac:dyDescent="0.35">
      <c r="C28">
        <v>20</v>
      </c>
      <c r="D28" s="8" t="str">
        <f>HYPERLINK("#'Table 20'!A1", "Which of the following comes closest to your view?: I am increasingly feeling MORE connected to people around me|I am increasingly feeling LESS connected to people around me")</f>
        <v>Which of the following comes closest to your view?: I am increasingly feeling MORE connected to people around me|I am increasingly feeling LESS connected to people around me</v>
      </c>
      <c r="E28" s="18" t="str">
        <f>HYPERLINK("#'Full Results'!A217", "217")</f>
        <v>217</v>
      </c>
      <c r="F28" t="s">
        <v>90</v>
      </c>
    </row>
    <row r="29" spans="3:6" x14ac:dyDescent="0.35">
      <c r="C29">
        <v>21</v>
      </c>
      <c r="D29" s="8" t="str">
        <f>HYPERLINK("#'Table 21'!A1", "Which of the following comes closest to your view?: The world is becoming a safer place|The world is becoming a more dangerous place")</f>
        <v>Which of the following comes closest to your view?: The world is becoming a safer place|The world is becoming a more dangerous place</v>
      </c>
      <c r="E29" s="18" t="str">
        <f>HYPERLINK("#'Full Results'!A225", "225")</f>
        <v>225</v>
      </c>
      <c r="F29" t="s">
        <v>90</v>
      </c>
    </row>
    <row r="30" spans="3:6" x14ac:dyDescent="0.35">
      <c r="C30">
        <v>22</v>
      </c>
      <c r="D30" s="8" t="str">
        <f>HYPERLINK("#'Table 22'!A1", "Which of the following comes closest to your view?: The standard of living for the average person in our country is INCREASING|The standard of living for the average person in our country is DECREASING ")</f>
        <v xml:space="preserve">Which of the following comes closest to your view?: The standard of living for the average person in our country is INCREASING|The standard of living for the average person in our country is DECREASING </v>
      </c>
      <c r="E30" s="18" t="str">
        <f>HYPERLINK("#'Full Results'!A233", "233")</f>
        <v>233</v>
      </c>
      <c r="F30" t="s">
        <v>90</v>
      </c>
    </row>
    <row r="31" spans="3:6" x14ac:dyDescent="0.35">
      <c r="C31">
        <v>23</v>
      </c>
      <c r="D31" s="8" t="str">
        <f>HYPERLINK("#'Table 23'!A1", "Which of the following comes closest to your view?: The gap between rich and poor in this country is GROWING|The gap between rich and poor in this country is DECREASING")</f>
        <v>Which of the following comes closest to your view?: The gap between rich and poor in this country is GROWING|The gap between rich and poor in this country is DECREASING</v>
      </c>
      <c r="E31" s="18" t="str">
        <f>HYPERLINK("#'Full Results'!A241", "241")</f>
        <v>241</v>
      </c>
      <c r="F31" t="s">
        <v>90</v>
      </c>
    </row>
    <row r="32" spans="3:6" x14ac:dyDescent="0.35">
      <c r="C32">
        <v>24</v>
      </c>
      <c r="D32" s="8" t="str">
        <f>HYPERLINK("#'Table 24'!A1", "Which of the following comes closest to your view?: The gap between the rich and the poor globally is GROWING|The gap between the rich and poor globally is DECREASING")</f>
        <v>Which of the following comes closest to your view?: The gap between the rich and the poor globally is GROWING|The gap between the rich and poor globally is DECREASING</v>
      </c>
      <c r="E32" s="18" t="str">
        <f>HYPERLINK("#'Full Results'!A249", "249")</f>
        <v>249</v>
      </c>
      <c r="F32" t="s">
        <v>90</v>
      </c>
    </row>
    <row r="33" spans="3:6" x14ac:dyDescent="0.35">
      <c r="C33">
        <v>25</v>
      </c>
      <c r="D33" s="8" t="str">
        <f>HYPERLINK("#'Table 25'!A1", "Grid Summary: To what extent do you agree or disagree with the following?")</f>
        <v>Grid Summary: To what extent do you agree or disagree with the following?</v>
      </c>
      <c r="E33" s="7"/>
      <c r="F33" t="s">
        <v>90</v>
      </c>
    </row>
    <row r="34" spans="3:6" x14ac:dyDescent="0.35">
      <c r="C34">
        <v>26</v>
      </c>
      <c r="D34" s="8" t="str">
        <f>HYPERLINK("#'Table 26'!A1", "To what extent do you agree or disagree with the following?: Government should redistribute income from those who are wealthy to those who are poorer")</f>
        <v>To what extent do you agree or disagree with the following?: Government should redistribute income from those who are wealthy to those who are poorer</v>
      </c>
      <c r="E34" s="18" t="str">
        <f>HYPERLINK("#'Full Results'!A257", "257")</f>
        <v>257</v>
      </c>
      <c r="F34" t="s">
        <v>90</v>
      </c>
    </row>
    <row r="35" spans="3:6" x14ac:dyDescent="0.35">
      <c r="C35">
        <v>27</v>
      </c>
      <c r="D35" s="8" t="str">
        <f>HYPERLINK("#'Table 27'!A1", "To what extent do you agree or disagree with the following?: Ordinary people get their fair share of the country’s wealth")</f>
        <v>To what extent do you agree or disagree with the following?: Ordinary people get their fair share of the country’s wealth</v>
      </c>
      <c r="E35" s="18" t="str">
        <f>HYPERLINK("#'Full Results'!A266", "266")</f>
        <v>266</v>
      </c>
      <c r="F35" t="s">
        <v>90</v>
      </c>
    </row>
    <row r="36" spans="3:6" x14ac:dyDescent="0.35">
      <c r="C36">
        <v>28</v>
      </c>
      <c r="D36" s="8" t="str">
        <f>HYPERLINK("#'Table 28'!A1", "To what extent do you agree or disagree with the following?: People in our country generally have more than they need to get by")</f>
        <v>To what extent do you agree or disagree with the following?: People in our country generally have more than they need to get by</v>
      </c>
      <c r="E36" s="18" t="str">
        <f>HYPERLINK("#'Full Results'!A275", "275")</f>
        <v>275</v>
      </c>
      <c r="F36" t="s">
        <v>90</v>
      </c>
    </row>
    <row r="37" spans="3:6" x14ac:dyDescent="0.35">
      <c r="C37">
        <v>29</v>
      </c>
      <c r="D37" s="8" t="str">
        <f>HYPERLINK("#'Table 29'!A1", "To what extent do you agree or disagree with the following?: I am proud of my country")</f>
        <v>To what extent do you agree or disagree with the following?: I am proud of my country</v>
      </c>
      <c r="E37" s="18" t="str">
        <f>HYPERLINK("#'Full Results'!A284", "284")</f>
        <v>284</v>
      </c>
      <c r="F37" t="s">
        <v>90</v>
      </c>
    </row>
    <row r="38" spans="3:6" x14ac:dyDescent="0.35">
      <c r="C38">
        <v>30</v>
      </c>
      <c r="D38" s="8" t="str">
        <f>HYPERLINK("#'Table 30'!A1", " To what extent do you agree or disagree with the following? “I trust my government to spend the national budget in a way that is in my best interest.""")</f>
        <v xml:space="preserve"> To what extent do you agree or disagree with the following? “I trust my government to spend the national budget in a way that is in my best interest."</v>
      </c>
      <c r="E38" s="18" t="str">
        <f>HYPERLINK("#'Full Results'!A293", "293")</f>
        <v>293</v>
      </c>
      <c r="F38" t="s">
        <v>199</v>
      </c>
    </row>
    <row r="39" spans="3:6" x14ac:dyDescent="0.35">
      <c r="C39">
        <v>31</v>
      </c>
      <c r="D39" s="8" t="str">
        <f>HYPERLINK("#'Table 31'!A1", " To what extent do you agree or disagree with the following? “I trust my government to spend the national budget in a way that is in the best interest of the country.""")</f>
        <v xml:space="preserve"> To what extent do you agree or disagree with the following? “I trust my government to spend the national budget in a way that is in the best interest of the country."</v>
      </c>
      <c r="E39" s="18" t="str">
        <f>HYPERLINK("#'Full Results'!A302", "302")</f>
        <v>302</v>
      </c>
      <c r="F39" t="s">
        <v>199</v>
      </c>
    </row>
    <row r="40" spans="3:6" x14ac:dyDescent="0.35">
      <c r="C40">
        <v>32</v>
      </c>
      <c r="D40" s="8" t="str">
        <f>HYPERLINK("#'Table 32'!A1", "Grid Summary: How much do you trust or not trust the following people and institutions?")</f>
        <v>Grid Summary: How much do you trust or not trust the following people and institutions?</v>
      </c>
      <c r="E40" s="7"/>
      <c r="F40" t="s">
        <v>90</v>
      </c>
    </row>
    <row r="41" spans="3:6" x14ac:dyDescent="0.35">
      <c r="C41">
        <v>33</v>
      </c>
      <c r="D41" s="8" t="str">
        <f>HYPERLINK("#'Table 33'!A1", "How much do you trust or not trust the following people and institutions?: National government")</f>
        <v>How much do you trust or not trust the following people and institutions?: National government</v>
      </c>
      <c r="E41" s="18" t="str">
        <f>HYPERLINK("#'Full Results'!A311", "311")</f>
        <v>311</v>
      </c>
      <c r="F41" t="s">
        <v>90</v>
      </c>
    </row>
    <row r="42" spans="3:6" x14ac:dyDescent="0.35">
      <c r="C42">
        <v>34</v>
      </c>
      <c r="D42" s="8" t="str">
        <f>HYPERLINK("#'Table 34'!A1", "How much do you trust or not trust the following people and institutions?: BRICS")</f>
        <v>How much do you trust or not trust the following people and institutions?: BRICS</v>
      </c>
      <c r="E42" s="18" t="str">
        <f>HYPERLINK("#'Full Results'!A318", "318")</f>
        <v>318</v>
      </c>
      <c r="F42" t="s">
        <v>90</v>
      </c>
    </row>
    <row r="43" spans="3:6" x14ac:dyDescent="0.35">
      <c r="C43">
        <v>35</v>
      </c>
      <c r="D43" s="8" t="str">
        <f>HYPERLINK("#'Table 35'!A1", "How much do you trust or not trust the following people and institutions?: International financial institutions (e.g. the World Bank, IMF)")</f>
        <v>How much do you trust or not trust the following people and institutions?: International financial institutions (e.g. the World Bank, IMF)</v>
      </c>
      <c r="E43" s="18" t="str">
        <f>HYPERLINK("#'Full Results'!A325", "325")</f>
        <v>325</v>
      </c>
      <c r="F43" t="s">
        <v>90</v>
      </c>
    </row>
    <row r="44" spans="3:6" x14ac:dyDescent="0.35">
      <c r="C44">
        <v>36</v>
      </c>
      <c r="D44" s="8" t="str">
        <f>HYPERLINK("#'Table 36'!A1", "How much do you trust or not trust the following people and institutions?: Private sector finance organisations (e.g. banks, hedge funds)")</f>
        <v>How much do you trust or not trust the following people and institutions?: Private sector finance organisations (e.g. banks, hedge funds)</v>
      </c>
      <c r="E44" s="18" t="str">
        <f>HYPERLINK("#'Full Results'!A332", "332")</f>
        <v>332</v>
      </c>
      <c r="F44" t="s">
        <v>90</v>
      </c>
    </row>
    <row r="45" spans="3:6" x14ac:dyDescent="0.35">
      <c r="C45">
        <v>37</v>
      </c>
      <c r="D45" s="8" t="str">
        <f>HYPERLINK("#'Table 37'!A1", "How much do you trust or not trust the following people and institutions?: United Nations")</f>
        <v>How much do you trust or not trust the following people and institutions?: United Nations</v>
      </c>
      <c r="E45" s="18" t="str">
        <f>HYPERLINK("#'Full Results'!A339", "339")</f>
        <v>339</v>
      </c>
      <c r="F45" t="s">
        <v>90</v>
      </c>
    </row>
    <row r="46" spans="3:6" x14ac:dyDescent="0.35">
      <c r="C46">
        <v>38</v>
      </c>
      <c r="D46" s="8" t="str">
        <f>HYPERLINK("#'Table 38'!A1", "How much do you trust or not trust the following people and institutions?: International charities (e.g. Red Cross, Save the Children, etc.)")</f>
        <v>How much do you trust or not trust the following people and institutions?: International charities (e.g. Red Cross, Save the Children, etc.)</v>
      </c>
      <c r="E46" s="18" t="str">
        <f>HYPERLINK("#'Full Results'!A346", "346")</f>
        <v>346</v>
      </c>
      <c r="F46" t="s">
        <v>90</v>
      </c>
    </row>
    <row r="47" spans="3:6" x14ac:dyDescent="0.35">
      <c r="C47">
        <v>39</v>
      </c>
      <c r="D47" s="8" t="str">
        <f>HYPERLINK("#'Table 39'!A1", "How much do you trust or not trust the following people and institutions?: Local government")</f>
        <v>How much do you trust or not trust the following people and institutions?: Local government</v>
      </c>
      <c r="E47" s="18" t="str">
        <f>HYPERLINK("#'Full Results'!A353", "353")</f>
        <v>353</v>
      </c>
      <c r="F47" t="s">
        <v>90</v>
      </c>
    </row>
    <row r="48" spans="3:6" x14ac:dyDescent="0.35">
      <c r="C48">
        <v>40</v>
      </c>
      <c r="D48" s="8" t="str">
        <f>HYPERLINK("#'Table 40'!A1", "How much do you trust or not trust the following people and institutions?: Police and law enforcement")</f>
        <v>How much do you trust or not trust the following people and institutions?: Police and law enforcement</v>
      </c>
      <c r="E48" s="18" t="str">
        <f>HYPERLINK("#'Full Results'!A360", "360")</f>
        <v>360</v>
      </c>
      <c r="F48" t="s">
        <v>90</v>
      </c>
    </row>
    <row r="49" spans="3:6" x14ac:dyDescent="0.35">
      <c r="C49">
        <v>41</v>
      </c>
      <c r="D49" s="8" t="str">
        <f>HYPERLINK("#'Table 41'!A1", "How much do you trust or not trust the following people and institutions?: Universities in your country")</f>
        <v>How much do you trust or not trust the following people and institutions?: Universities in your country</v>
      </c>
      <c r="E49" s="18" t="str">
        <f>HYPERLINK("#'Full Results'!A367", "367")</f>
        <v>367</v>
      </c>
      <c r="F49" t="s">
        <v>90</v>
      </c>
    </row>
    <row r="50" spans="3:6" x14ac:dyDescent="0.35">
      <c r="C50">
        <v>42</v>
      </c>
      <c r="D50" s="8" t="str">
        <f>HYPERLINK("#'Table 42'!A1", "How much do you trust or not trust the following people and institutions?: Scientists")</f>
        <v>How much do you trust or not trust the following people and institutions?: Scientists</v>
      </c>
      <c r="E50" s="18" t="str">
        <f>HYPERLINK("#'Full Results'!A374", "374")</f>
        <v>374</v>
      </c>
      <c r="F50" t="s">
        <v>90</v>
      </c>
    </row>
    <row r="51" spans="3:6" x14ac:dyDescent="0.35">
      <c r="C51">
        <v>43</v>
      </c>
      <c r="D51" s="8" t="str">
        <f>HYPERLINK("#'Table 43'!A1", "How much do you trust or not trust the following people and institutions?: Influencers")</f>
        <v>How much do you trust or not trust the following people and institutions?: Influencers</v>
      </c>
      <c r="E51" s="18" t="str">
        <f>HYPERLINK("#'Full Results'!A381", "381")</f>
        <v>381</v>
      </c>
      <c r="F51" t="s">
        <v>90</v>
      </c>
    </row>
    <row r="52" spans="3:6" x14ac:dyDescent="0.35">
      <c r="C52">
        <v>44</v>
      </c>
      <c r="D52" s="8" t="str">
        <f>HYPERLINK("#'Table 44'!A1", "How much do you trust or not trust the following people and institutions?: Journalists")</f>
        <v>How much do you trust or not trust the following people and institutions?: Journalists</v>
      </c>
      <c r="E52" s="18" t="str">
        <f>HYPERLINK("#'Full Results'!A388", "388")</f>
        <v>388</v>
      </c>
      <c r="F52" t="s">
        <v>90</v>
      </c>
    </row>
    <row r="53" spans="3:6" x14ac:dyDescent="0.35">
      <c r="C53">
        <v>45</v>
      </c>
      <c r="D53" s="8" t="str">
        <f>HYPERLINK("#'Table 45'!A1", "How much do you trust or not trust the following people and institutions?: Political activists")</f>
        <v>How much do you trust or not trust the following people and institutions?: Political activists</v>
      </c>
      <c r="E53" s="18" t="str">
        <f>HYPERLINK("#'Full Results'!A395", "395")</f>
        <v>395</v>
      </c>
      <c r="F53" t="s">
        <v>90</v>
      </c>
    </row>
    <row r="54" spans="3:6" x14ac:dyDescent="0.35">
      <c r="C54">
        <v>46</v>
      </c>
      <c r="D54" s="8" t="str">
        <f>HYPERLINK("#'Table 46'!A1", "How much do you trust or not trust the following people and institutions?: People in your community")</f>
        <v>How much do you trust or not trust the following people and institutions?: People in your community</v>
      </c>
      <c r="E54" s="18" t="str">
        <f>HYPERLINK("#'Full Results'!A402", "402")</f>
        <v>402</v>
      </c>
      <c r="F54" t="s">
        <v>90</v>
      </c>
    </row>
    <row r="55" spans="3:6" x14ac:dyDescent="0.35">
      <c r="C55">
        <v>47</v>
      </c>
      <c r="D55" s="8" t="str">
        <f>HYPERLINK("#'Table 47'!A1", " How often do you read, watch, or consume the news?")</f>
        <v xml:space="preserve"> How often do you read, watch, or consume the news?</v>
      </c>
      <c r="E55" s="18" t="str">
        <f>HYPERLINK("#'Full Results'!A409", "409")</f>
        <v>409</v>
      </c>
      <c r="F55" t="s">
        <v>90</v>
      </c>
    </row>
    <row r="56" spans="3:6" x14ac:dyDescent="0.35">
      <c r="C56">
        <v>48</v>
      </c>
      <c r="D56" s="8" t="str">
        <f>HYPERLINK("#'Table 48'!A1", "And which of the following are the main ways you tend to receive the news? Select up to three of the following")</f>
        <v>And which of the following are the main ways you tend to receive the news? Select up to three of the following</v>
      </c>
      <c r="E56" s="18" t="str">
        <f>HYPERLINK("#'Full Results'!A421", "421")</f>
        <v>421</v>
      </c>
      <c r="F56" t="s">
        <v>90</v>
      </c>
    </row>
    <row r="57" spans="3:6" x14ac:dyDescent="0.35">
      <c r="C57">
        <v>49</v>
      </c>
      <c r="D57" s="8" t="str">
        <f>HYPERLINK("#'Table 49'!A1", "Grid Summary: Before taking this survey, were you aware of the following?")</f>
        <v>Grid Summary: Before taking this survey, were you aware of the following?</v>
      </c>
      <c r="E57" s="7"/>
      <c r="F57" t="s">
        <v>90</v>
      </c>
    </row>
    <row r="58" spans="3:6" x14ac:dyDescent="0.35">
      <c r="C58">
        <v>50</v>
      </c>
      <c r="D58" s="8" t="str">
        <f>HYPERLINK("#'Table 50'!A1", "Before taking this survey, were you aware of the following?: United Nations (UN)")</f>
        <v>Before taking this survey, were you aware of the following?: United Nations (UN)</v>
      </c>
      <c r="E58" s="18" t="str">
        <f>HYPERLINK("#'Full Results'!A437", "437")</f>
        <v>437</v>
      </c>
      <c r="F58" t="s">
        <v>90</v>
      </c>
    </row>
    <row r="59" spans="3:6" x14ac:dyDescent="0.35">
      <c r="C59">
        <v>51</v>
      </c>
      <c r="D59" s="8" t="str">
        <f>HYPERLINK("#'Table 51'!A1", "Before taking this survey, were you aware of the following?: World Bank")</f>
        <v>Before taking this survey, were you aware of the following?: World Bank</v>
      </c>
      <c r="E59" s="18" t="str">
        <f>HYPERLINK("#'Full Results'!A443", "443")</f>
        <v>443</v>
      </c>
      <c r="F59" t="s">
        <v>90</v>
      </c>
    </row>
    <row r="60" spans="3:6" x14ac:dyDescent="0.35">
      <c r="C60">
        <v>52</v>
      </c>
      <c r="D60" s="8" t="str">
        <f>HYPERLINK("#'Table 52'!A1", "Before taking this survey, were you aware of the following?: International Monetary Fund (IMF)")</f>
        <v>Before taking this survey, were you aware of the following?: International Monetary Fund (IMF)</v>
      </c>
      <c r="E60" s="18" t="str">
        <f>HYPERLINK("#'Full Results'!A449", "449")</f>
        <v>449</v>
      </c>
      <c r="F60" t="s">
        <v>90</v>
      </c>
    </row>
    <row r="61" spans="3:6" x14ac:dyDescent="0.35">
      <c r="C61">
        <v>53</v>
      </c>
      <c r="D61" s="8" t="str">
        <f>HYPERLINK("#'Table 53'!A1", "Before taking this survey, were you aware of the following?: Banco Nacional de Desenvolvimento Econômico e Social (BNDES)")</f>
        <v>Before taking this survey, were you aware of the following?: Banco Nacional de Desenvolvimento Econômico e Social (BNDES)</v>
      </c>
      <c r="E61" s="18" t="str">
        <f>HYPERLINK("#'Full Results'!A455", "455")</f>
        <v>455</v>
      </c>
      <c r="F61" t="s">
        <v>90</v>
      </c>
    </row>
    <row r="62" spans="3:6" x14ac:dyDescent="0.35">
      <c r="C62">
        <v>54</v>
      </c>
      <c r="D62" s="8" t="str">
        <f>HYPERLINK("#'Table 54'!A1", "Before taking this survey, were you aware of the following?: Legion of Good Will (Legião da Boa Vontade – LBV)")</f>
        <v>Before taking this survey, were you aware of the following?: Legion of Good Will (Legião da Boa Vontade – LBV)</v>
      </c>
      <c r="E62" s="18" t="str">
        <f>HYPERLINK("#'Full Results'!A461", "461")</f>
        <v>461</v>
      </c>
      <c r="F62" t="s">
        <v>90</v>
      </c>
    </row>
    <row r="63" spans="3:6" x14ac:dyDescent="0.35">
      <c r="C63">
        <v>55</v>
      </c>
      <c r="D63" s="8" t="str">
        <f>HYPERLINK("#'Table 55'!A1", "Before taking this survey, were you aware of the following?: Brazilian Cooperation Agency (ABC)")</f>
        <v>Before taking this survey, were you aware of the following?: Brazilian Cooperation Agency (ABC)</v>
      </c>
      <c r="E63" s="18" t="str">
        <f>HYPERLINK("#'Full Results'!A467", "467")</f>
        <v>467</v>
      </c>
      <c r="F63" t="s">
        <v>90</v>
      </c>
    </row>
    <row r="64" spans="3:6" x14ac:dyDescent="0.35">
      <c r="C64">
        <v>56</v>
      </c>
      <c r="D64" s="8" t="str">
        <f>HYPERLINK("#'Table 56'!A1", "Before taking this survey, were you aware of the following?: BRICS")</f>
        <v>Before taking this survey, were you aware of the following?: BRICS</v>
      </c>
      <c r="E64" s="18" t="str">
        <f>HYPERLINK("#'Full Results'!A473", "473")</f>
        <v>473</v>
      </c>
      <c r="F64" t="s">
        <v>90</v>
      </c>
    </row>
    <row r="65" spans="3:6" x14ac:dyDescent="0.35">
      <c r="C65">
        <v>57</v>
      </c>
      <c r="D65" s="8" t="str">
        <f>HYPERLINK("#'Table 57'!A1", "Grid Summary: You said you had heard of the below institutions. How positive or negative an impression would you say you have of these?  ")</f>
        <v>Grid Summary: You said you had heard of the below institutions. How positive or negative an impression would you say you have of these?  </v>
      </c>
      <c r="E65" s="7"/>
      <c r="F65" t="s">
        <v>199</v>
      </c>
    </row>
    <row r="66" spans="3:6" x14ac:dyDescent="0.35">
      <c r="C66">
        <v>58</v>
      </c>
      <c r="D66" s="8" t="str">
        <f>HYPERLINK("#'Table 58'!A1", "You said you had heard of the below institutions. How positive or negative an impression would you say you have of these?  : United Nations (UN)")</f>
        <v>You said you had heard of the below institutions. How positive or negative an impression would you say you have of these?  : United Nations (UN)</v>
      </c>
      <c r="E66" s="18" t="str">
        <f>HYPERLINK("#'Full Results'!A479", "479")</f>
        <v>479</v>
      </c>
      <c r="F66" t="s">
        <v>199</v>
      </c>
    </row>
    <row r="67" spans="3:6" x14ac:dyDescent="0.35">
      <c r="C67">
        <v>59</v>
      </c>
      <c r="D67" s="8" t="str">
        <f>HYPERLINK("#'Table 59'!A1", "You said you had heard of the below institutions. How positive or negative an impression would you say you have of these?  : World Bank")</f>
        <v>You said you had heard of the below institutions. How positive or negative an impression would you say you have of these?  : World Bank</v>
      </c>
      <c r="E67" s="18" t="str">
        <f>HYPERLINK("#'Full Results'!A488", "488")</f>
        <v>488</v>
      </c>
      <c r="F67" t="s">
        <v>199</v>
      </c>
    </row>
    <row r="68" spans="3:6" x14ac:dyDescent="0.35">
      <c r="C68">
        <v>60</v>
      </c>
      <c r="D68" s="8" t="str">
        <f>HYPERLINK("#'Table 60'!A1", "You said you had heard of the below institutions. How positive or negative an impression would you say you have of these?  : International Monetary Fund (IMF)")</f>
        <v>You said you had heard of the below institutions. How positive or negative an impression would you say you have of these?  : International Monetary Fund (IMF)</v>
      </c>
      <c r="E68" s="18" t="str">
        <f>HYPERLINK("#'Full Results'!A497", "497")</f>
        <v>497</v>
      </c>
      <c r="F68" t="s">
        <v>199</v>
      </c>
    </row>
    <row r="69" spans="3:6" x14ac:dyDescent="0.35">
      <c r="C69">
        <v>61</v>
      </c>
      <c r="D69" s="8" t="str">
        <f>HYPERLINK("#'Table 61'!A1", "You said you had heard of the below institutions. How positive or negative an impression would you say you have of these?  : Banco Nacional de Desenvolvimento Econômico e Social (BNDES)")</f>
        <v>You said you had heard of the below institutions. How positive or negative an impression would you say you have of these?  : Banco Nacional de Desenvolvimento Econômico e Social (BNDES)</v>
      </c>
      <c r="E69" s="18" t="str">
        <f>HYPERLINK("#'Full Results'!A506", "506")</f>
        <v>506</v>
      </c>
      <c r="F69" t="s">
        <v>199</v>
      </c>
    </row>
    <row r="70" spans="3:6" x14ac:dyDescent="0.35">
      <c r="C70">
        <v>62</v>
      </c>
      <c r="D70" s="8" t="str">
        <f>HYPERLINK("#'Table 62'!A1", "You said you had heard of the below institutions. How positive or negative an impression would you say you have of these?  : Legion of Good Will (Legião da Boa Vontade – LBV)")</f>
        <v>You said you had heard of the below institutions. How positive or negative an impression would you say you have of these?  : Legion of Good Will (Legião da Boa Vontade – LBV)</v>
      </c>
      <c r="E70" s="18" t="str">
        <f>HYPERLINK("#'Full Results'!A515", "515")</f>
        <v>515</v>
      </c>
      <c r="F70" t="s">
        <v>199</v>
      </c>
    </row>
    <row r="71" spans="3:6" x14ac:dyDescent="0.35">
      <c r="C71">
        <v>63</v>
      </c>
      <c r="D71" s="8" t="str">
        <f>HYPERLINK("#'Table 63'!A1", "You said you had heard of the below institutions. How positive or negative an impression would you say you have of these?  : Brazilian Cooperation Agency (ABC)")</f>
        <v>You said you had heard of the below institutions. How positive or negative an impression would you say you have of these?  : Brazilian Cooperation Agency (ABC)</v>
      </c>
      <c r="E71" s="18" t="str">
        <f>HYPERLINK("#'Full Results'!A524", "524")</f>
        <v>524</v>
      </c>
      <c r="F71" t="s">
        <v>199</v>
      </c>
    </row>
    <row r="72" spans="3:6" x14ac:dyDescent="0.35">
      <c r="C72">
        <v>64</v>
      </c>
      <c r="D72" s="8" t="str">
        <f>HYPERLINK("#'Table 64'!A1", "You said you had heard of the below institutions. How positive or negative an impression would you say you have of these?  : BRICS")</f>
        <v>You said you had heard of the below institutions. How positive or negative an impression would you say you have of these?  : BRICS</v>
      </c>
      <c r="E72" s="18" t="str">
        <f>HYPERLINK("#'Full Results'!A533", "533")</f>
        <v>533</v>
      </c>
      <c r="F72" t="s">
        <v>199</v>
      </c>
    </row>
    <row r="73" spans="3:6" x14ac:dyDescent="0.35">
      <c r="C73">
        <v>65</v>
      </c>
      <c r="D73" s="8" t="str">
        <f>HYPERLINK("#'Table 65'!A1", " To what extent do you agree or disagree with the following? People in other countries have similar hopes and dreams as people in my country")</f>
        <v xml:space="preserve"> To what extent do you agree or disagree with the following? People in other countries have similar hopes and dreams as people in my country</v>
      </c>
      <c r="E73" s="18" t="str">
        <f>HYPERLINK("#'Full Results'!A542", "542")</f>
        <v>542</v>
      </c>
      <c r="F73" t="s">
        <v>90</v>
      </c>
    </row>
    <row r="74" spans="3:6" x14ac:dyDescent="0.35">
      <c r="C74">
        <v>66</v>
      </c>
      <c r="D74" s="8" t="str">
        <f>HYPERLINK("#'Table 66'!A1", " How important do you think it is that other countries have a positive view of your own country?")</f>
        <v xml:space="preserve"> How important do you think it is that other countries have a positive view of your own country?</v>
      </c>
      <c r="E74" s="18" t="str">
        <f>HYPERLINK("#'Full Results'!A551", "551")</f>
        <v>551</v>
      </c>
      <c r="F74" t="s">
        <v>90</v>
      </c>
    </row>
    <row r="75" spans="3:6" x14ac:dyDescent="0.35">
      <c r="C75">
        <v>67</v>
      </c>
      <c r="D75" s="8" t="str">
        <f>HYPERLINK("#'Table 67'!A1", "In your view, which, if any, of the following would increase the respect other countries have for Brazil on the world stage? Select all that apply.")</f>
        <v>In your view, which, if any, of the following would increase the respect other countries have for Brazil on the world stage? Select all that apply.</v>
      </c>
      <c r="E75" s="18" t="str">
        <f>HYPERLINK("#'Full Results'!A559", "559")</f>
        <v>559</v>
      </c>
      <c r="F75" t="s">
        <v>90</v>
      </c>
    </row>
    <row r="76" spans="3:6" x14ac:dyDescent="0.35">
      <c r="C76">
        <v>68</v>
      </c>
      <c r="D76" s="8" t="str">
        <f>HYPERLINK("#'Table 68'!A1", " Which of the following comes closest to your view?")</f>
        <v xml:space="preserve"> Which of the following comes closest to your view?</v>
      </c>
      <c r="E76" s="18" t="str">
        <f>HYPERLINK("#'Full Results'!A575", "575")</f>
        <v>575</v>
      </c>
      <c r="F76" t="s">
        <v>90</v>
      </c>
    </row>
    <row r="77" spans="3:6" x14ac:dyDescent="0.35">
      <c r="C77">
        <v>69</v>
      </c>
      <c r="D77" s="8" t="str">
        <f>HYPERLINK("#'Table 69'!A1", " Which of the following comes closest to your view?")</f>
        <v xml:space="preserve"> Which of the following comes closest to your view?</v>
      </c>
      <c r="E77" s="18" t="str">
        <f>HYPERLINK("#'Full Results'!A581", "581")</f>
        <v>581</v>
      </c>
      <c r="F77" t="s">
        <v>90</v>
      </c>
    </row>
    <row r="78" spans="3:6" x14ac:dyDescent="0.35">
      <c r="C78">
        <v>70</v>
      </c>
      <c r="D78" s="8" t="str">
        <f>HYPERLINK("#'Table 70'!A1", " In your view, how important or unimportant do you think it is for the government to reduce poverty in other countries?")</f>
        <v xml:space="preserve"> In your view, how important or unimportant do you think it is for the government to reduce poverty in other countries?</v>
      </c>
      <c r="E78" s="18" t="str">
        <f>HYPERLINK("#'Full Results'!A588", "588")</f>
        <v>588</v>
      </c>
      <c r="F78" t="s">
        <v>90</v>
      </c>
    </row>
    <row r="79" spans="3:6" x14ac:dyDescent="0.35">
      <c r="C79">
        <v>71</v>
      </c>
      <c r="D79" s="8" t="str">
        <f>HYPERLINK("#'Table 71'!A1", " And regardless of whether or not you think the government should address it, how big of an issue do you think poverty is in the rest of the world?")</f>
        <v xml:space="preserve"> And regardless of whether or not you think the government should address it, how big of an issue do you think poverty is in the rest of the world?</v>
      </c>
      <c r="E79" s="18" t="str">
        <f>HYPERLINK("#'Full Results'!A596", "596")</f>
        <v>596</v>
      </c>
      <c r="F79" t="s">
        <v>90</v>
      </c>
    </row>
    <row r="80" spans="3:6" x14ac:dyDescent="0.35">
      <c r="C80">
        <v>72</v>
      </c>
      <c r="D80" s="8" t="str">
        <f>HYPERLINK("#'Table 72'!A1", "Thinking about how your country engages with developing countries, which do you think the government should prioritize? Select up to three.")</f>
        <v>Thinking about how your country engages with developing countries, which do you think the government should prioritize? Select up to three.</v>
      </c>
      <c r="E80" s="18" t="str">
        <f>HYPERLINK("#'Full Results'!A604", "604")</f>
        <v>604</v>
      </c>
      <c r="F80" t="s">
        <v>90</v>
      </c>
    </row>
    <row r="81" spans="3:6" x14ac:dyDescent="0.35">
      <c r="C81">
        <v>73</v>
      </c>
      <c r="D81" s="8" t="str">
        <f>HYPERLINK("#'Table 73'!A1", "Grid Summary: Which of the following comes closest to your view?")</f>
        <v>Grid Summary: Which of the following comes closest to your view?</v>
      </c>
      <c r="E81" s="7"/>
      <c r="F81" t="s">
        <v>90</v>
      </c>
    </row>
    <row r="82" spans="3:6" x14ac:dyDescent="0.35">
      <c r="C82">
        <v>74</v>
      </c>
      <c r="D82" s="8" t="str">
        <f>HYPERLINK("#'Table 74'!A1", "Which of the following comes closest to your view?: We should take care of our own people before we take care of people from other countries|We should take care of our own people at the same time as taking care of people in other countries")</f>
        <v>Which of the following comes closest to your view?: We should take care of our own people before we take care of people from other countries|We should take care of our own people at the same time as taking care of people in other countries</v>
      </c>
      <c r="E82" s="18" t="str">
        <f>HYPERLINK("#'Full Results'!A620", "620")</f>
        <v>620</v>
      </c>
      <c r="F82" t="s">
        <v>90</v>
      </c>
    </row>
    <row r="83" spans="3:6" x14ac:dyDescent="0.35">
      <c r="C83">
        <v>75</v>
      </c>
      <c r="D83" s="8" t="str">
        <f>HYPERLINK("#'Table 75'!A1", "Which of the following comes closest to your view?: We have to focus on fixing issues in our own country before we can start thinking about helping people in other countries|We should help people in other countries at the same time as fixing issu...")</f>
        <v>Which of the following comes closest to your view?: We have to focus on fixing issues in our own country before we can start thinking about helping people in other countries|We should help people in other countries at the same time as fixing issu...</v>
      </c>
      <c r="E83" s="18" t="str">
        <f>HYPERLINK("#'Full Results'!A628", "628")</f>
        <v>628</v>
      </c>
      <c r="F83" t="s">
        <v>90</v>
      </c>
    </row>
    <row r="84" spans="3:6" x14ac:dyDescent="0.35">
      <c r="C84">
        <v>76</v>
      </c>
      <c r="D84" s="8" t="str">
        <f>HYPERLINK("#'Table 76'!A1", "Which of the following comes closest to your view?: Our country has a responsibility to help people in other countries when they are in need|Our country does not have a responsibility to help people in other countries when they are in need")</f>
        <v>Which of the following comes closest to your view?: Our country has a responsibility to help people in other countries when they are in need|Our country does not have a responsibility to help people in other countries when they are in need</v>
      </c>
      <c r="E84" s="18" t="str">
        <f>HYPERLINK("#'Full Results'!A636", "636")</f>
        <v>636</v>
      </c>
      <c r="F84" t="s">
        <v>90</v>
      </c>
    </row>
    <row r="85" spans="3:6" x14ac:dyDescent="0.35">
      <c r="C85">
        <v>77</v>
      </c>
      <c r="D85" s="8" t="str">
        <f>HYPERLINK("#'Table 77'!A1", "Which of the following comes closest to your view?: Countries should work together to solve global problems, such as climate change or global poverty, at the same time as solving national problems|Countries should focus on solving their own natio...")</f>
        <v>Which of the following comes closest to your view?: Countries should work together to solve global problems, such as climate change or global poverty, at the same time as solving national problems|Countries should focus on solving their own natio...</v>
      </c>
      <c r="E85" s="18" t="str">
        <f>HYPERLINK("#'Full Results'!A644", "644")</f>
        <v>644</v>
      </c>
      <c r="F85" t="s">
        <v>90</v>
      </c>
    </row>
    <row r="86" spans="3:6" x14ac:dyDescent="0.35">
      <c r="C86">
        <v>78</v>
      </c>
      <c r="D86" s="8" t="str">
        <f>HYPERLINK("#'Table 78'!A1", " To what extent do you support or oppose Brazil spending money to reduce poverty in developing countries, such as by providing food assistance, or helping to construct vital infrastructure like schools or wells?")</f>
        <v xml:space="preserve"> To what extent do you support or oppose Brazil spending money to reduce poverty in developing countries, such as by providing food assistance, or helping to construct vital infrastructure like schools or wells?</v>
      </c>
      <c r="E86" s="18" t="str">
        <f>HYPERLINK("#'Full Results'!A652", "652")</f>
        <v>652</v>
      </c>
      <c r="F86" t="s">
        <v>90</v>
      </c>
    </row>
    <row r="87" spans="3:6" x14ac:dyDescent="0.35">
      <c r="C87">
        <v>79</v>
      </c>
      <c r="D87" s="8" t="str">
        <f>HYPERLINK("#'Table 79'!A1", " To what extent do you support or oppose Brazil spending money spending money to help other countries respond to a disaster, such as an earthquake, a flood, or the outbreak of a disease?")</f>
        <v xml:space="preserve"> To what extent do you support or oppose Brazil spending money spending money to help other countries respond to a disaster, such as an earthquake, a flood, or the outbreak of a disease?</v>
      </c>
      <c r="E87" s="18" t="str">
        <f>HYPERLINK("#'Full Results'!A661", "661")</f>
        <v>661</v>
      </c>
      <c r="F87" t="s">
        <v>90</v>
      </c>
    </row>
    <row r="88" spans="3:6" x14ac:dyDescent="0.35">
      <c r="C88">
        <v>80</v>
      </c>
      <c r="D88" s="8" t="str">
        <f>HYPERLINK("#'Table 80'!A1", " To what extent do you support or oppose Brazil spending money spending money to help developing countries build sustainable economies that are less reliant on aid in the future, such as through support for job creation or business growth?")</f>
        <v xml:space="preserve"> To what extent do you support or oppose Brazil spending money spending money to help developing countries build sustainable economies that are less reliant on aid in the future, such as through support for job creation or business growth?</v>
      </c>
      <c r="E88" s="18" t="str">
        <f>HYPERLINK("#'Full Results'!A670", "670")</f>
        <v>670</v>
      </c>
      <c r="F88" t="s">
        <v>90</v>
      </c>
    </row>
    <row r="89" spans="3:6" x14ac:dyDescent="0.35">
      <c r="C89">
        <v>81</v>
      </c>
      <c r="D89" s="8" t="str">
        <f>HYPERLINK("#'Table 81'!A1", "You said you opposed your country spending money to help reduce poverty in developing countries. Why is this? Select all that apply.")</f>
        <v>You said you opposed your country spending money to help reduce poverty in developing countries. Why is this? Select all that apply.</v>
      </c>
      <c r="E89" s="18" t="str">
        <f>HYPERLINK("#'Full Results'!A679", "679")</f>
        <v>679</v>
      </c>
      <c r="F89" t="s">
        <v>355</v>
      </c>
    </row>
    <row r="90" spans="3:6" x14ac:dyDescent="0.35">
      <c r="C90">
        <v>82</v>
      </c>
      <c r="D90" s="8" t="str">
        <f>HYPERLINK("#'Table 82'!A1", "You said you supported your country spending money to help reduce poverty in developing countries. Why is this? Select all that apply.")</f>
        <v>You said you supported your country spending money to help reduce poverty in developing countries. Why is this? Select all that apply.</v>
      </c>
      <c r="E90" s="18" t="str">
        <f>HYPERLINK("#'Full Results'!A696", "696")</f>
        <v>696</v>
      </c>
      <c r="F90" t="s">
        <v>372</v>
      </c>
    </row>
    <row r="91" spans="3:6" x14ac:dyDescent="0.35">
      <c r="C91">
        <v>83</v>
      </c>
      <c r="D91" s="8" t="str">
        <f>HYPERLINK("#'Table 83'!A1", " Do you think that your country currently spends too much, too little, or the right amount to reduce poverty in developing countries?")</f>
        <v xml:space="preserve"> Do you think that your country currently spends too much, too little, or the right amount to reduce poverty in developing countries?</v>
      </c>
      <c r="E91" s="18" t="str">
        <f>HYPERLINK("#'Full Results'!A715", "715")</f>
        <v>715</v>
      </c>
      <c r="F91" t="s">
        <v>90</v>
      </c>
    </row>
    <row r="92" spans="3:6" x14ac:dyDescent="0.35">
      <c r="C92">
        <v>84</v>
      </c>
      <c r="D92" s="8" t="str">
        <f>HYPERLINK("#'Table 84'!A1", " If you were to guess, what proportion of your country’s national budget do you think is spent to reduce poverty in developing countries?")</f>
        <v xml:space="preserve"> If you were to guess, what proportion of your country’s national budget do you think is spent to reduce poverty in developing countries?</v>
      </c>
      <c r="E92" s="18" t="str">
        <f>HYPERLINK("#'Full Results'!A724", "724")</f>
        <v>724</v>
      </c>
      <c r="F92" t="s">
        <v>90</v>
      </c>
    </row>
    <row r="93" spans="3:6" x14ac:dyDescent="0.35">
      <c r="C93">
        <v>86</v>
      </c>
      <c r="D93" s="8" t="str">
        <f>HYPERLINK("#'Table 86'!A1", " Think about how much your country spends supporting developing countries. Do you think you spend more or less than other wealthy countries?")</f>
        <v xml:space="preserve"> Think about how much your country spends supporting developing countries. Do you think you spend more or less than other wealthy countries?</v>
      </c>
      <c r="E93" s="18" t="str">
        <f>HYPERLINK("#'Full Results'!A734", "734")</f>
        <v>734</v>
      </c>
      <c r="F93" t="s">
        <v>90</v>
      </c>
    </row>
    <row r="94" spans="3:6" x14ac:dyDescent="0.35">
      <c r="C94">
        <v>87</v>
      </c>
      <c r="D94" s="8" t="str">
        <f>HYPERLINK("#'Table 87'!A1", " Which of the following comes closest to your view?")</f>
        <v xml:space="preserve"> Which of the following comes closest to your view?</v>
      </c>
      <c r="E94" s="18" t="str">
        <f>HYPERLINK("#'Full Results'!A743", "743")</f>
        <v>743</v>
      </c>
      <c r="F94" t="s">
        <v>90</v>
      </c>
    </row>
    <row r="95" spans="3:6" x14ac:dyDescent="0.35">
      <c r="C95">
        <v>88</v>
      </c>
      <c r="D95" s="8" t="str">
        <f>HYPERLINK("#'Table 88'!A1", " Do you think the money your country sends to developing countries is effective or ineffective in its goals of reducing poverty around the world?")</f>
        <v xml:space="preserve"> Do you think the money your country sends to developing countries is effective or ineffective in its goals of reducing poverty around the world?</v>
      </c>
      <c r="E95" s="18" t="str">
        <f>HYPERLINK("#'Full Results'!A751", "751")</f>
        <v>751</v>
      </c>
      <c r="F95" t="s">
        <v>90</v>
      </c>
    </row>
    <row r="96" spans="3:6" x14ac:dyDescent="0.35">
      <c r="C96">
        <v>89</v>
      </c>
      <c r="D96" s="8" t="str">
        <f>HYPERLINK("#'Table 89'!A1", "Grid Summary: To what extent would you support or oppose the following measures to raise money specifically to fund support for developing countries?")</f>
        <v>Grid Summary: To what extent would you support or oppose the following measures to raise money specifically to fund support for developing countries?</v>
      </c>
      <c r="E96" s="7"/>
      <c r="F96" t="s">
        <v>90</v>
      </c>
    </row>
    <row r="97" spans="3:6" x14ac:dyDescent="0.35">
      <c r="C97">
        <v>90</v>
      </c>
      <c r="D97" s="8" t="str">
        <f>HYPERLINK("#'Table 90'!A1", "To what extent would you support or oppose the following measures to raise money specifically to fund support for developing countries?: A wealth tax (e.g. a tax on the amount of property/assets people own) to fund support for developing countries")</f>
        <v>To what extent would you support or oppose the following measures to raise money specifically to fund support for developing countries?: A wealth tax (e.g. a tax on the amount of property/assets people own) to fund support for developing countries</v>
      </c>
      <c r="E97" s="18" t="str">
        <f>HYPERLINK("#'Full Results'!A759", "759")</f>
        <v>759</v>
      </c>
      <c r="F97" t="s">
        <v>90</v>
      </c>
    </row>
    <row r="98" spans="3:6" x14ac:dyDescent="0.35">
      <c r="C98">
        <v>91</v>
      </c>
      <c r="D98" s="8" t="str">
        <f>HYPERLINK("#'Table 91'!A1", "To what extent would you support or oppose the following measures to raise money specifically to fund support for developing countries?: A tax on long-haul flights to fund support for developing countries")</f>
        <v>To what extent would you support or oppose the following measures to raise money specifically to fund support for developing countries?: A tax on long-haul flights to fund support for developing countries</v>
      </c>
      <c r="E98" s="18" t="str">
        <f>HYPERLINK("#'Full Results'!A767", "767")</f>
        <v>767</v>
      </c>
      <c r="F98" t="s">
        <v>90</v>
      </c>
    </row>
    <row r="99" spans="3:6" x14ac:dyDescent="0.35">
      <c r="C99">
        <v>92</v>
      </c>
      <c r="D99" s="8" t="str">
        <f>HYPERLINK("#'Table 92'!A1", "To what extent would you support or oppose the following measures to raise money specifically to fund support for developing countries?: Tax on bank’s financial transitions to fund support for developing countries")</f>
        <v>To what extent would you support or oppose the following measures to raise money specifically to fund support for developing countries?: Tax on bank’s financial transitions to fund support for developing countries</v>
      </c>
      <c r="E99" s="18" t="str">
        <f>HYPERLINK("#'Full Results'!A775", "775")</f>
        <v>775</v>
      </c>
      <c r="F99" t="s">
        <v>90</v>
      </c>
    </row>
    <row r="100" spans="3:6" x14ac:dyDescent="0.35">
      <c r="C100">
        <v>93</v>
      </c>
      <c r="D100" s="8" t="str">
        <f>HYPERLINK("#'Table 93'!A1", "To what extent would you support or oppose the following measures to raise money specifically to fund support for developing countries?: Increases in income tax for the country’s richest people to fund support for developing countries")</f>
        <v>To what extent would you support or oppose the following measures to raise money specifically to fund support for developing countries?: Increases in income tax for the country’s richest people to fund support for developing countries</v>
      </c>
      <c r="E100" s="18" t="str">
        <f>HYPERLINK("#'Full Results'!A783", "783")</f>
        <v>783</v>
      </c>
      <c r="F100" t="s">
        <v>90</v>
      </c>
    </row>
    <row r="101" spans="3:6" x14ac:dyDescent="0.35">
      <c r="C101">
        <v>94</v>
      </c>
      <c r="D101" s="8" t="str">
        <f>HYPERLINK("#'Table 94'!A1", "To what extent would you support or oppose the following measures to raise money specifically to fund support for developing countries?: Increase in VAT to fund support for developing countries")</f>
        <v>To what extent would you support or oppose the following measures to raise money specifically to fund support for developing countries?: Increase in VAT to fund support for developing countries</v>
      </c>
      <c r="E101" s="18" t="str">
        <f>HYPERLINK("#'Full Results'!A791", "791")</f>
        <v>791</v>
      </c>
      <c r="F101" t="s">
        <v>90</v>
      </c>
    </row>
    <row r="102" spans="3:6" x14ac:dyDescent="0.35">
      <c r="C102">
        <v>95</v>
      </c>
      <c r="D102" s="8" t="str">
        <f>HYPERLINK("#'Table 95'!A1", "To what extent would you support or oppose the following measures to raise money specifically to fund support for developing countries?: Increases in corporation taxes to fund support for developing countries")</f>
        <v>To what extent would you support or oppose the following measures to raise money specifically to fund support for developing countries?: Increases in corporation taxes to fund support for developing countries</v>
      </c>
      <c r="E102" s="18" t="str">
        <f>HYPERLINK("#'Full Results'!A799", "799")</f>
        <v>799</v>
      </c>
      <c r="F102" t="s">
        <v>90</v>
      </c>
    </row>
    <row r="103" spans="3:6" x14ac:dyDescent="0.35">
      <c r="C103">
        <v>96</v>
      </c>
      <c r="D103" s="8" t="str">
        <f>HYPERLINK("#'Table 96'!A1", "Grid Summary: And to what extent would you support or oppose the following measures to raise money specifically to fund domestic spending?")</f>
        <v>Grid Summary: And to what extent would you support or oppose the following measures to raise money specifically to fund domestic spending?</v>
      </c>
      <c r="E103" s="7"/>
      <c r="F103" t="s">
        <v>90</v>
      </c>
    </row>
    <row r="104" spans="3:6" x14ac:dyDescent="0.35">
      <c r="C104">
        <v>97</v>
      </c>
      <c r="D104" s="8" t="str">
        <f>HYPERLINK("#'Table 97'!A1", "And to what extent would you support or oppose the following measures to raise money specifically to fund domestic spending?: A wealth tax (e.g. a tax on the amount of property/assets people own) to fund domestic spending")</f>
        <v>And to what extent would you support or oppose the following measures to raise money specifically to fund domestic spending?: A wealth tax (e.g. a tax on the amount of property/assets people own) to fund domestic spending</v>
      </c>
      <c r="E104" s="18" t="str">
        <f>HYPERLINK("#'Full Results'!A807", "807")</f>
        <v>807</v>
      </c>
      <c r="F104" t="s">
        <v>90</v>
      </c>
    </row>
    <row r="105" spans="3:6" x14ac:dyDescent="0.35">
      <c r="C105">
        <v>98</v>
      </c>
      <c r="D105" s="8" t="str">
        <f>HYPERLINK("#'Table 98'!A1", "And to what extent would you support or oppose the following measures to raise money specifically to fund domestic spending?: A tax on long-haul flights to fund domestic spending")</f>
        <v>And to what extent would you support or oppose the following measures to raise money specifically to fund domestic spending?: A tax on long-haul flights to fund domestic spending</v>
      </c>
      <c r="E105" s="18" t="str">
        <f>HYPERLINK("#'Full Results'!A815", "815")</f>
        <v>815</v>
      </c>
      <c r="F105" t="s">
        <v>90</v>
      </c>
    </row>
    <row r="106" spans="3:6" x14ac:dyDescent="0.35">
      <c r="C106">
        <v>99</v>
      </c>
      <c r="D106" s="8" t="str">
        <f>HYPERLINK("#'Table 99'!A1", "And to what extent would you support or oppose the following measures to raise money specifically to fund domestic spending?: Tax on bank’s financial transitions to fund domestic spending")</f>
        <v>And to what extent would you support or oppose the following measures to raise money specifically to fund domestic spending?: Tax on bank’s financial transitions to fund domestic spending</v>
      </c>
      <c r="E106" s="18" t="str">
        <f>HYPERLINK("#'Full Results'!A823", "823")</f>
        <v>823</v>
      </c>
      <c r="F106" t="s">
        <v>90</v>
      </c>
    </row>
    <row r="107" spans="3:6" x14ac:dyDescent="0.35">
      <c r="C107">
        <v>100</v>
      </c>
      <c r="D107" s="8" t="str">
        <f>HYPERLINK("#'Table 100'!A1", "And to what extent would you support or oppose the following measures to raise money specifically to fund domestic spending?: Increases in income tax for the country’s richest people to fund domestic spending")</f>
        <v>And to what extent would you support or oppose the following measures to raise money specifically to fund domestic spending?: Increases in income tax for the country’s richest people to fund domestic spending</v>
      </c>
      <c r="E107" s="18" t="str">
        <f>HYPERLINK("#'Full Results'!A831", "831")</f>
        <v>831</v>
      </c>
      <c r="F107" t="s">
        <v>90</v>
      </c>
    </row>
    <row r="108" spans="3:6" x14ac:dyDescent="0.35">
      <c r="C108">
        <v>101</v>
      </c>
      <c r="D108" s="8" t="str">
        <f>HYPERLINK("#'Table 101'!A1", "And to what extent would you support or oppose the following measures to raise money specifically to fund domestic spending?: Increase in VAT to fund domestic spending")</f>
        <v>And to what extent would you support or oppose the following measures to raise money specifically to fund domestic spending?: Increase in VAT to fund domestic spending</v>
      </c>
      <c r="E108" s="18" t="str">
        <f>HYPERLINK("#'Full Results'!A839", "839")</f>
        <v>839</v>
      </c>
      <c r="F108" t="s">
        <v>90</v>
      </c>
    </row>
    <row r="109" spans="3:6" x14ac:dyDescent="0.35">
      <c r="C109">
        <v>102</v>
      </c>
      <c r="D109" s="8" t="str">
        <f>HYPERLINK("#'Table 102'!A1", "And to what extent would you support or oppose the following measures to raise money specifically to fund domestic spending?: Increases in corporation taxes to fund domestic spending")</f>
        <v>And to what extent would you support or oppose the following measures to raise money specifically to fund domestic spending?: Increases in corporation taxes to fund domestic spending</v>
      </c>
      <c r="E109" s="18" t="str">
        <f>HYPERLINK("#'Full Results'!A847", "847")</f>
        <v>847</v>
      </c>
      <c r="F109" t="s">
        <v>90</v>
      </c>
    </row>
    <row r="110" spans="3:6" x14ac:dyDescent="0.35">
      <c r="C110">
        <v>103</v>
      </c>
      <c r="D110" s="8" t="str">
        <f>HYPERLINK("#'Table 103'!A1", " Imagine that aid spending from your country was focused on supporting education in developing countries.  To what extent would you support or oppose your country spending more money in this scenario?")</f>
        <v xml:space="preserve"> Imagine that aid spending from your country was focused on supporting education in developing countries.  To what extent would you support or oppose your country spending more money in this scenario?</v>
      </c>
      <c r="E110" s="18" t="str">
        <f>HYPERLINK("#'Full Results'!A855", "855")</f>
        <v>855</v>
      </c>
      <c r="F110" t="s">
        <v>90</v>
      </c>
    </row>
    <row r="111" spans="3:6" x14ac:dyDescent="0.35">
      <c r="C111">
        <v>104</v>
      </c>
      <c r="D111" s="8" t="str">
        <f>HYPERLINK("#'Table 104'!A1", " Imagine that aid spending from your country was focused on providing food and water to people without access in developing countries.  To what extent would you support or oppose your country spending more money in this scenario?")</f>
        <v xml:space="preserve"> Imagine that aid spending from your country was focused on providing food and water to people without access in developing countries.  To what extent would you support or oppose your country spending more money in this scenario?</v>
      </c>
      <c r="E111" s="18" t="str">
        <f>HYPERLINK("#'Full Results'!A864", "864")</f>
        <v>864</v>
      </c>
      <c r="F111" t="s">
        <v>90</v>
      </c>
    </row>
    <row r="112" spans="3:6" x14ac:dyDescent="0.35">
      <c r="C112">
        <v>105</v>
      </c>
      <c r="D112" s="8" t="str">
        <f>HYPERLINK("#'Table 105'!A1", " Imagine that aid spending from your country was focused on building infrastructure in developing countries (e.g. new roads, railways, etc.). To what extent would you support or oppose your country spending more money in this scenario?")</f>
        <v xml:space="preserve"> Imagine that aid spending from your country was focused on building infrastructure in developing countries (e.g. new roads, railways, etc.). To what extent would you support or oppose your country spending more money in this scenario?</v>
      </c>
      <c r="E112" s="18" t="str">
        <f>HYPERLINK("#'Full Results'!A873", "873")</f>
        <v>873</v>
      </c>
      <c r="F112" t="s">
        <v>90</v>
      </c>
    </row>
    <row r="113" spans="3:6" x14ac:dyDescent="0.35">
      <c r="C113">
        <v>106</v>
      </c>
      <c r="D113" s="8" t="str">
        <f>HYPERLINK("#'Table 106'!A1", " Imagine that aid spending from your country was focused on improving healthcare in developing countries. To what extent would you support or oppose your country spending more money in this scenario?")</f>
        <v xml:space="preserve"> Imagine that aid spending from your country was focused on improving healthcare in developing countries. To what extent would you support or oppose your country spending more money in this scenario?</v>
      </c>
      <c r="E113" s="18" t="str">
        <f>HYPERLINK("#'Full Results'!A882", "882")</f>
        <v>882</v>
      </c>
      <c r="F113" t="s">
        <v>90</v>
      </c>
    </row>
    <row r="114" spans="3:6" x14ac:dyDescent="0.35">
      <c r="C114">
        <v>107</v>
      </c>
      <c r="D114" s="8" t="str">
        <f>HYPERLINK("#'Table 107'!A1", " Imagine that aid spending from your country was focused on responding to natural disasters (e.g. floods, earthquakes) in any countries. To what extent would you support or oppose your country spending more money in this scenario?")</f>
        <v xml:space="preserve"> Imagine that aid spending from your country was focused on responding to natural disasters (e.g. floods, earthquakes) in any countries. To what extent would you support or oppose your country spending more money in this scenario?</v>
      </c>
      <c r="E114" s="18" t="str">
        <f>HYPERLINK("#'Full Results'!A891", "891")</f>
        <v>891</v>
      </c>
      <c r="F114" t="s">
        <v>90</v>
      </c>
    </row>
    <row r="115" spans="3:6" x14ac:dyDescent="0.35">
      <c r="C115">
        <v>108</v>
      </c>
      <c r="D115" s="8" t="str">
        <f>HYPERLINK("#'Table 108'!A1", " Imagine that aid spending from your country was focused on providing cash directly to people and families in need in lower income countries. To what extent would you support or oppose your country spending more money in this scenario?")</f>
        <v xml:space="preserve"> Imagine that aid spending from your country was focused on providing cash directly to people and families in need in lower income countries. To what extent would you support or oppose your country spending more money in this scenario?</v>
      </c>
      <c r="E115" s="18" t="str">
        <f>HYPERLINK("#'Full Results'!A900", "900")</f>
        <v>900</v>
      </c>
      <c r="F115" t="s">
        <v>90</v>
      </c>
    </row>
    <row r="116" spans="3:6" x14ac:dyDescent="0.35">
      <c r="C116">
        <v>109</v>
      </c>
      <c r="D116" s="8" t="str">
        <f>HYPERLINK("#'Table 109'!A1", " Imagine that aid spending from your country was focused on helping people who are living in or fleeing from war zones. To what extent would you support or oppose your country spending more money in this scenario?")</f>
        <v xml:space="preserve"> Imagine that aid spending from your country was focused on helping people who are living in or fleeing from war zones. To what extent would you support or oppose your country spending more money in this scenario?</v>
      </c>
      <c r="E116" s="18" t="str">
        <f>HYPERLINK("#'Full Results'!A909", "909")</f>
        <v>909</v>
      </c>
      <c r="F116" t="s">
        <v>90</v>
      </c>
    </row>
    <row r="117" spans="3:6" x14ac:dyDescent="0.35">
      <c r="C117">
        <v>110</v>
      </c>
      <c r="D117" s="8" t="str">
        <f>HYPERLINK("#'Table 110'!A1", " Imagine that aid spending from your country was focused on supporting economic growth initiatives, such as job creation or helping create local financial markets. To what extent would you support or oppose your country spending more money in thi...")</f>
        <v xml:space="preserve"> Imagine that aid spending from your country was focused on supporting economic growth initiatives, such as job creation or helping create local financial markets. To what extent would you support or oppose your country spending more money in thi...</v>
      </c>
      <c r="E117" s="18" t="str">
        <f>HYPERLINK("#'Full Results'!A918", "918")</f>
        <v>918</v>
      </c>
      <c r="F117" t="s">
        <v>90</v>
      </c>
    </row>
    <row r="118" spans="3:6" x14ac:dyDescent="0.35">
      <c r="C118">
        <v>111</v>
      </c>
      <c r="D118" s="8" t="str">
        <f>HYPERLINK("#'Table 111'!A1", " Imagine that aid spending from your country was focused on providing sexual and reproductive health services. To what extent would you support or oppose your country spending more money in this scenario?")</f>
        <v xml:space="preserve"> Imagine that aid spending from your country was focused on providing sexual and reproductive health services. To what extent would you support or oppose your country spending more money in this scenario?</v>
      </c>
      <c r="E118" s="18" t="str">
        <f>HYPERLINK("#'Full Results'!A927", "927")</f>
        <v>927</v>
      </c>
      <c r="F118" t="s">
        <v>90</v>
      </c>
    </row>
    <row r="119" spans="3:6" x14ac:dyDescent="0.35">
      <c r="C119">
        <v>112</v>
      </c>
      <c r="D119" s="8" t="str">
        <f>HYPERLINK("#'Table 112'!A1", " Imagine that aid spending from your country was focused on promoting your country's values, such as democracy, human rights and gender equality. To what extent would you support or oppose your country spending more money in this scenario?")</f>
        <v xml:space="preserve"> Imagine that aid spending from your country was focused on promoting your country's values, such as democracy, human rights and gender equality. To what extent would you support or oppose your country spending more money in this scenario?</v>
      </c>
      <c r="E119" s="18" t="str">
        <f>HYPERLINK("#'Full Results'!A936", "936")</f>
        <v>936</v>
      </c>
      <c r="F119" t="s">
        <v>90</v>
      </c>
    </row>
    <row r="120" spans="3:6" x14ac:dyDescent="0.35">
      <c r="C120">
        <v>113</v>
      </c>
      <c r="D120" s="8" t="str">
        <f>HYPERLINK("#'Table 113'!A1", " Imagine that aid spending from your country was focused on providing funding to local charities to use how they see fit in the community. To what extent would you support or oppose your country spending more money in this scenario?")</f>
        <v xml:space="preserve"> Imagine that aid spending from your country was focused on providing funding to local charities to use how they see fit in the community. To what extent would you support or oppose your country spending more money in this scenario?</v>
      </c>
      <c r="E120" s="18" t="str">
        <f>HYPERLINK("#'Full Results'!A945", "945")</f>
        <v>945</v>
      </c>
      <c r="F120" t="s">
        <v>90</v>
      </c>
    </row>
    <row r="121" spans="3:6" x14ac:dyDescent="0.35">
      <c r="C121">
        <v>114</v>
      </c>
      <c r="D121" s="8" t="str">
        <f>HYPERLINK("#'Table 114'!A1", " Imagine that aid spending from your country was focused on investing in transitioning their energy sources away from oil, gas and coal to renewable sources. To what extent would you support or oppose your country spending more money in this scen...")</f>
        <v xml:space="preserve"> Imagine that aid spending from your country was focused on investing in transitioning their energy sources away from oil, gas and coal to renewable sources. To what extent would you support or oppose your country spending more money in this scen...</v>
      </c>
      <c r="E121" s="18" t="str">
        <f>HYPERLINK("#'Full Results'!A954", "954")</f>
        <v>954</v>
      </c>
      <c r="F121" t="s">
        <v>90</v>
      </c>
    </row>
    <row r="122" spans="3:6" x14ac:dyDescent="0.35">
      <c r="C122">
        <v>115</v>
      </c>
      <c r="D122" s="8" t="str">
        <f>HYPERLINK("#'Table 115'!A1", " How important or unimportant do you feel it is for a country’s international aid programme to support BOTH its own national interests and the interests of developing countries?")</f>
        <v xml:space="preserve"> How important or unimportant do you feel it is for a country’s international aid programme to support BOTH its own national interests and the interests of developing countries?</v>
      </c>
      <c r="E122" s="18" t="str">
        <f>HYPERLINK("#'Full Results'!A963", "963")</f>
        <v>963</v>
      </c>
      <c r="F122" t="s">
        <v>90</v>
      </c>
    </row>
    <row r="123" spans="3:6" x14ac:dyDescent="0.35">
      <c r="C123">
        <v>116</v>
      </c>
      <c r="D123" s="8" t="str">
        <f>HYPERLINK("#'Table 116'!A1", " Which of the following comes closest to your view?")</f>
        <v xml:space="preserve"> Which of the following comes closest to your view?</v>
      </c>
      <c r="E123" s="18" t="str">
        <f>HYPERLINK("#'Full Results'!A972", "972")</f>
        <v>972</v>
      </c>
      <c r="F123" t="s">
        <v>90</v>
      </c>
    </row>
    <row r="124" spans="3:6" x14ac:dyDescent="0.35">
      <c r="C124">
        <v>117</v>
      </c>
      <c r="D124" s="8" t="str">
        <f>HYPERLINK("#'Table 117'!A1", "Grid Summary: To what extent do you believe that your country providing financial support to developing countries has a positive or negative impact on the following?")</f>
        <v>Grid Summary: To what extent do you believe that your country providing financial support to developing countries has a positive or negative impact on the following?</v>
      </c>
      <c r="E124" s="7"/>
      <c r="F124" t="s">
        <v>90</v>
      </c>
    </row>
    <row r="125" spans="3:6" x14ac:dyDescent="0.35">
      <c r="C125">
        <v>118</v>
      </c>
      <c r="D125" s="8" t="str">
        <f>HYPERLINK("#'Table 118'!A1", "To what extent do you believe that your country providing financial support to developing countries has a positive or negative impact on the following?: Improving global health")</f>
        <v>To what extent do you believe that your country providing financial support to developing countries has a positive or negative impact on the following?: Improving global health</v>
      </c>
      <c r="E125" s="18" t="str">
        <f>HYPERLINK("#'Full Results'!A979", "979")</f>
        <v>979</v>
      </c>
      <c r="F125" t="s">
        <v>90</v>
      </c>
    </row>
    <row r="126" spans="3:6" x14ac:dyDescent="0.35">
      <c r="C126">
        <v>119</v>
      </c>
      <c r="D126" s="8" t="str">
        <f>HYPERLINK("#'Table 119'!A1", "To what extent do you believe that your country providing financial support to developing countries has a positive or negative impact on the following?: Your country’s international reputation")</f>
        <v>To what extent do you believe that your country providing financial support to developing countries has a positive or negative impact on the following?: Your country’s international reputation</v>
      </c>
      <c r="E126" s="18" t="str">
        <f>HYPERLINK("#'Full Results'!A988", "988")</f>
        <v>988</v>
      </c>
      <c r="F126" t="s">
        <v>90</v>
      </c>
    </row>
    <row r="127" spans="3:6" x14ac:dyDescent="0.35">
      <c r="C127">
        <v>120</v>
      </c>
      <c r="D127" s="8" t="str">
        <f>HYPERLINK("#'Table 120'!A1", "To what extent do you believe that your country providing financial support to developing countries has a positive or negative impact on the following?: International security")</f>
        <v>To what extent do you believe that your country providing financial support to developing countries has a positive or negative impact on the following?: International security</v>
      </c>
      <c r="E127" s="18" t="str">
        <f>HYPERLINK("#'Full Results'!A997", "997")</f>
        <v>997</v>
      </c>
      <c r="F127" t="s">
        <v>90</v>
      </c>
    </row>
    <row r="128" spans="3:6" x14ac:dyDescent="0.35">
      <c r="C128">
        <v>121</v>
      </c>
      <c r="D128" s="8" t="str">
        <f>HYPERLINK("#'Table 121'!A1", "To what extent do you believe that your country providing financial support to developing countries has a positive or negative impact on the following?: Climate protection")</f>
        <v>To what extent do you believe that your country providing financial support to developing countries has a positive or negative impact on the following?: Climate protection</v>
      </c>
      <c r="E128" s="18" t="str">
        <f>HYPERLINK("#'Full Results'!A1006", "1006")</f>
        <v>1006</v>
      </c>
      <c r="F128" t="s">
        <v>90</v>
      </c>
    </row>
    <row r="129" spans="3:6" x14ac:dyDescent="0.35">
      <c r="C129">
        <v>122</v>
      </c>
      <c r="D129" s="8" t="str">
        <f>HYPERLINK("#'Table 122'!A1", "To what extent do you believe that your country providing financial support to developing countries has a positive or negative impact on the following?: Reducing levels of international migration")</f>
        <v>To what extent do you believe that your country providing financial support to developing countries has a positive or negative impact on the following?: Reducing levels of international migration</v>
      </c>
      <c r="E129" s="18" t="str">
        <f>HYPERLINK("#'Full Results'!A1015", "1015")</f>
        <v>1015</v>
      </c>
      <c r="F129" t="s">
        <v>90</v>
      </c>
    </row>
    <row r="130" spans="3:6" x14ac:dyDescent="0.35">
      <c r="C130">
        <v>123</v>
      </c>
      <c r="D130" s="8" t="str">
        <f>HYPERLINK("#'Table 123'!A1", "To what extent do you believe that your country providing financial support to developing countries has a positive or negative impact on the following?: Your national economy overall")</f>
        <v>To what extent do you believe that your country providing financial support to developing countries has a positive or negative impact on the following?: Your national economy overall</v>
      </c>
      <c r="E130" s="18" t="str">
        <f>HYPERLINK("#'Full Results'!A1024", "1024")</f>
        <v>1024</v>
      </c>
      <c r="F130" t="s">
        <v>90</v>
      </c>
    </row>
    <row r="131" spans="3:6" x14ac:dyDescent="0.35">
      <c r="C131">
        <v>124</v>
      </c>
      <c r="D131" s="8" t="str">
        <f>HYPERLINK("#'Table 124'!A1", "To what extent do you believe that your country providing financial support to developing countries has a positive or negative impact on the following?: Your own income")</f>
        <v>To what extent do you believe that your country providing financial support to developing countries has a positive or negative impact on the following?: Your own income</v>
      </c>
      <c r="E131" s="18" t="str">
        <f>HYPERLINK("#'Full Results'!A1033", "1033")</f>
        <v>1033</v>
      </c>
      <c r="F131" t="s">
        <v>90</v>
      </c>
    </row>
    <row r="132" spans="3:6" x14ac:dyDescent="0.35">
      <c r="C132">
        <v>125</v>
      </c>
      <c r="D132" s="8" t="str">
        <f>HYPERLINK("#'Table 125'!A1", "To what extent do you believe that your country providing financial support to developing countries has a positive or negative impact on the following?: Your own job security")</f>
        <v>To what extent do you believe that your country providing financial support to developing countries has a positive or negative impact on the following?: Your own job security</v>
      </c>
      <c r="E132" s="18" t="str">
        <f>HYPERLINK("#'Full Results'!A1042", "1042")</f>
        <v>1042</v>
      </c>
      <c r="F132" t="s">
        <v>90</v>
      </c>
    </row>
    <row r="133" spans="3:6" x14ac:dyDescent="0.35">
      <c r="C133">
        <v>126</v>
      </c>
      <c r="D133" s="8" t="str">
        <f>HYPERLINK("#'Table 126'!A1", "To what extent do you believe that your country providing financial support to developing countries has a positive or negative impact on the following?: Your own personal safety")</f>
        <v>To what extent do you believe that your country providing financial support to developing countries has a positive or negative impact on the following?: Your own personal safety</v>
      </c>
      <c r="E133" s="18" t="str">
        <f>HYPERLINK("#'Full Results'!A1051", "1051")</f>
        <v>1051</v>
      </c>
      <c r="F133" t="s">
        <v>90</v>
      </c>
    </row>
    <row r="134" spans="3:6" x14ac:dyDescent="0.35">
      <c r="C134">
        <v>127</v>
      </c>
      <c r="D134" s="8" t="str">
        <f>HYPERLINK("#'Table 127'!A1", "To what extent do you believe that your country providing financial support to developing countries has a positive or negative impact on the following?: The cost of goods for you personally")</f>
        <v>To what extent do you believe that your country providing financial support to developing countries has a positive or negative impact on the following?: The cost of goods for you personally</v>
      </c>
      <c r="E134" s="18" t="str">
        <f>HYPERLINK("#'Full Results'!A1060", "1060")</f>
        <v>1060</v>
      </c>
      <c r="F134" t="s">
        <v>90</v>
      </c>
    </row>
    <row r="135" spans="3:6" x14ac:dyDescent="0.35">
      <c r="C135">
        <v>128</v>
      </c>
      <c r="D135" s="8" t="str">
        <f>HYPERLINK("#'Table 128'!A1", "Grid Summary: Which of the following comes closest to your view?")</f>
        <v>Grid Summary: Which of the following comes closest to your view?</v>
      </c>
      <c r="E135" s="7"/>
      <c r="F135" t="s">
        <v>90</v>
      </c>
    </row>
    <row r="136" spans="3:6" x14ac:dyDescent="0.35">
      <c r="C136">
        <v>129</v>
      </c>
      <c r="D136" s="8" t="str">
        <f>HYPERLINK("#'Table 129'!A1", "Which of the following comes closest to your view?: Money invested in other countries has no impact on our national economy|Money invested in other countries can boost our own economy by providing new markets for our goods")</f>
        <v>Which of the following comes closest to your view?: Money invested in other countries has no impact on our national economy|Money invested in other countries can boost our own economy by providing new markets for our goods</v>
      </c>
      <c r="E136" s="18" t="str">
        <f>HYPERLINK("#'Full Results'!A1069", "1069")</f>
        <v>1069</v>
      </c>
      <c r="F136" t="s">
        <v>90</v>
      </c>
    </row>
    <row r="137" spans="3:6" x14ac:dyDescent="0.35">
      <c r="C137">
        <v>130</v>
      </c>
      <c r="D137" s="8" t="str">
        <f>HYPERLINK("#'Table 130'!A1", "Which of the following comes closest to your view?: Money invested in other countries has no impact on the price of food in my country|Money invested in other countries can reduce the price of food in my country")</f>
        <v>Which of the following comes closest to your view?: Money invested in other countries has no impact on the price of food in my country|Money invested in other countries can reduce the price of food in my country</v>
      </c>
      <c r="E137" s="18" t="str">
        <f>HYPERLINK("#'Full Results'!A1077", "1077")</f>
        <v>1077</v>
      </c>
      <c r="F137" t="s">
        <v>90</v>
      </c>
    </row>
    <row r="138" spans="3:6" x14ac:dyDescent="0.35">
      <c r="C138">
        <v>131</v>
      </c>
      <c r="D138" s="8" t="str">
        <f>HYPERLINK("#'Table 131'!A1", "Which of the following comes closest to your view?: Money invested in other countries has no impact on the price of energy in my country|Money invested in other countries can reduce the price of energy in my country ")</f>
        <v xml:space="preserve">Which of the following comes closest to your view?: Money invested in other countries has no impact on the price of energy in my country|Money invested in other countries can reduce the price of energy in my country </v>
      </c>
      <c r="E138" s="18" t="str">
        <f>HYPERLINK("#'Full Results'!A1085", "1085")</f>
        <v>1085</v>
      </c>
      <c r="F138" t="s">
        <v>90</v>
      </c>
    </row>
    <row r="139" spans="3:6" x14ac:dyDescent="0.35">
      <c r="C139">
        <v>132</v>
      </c>
      <c r="D139" s="8" t="str">
        <f>HYPERLINK("#'Table 132'!A1", "Which of the following comes closest to your view?: Money invested in other countries has no impact on migration to my country|Money invested in other countries can reduce migration flows to my country by fixing problems abroad")</f>
        <v>Which of the following comes closest to your view?: Money invested in other countries has no impact on migration to my country|Money invested in other countries can reduce migration flows to my country by fixing problems abroad</v>
      </c>
      <c r="E139" s="18" t="str">
        <f>HYPERLINK("#'Full Results'!A1093", "1093")</f>
        <v>1093</v>
      </c>
      <c r="F139" t="s">
        <v>90</v>
      </c>
    </row>
    <row r="140" spans="3:6" x14ac:dyDescent="0.35">
      <c r="C140">
        <v>133</v>
      </c>
      <c r="D140" s="8" t="str">
        <f>HYPERLINK("#'Table 133'!A1", "Which, if any, of the following do you think are the main benefits of investment in other countries? Select all that apply.")</f>
        <v>Which, if any, of the following do you think are the main benefits of investment in other countries? Select all that apply.</v>
      </c>
      <c r="E140" s="18" t="str">
        <f>HYPERLINK("#'Full Results'!A1101", "1101")</f>
        <v>1101</v>
      </c>
      <c r="F140" t="s">
        <v>90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K1122"/>
  <sheetViews>
    <sheetView showGridLines="0" workbookViewId="0">
      <pane xSplit="2" ySplit="8" topLeftCell="C9" activePane="bottomRight" state="frozen"/>
      <selection pane="topRight"/>
      <selection pane="bottomLeft"/>
      <selection pane="bottomRight"/>
    </sheetView>
  </sheetViews>
  <sheetFormatPr defaultColWidth="11.54296875" defaultRowHeight="14.5" x14ac:dyDescent="0.35"/>
  <cols>
    <col min="2" max="2" width="20.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6" width="10.7265625" customWidth="1"/>
    <col min="37" max="37" width="2.26953125" customWidth="1"/>
    <col min="38" max="42" width="10.7265625" customWidth="1"/>
    <col min="43" max="43" width="2.26953125" customWidth="1"/>
    <col min="44" max="46" width="10.7265625" customWidth="1"/>
    <col min="47" max="47" width="2.26953125" customWidth="1"/>
    <col min="48" max="50" width="10.7265625" customWidth="1"/>
    <col min="51" max="51" width="2.26953125" customWidth="1"/>
    <col min="52" max="54" width="10.7265625" customWidth="1"/>
    <col min="55" max="55" width="2.26953125" customWidth="1"/>
    <col min="56" max="57" width="10.7265625" customWidth="1"/>
    <col min="58" max="58" width="2.26953125" customWidth="1"/>
    <col min="59" max="60" width="10.7265625" customWidth="1"/>
    <col min="61" max="61" width="2.26953125" customWidth="1"/>
    <col min="62" max="63" width="10.7265625" customWidth="1"/>
    <col min="64" max="64" width="2.26953125" customWidth="1"/>
  </cols>
  <sheetData>
    <row r="2" spans="2:63" ht="40.15" customHeight="1" x14ac:dyDescent="0.35">
      <c r="D2" s="22" t="s">
        <v>496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row>
    <row r="5" spans="2:63" ht="30" customHeight="1" x14ac:dyDescent="0.35">
      <c r="B5" s="13"/>
      <c r="C5" s="13"/>
      <c r="D5" s="24" t="s">
        <v>56</v>
      </c>
      <c r="E5" s="24"/>
      <c r="F5" s="13"/>
      <c r="G5" s="24" t="s">
        <v>57</v>
      </c>
      <c r="H5" s="24"/>
      <c r="I5" s="24"/>
      <c r="J5" s="24"/>
      <c r="K5" s="24"/>
      <c r="L5" s="24"/>
      <c r="M5" s="13"/>
      <c r="N5" s="24" t="s">
        <v>58</v>
      </c>
      <c r="O5" s="24"/>
      <c r="P5" s="13"/>
      <c r="Q5" s="24" t="s">
        <v>59</v>
      </c>
      <c r="R5" s="24"/>
      <c r="S5" s="24"/>
      <c r="T5" s="24"/>
      <c r="U5" s="24"/>
      <c r="V5" s="24"/>
      <c r="W5" s="24"/>
      <c r="X5" s="24"/>
      <c r="Y5" s="24"/>
      <c r="Z5" s="24"/>
      <c r="AA5" s="13"/>
      <c r="AB5" s="24" t="s">
        <v>60</v>
      </c>
      <c r="AC5" s="24"/>
      <c r="AD5" s="24"/>
      <c r="AE5" s="13"/>
      <c r="AF5" s="24" t="s">
        <v>61</v>
      </c>
      <c r="AG5" s="24"/>
      <c r="AH5" s="24"/>
      <c r="AI5" s="24"/>
      <c r="AJ5" s="24"/>
      <c r="AK5" s="13"/>
      <c r="AL5" s="24" t="s">
        <v>62</v>
      </c>
      <c r="AM5" s="24"/>
      <c r="AN5" s="24"/>
      <c r="AO5" s="24"/>
      <c r="AP5" s="24"/>
      <c r="AQ5" s="13"/>
      <c r="AR5" s="24" t="s">
        <v>63</v>
      </c>
      <c r="AS5" s="24"/>
      <c r="AT5" s="24"/>
      <c r="AU5" s="13"/>
      <c r="AV5" s="24" t="s">
        <v>64</v>
      </c>
      <c r="AW5" s="24"/>
      <c r="AX5" s="24"/>
      <c r="AY5" s="13"/>
      <c r="AZ5" s="24" t="s">
        <v>65</v>
      </c>
      <c r="BA5" s="24"/>
      <c r="BB5" s="24"/>
      <c r="BC5" s="13"/>
      <c r="BD5" s="24" t="s">
        <v>66</v>
      </c>
      <c r="BE5" s="24"/>
      <c r="BF5" s="13"/>
      <c r="BG5" s="24" t="s">
        <v>67</v>
      </c>
      <c r="BH5" s="24"/>
      <c r="BI5" s="13"/>
      <c r="BJ5" s="24" t="s">
        <v>68</v>
      </c>
      <c r="BK5" s="24"/>
    </row>
    <row r="6" spans="2:63"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J6" s="12" t="s">
        <v>44</v>
      </c>
      <c r="AL6" s="12" t="s">
        <v>45</v>
      </c>
      <c r="AM6" s="12" t="s">
        <v>46</v>
      </c>
      <c r="AN6" s="12" t="s">
        <v>47</v>
      </c>
      <c r="AO6" s="12" t="s">
        <v>48</v>
      </c>
      <c r="AP6" s="12" t="s">
        <v>44</v>
      </c>
      <c r="AR6" s="12" t="s">
        <v>49</v>
      </c>
      <c r="AS6" s="12" t="s">
        <v>50</v>
      </c>
      <c r="AT6" s="12" t="s">
        <v>51</v>
      </c>
      <c r="AV6" s="12" t="s">
        <v>49</v>
      </c>
      <c r="AW6" s="12" t="s">
        <v>50</v>
      </c>
      <c r="AX6" s="12" t="s">
        <v>51</v>
      </c>
      <c r="AZ6" s="12" t="s">
        <v>49</v>
      </c>
      <c r="BA6" s="12" t="s">
        <v>50</v>
      </c>
      <c r="BB6" s="12" t="s">
        <v>51</v>
      </c>
      <c r="BD6" s="12" t="s">
        <v>52</v>
      </c>
      <c r="BE6" s="12" t="s">
        <v>53</v>
      </c>
      <c r="BG6" s="12" t="s">
        <v>52</v>
      </c>
      <c r="BH6" s="12" t="s">
        <v>53</v>
      </c>
      <c r="BJ6" s="12" t="s">
        <v>54</v>
      </c>
      <c r="BK6" s="12" t="s">
        <v>55</v>
      </c>
    </row>
    <row r="7" spans="2:63" ht="19.899999999999999"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v>0</v>
      </c>
      <c r="AK7" s="10"/>
      <c r="AL7" s="10">
        <v>376</v>
      </c>
      <c r="AM7" s="10">
        <v>337</v>
      </c>
      <c r="AN7" s="10">
        <v>131</v>
      </c>
      <c r="AO7" s="10">
        <v>12</v>
      </c>
      <c r="AP7" s="10">
        <v>0</v>
      </c>
      <c r="AQ7" s="10"/>
      <c r="AR7" s="10">
        <v>143</v>
      </c>
      <c r="AS7" s="10">
        <v>385</v>
      </c>
      <c r="AT7" s="10">
        <v>422</v>
      </c>
      <c r="AU7" s="10"/>
      <c r="AV7" s="10">
        <v>303</v>
      </c>
      <c r="AW7" s="10">
        <v>466</v>
      </c>
      <c r="AX7" s="10">
        <v>147</v>
      </c>
      <c r="AY7" s="10"/>
      <c r="AZ7" s="10">
        <v>155</v>
      </c>
      <c r="BA7" s="10">
        <v>486</v>
      </c>
      <c r="BB7" s="10">
        <v>308</v>
      </c>
      <c r="BC7" s="10"/>
      <c r="BD7" s="10">
        <v>146</v>
      </c>
      <c r="BE7" s="10">
        <v>317</v>
      </c>
      <c r="BF7" s="10"/>
      <c r="BG7" s="10">
        <v>657</v>
      </c>
      <c r="BH7" s="10">
        <v>344</v>
      </c>
      <c r="BI7" s="10"/>
      <c r="BJ7" s="10">
        <v>222</v>
      </c>
      <c r="BK7" s="10">
        <v>779</v>
      </c>
    </row>
    <row r="8" spans="2:63" ht="19.899999999999999"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v>0</v>
      </c>
      <c r="AK8" s="11"/>
      <c r="AL8" s="11">
        <v>374</v>
      </c>
      <c r="AM8" s="11">
        <v>327</v>
      </c>
      <c r="AN8" s="11">
        <v>137</v>
      </c>
      <c r="AO8" s="11">
        <v>10</v>
      </c>
      <c r="AP8" s="11">
        <v>0</v>
      </c>
      <c r="AQ8" s="11"/>
      <c r="AR8" s="11">
        <v>146</v>
      </c>
      <c r="AS8" s="11">
        <v>376</v>
      </c>
      <c r="AT8" s="11">
        <v>421</v>
      </c>
      <c r="AU8" s="11"/>
      <c r="AV8" s="11">
        <v>300</v>
      </c>
      <c r="AW8" s="11">
        <v>470</v>
      </c>
      <c r="AX8" s="11">
        <v>141</v>
      </c>
      <c r="AY8" s="11"/>
      <c r="AZ8" s="11">
        <v>151</v>
      </c>
      <c r="BA8" s="11">
        <v>495</v>
      </c>
      <c r="BB8" s="11">
        <v>299</v>
      </c>
      <c r="BC8" s="11"/>
      <c r="BD8" s="11">
        <v>132</v>
      </c>
      <c r="BE8" s="11">
        <v>330</v>
      </c>
      <c r="BF8" s="11"/>
      <c r="BG8" s="11">
        <v>646</v>
      </c>
      <c r="BH8" s="11">
        <v>355</v>
      </c>
      <c r="BI8" s="11"/>
      <c r="BJ8" s="11">
        <v>215</v>
      </c>
      <c r="BK8" s="11">
        <v>786</v>
      </c>
    </row>
    <row r="11" spans="2:63" x14ac:dyDescent="0.35">
      <c r="B11" s="6" t="s">
        <v>91</v>
      </c>
    </row>
    <row r="12" spans="2:63" x14ac:dyDescent="0.35">
      <c r="B12" s="21" t="s">
        <v>90</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row>
    <row r="13" spans="2:63" x14ac:dyDescent="0.35">
      <c r="B13" t="s">
        <v>79</v>
      </c>
      <c r="C13" s="14">
        <v>3.8658531668964498E-2</v>
      </c>
      <c r="D13" s="14">
        <v>3.7966735137401897E-2</v>
      </c>
      <c r="E13" s="14">
        <v>3.9574411377259998E-2</v>
      </c>
      <c r="F13" s="14"/>
      <c r="G13" s="14">
        <v>4.2642681396378099E-2</v>
      </c>
      <c r="H13" s="14">
        <v>3.2950392796622201E-2</v>
      </c>
      <c r="I13" s="14">
        <v>6.1448167155719803E-2</v>
      </c>
      <c r="J13" s="14">
        <v>2.9071514349134402E-2</v>
      </c>
      <c r="K13" s="14">
        <v>2.8356511853914398E-2</v>
      </c>
      <c r="L13" s="14">
        <v>3.3337106948934297E-2</v>
      </c>
      <c r="M13" s="14"/>
      <c r="N13" s="14">
        <v>2.5041053302648102E-2</v>
      </c>
      <c r="O13" s="14">
        <v>4.1404913860490597E-2</v>
      </c>
      <c r="P13" s="14"/>
      <c r="Q13" s="14">
        <v>0</v>
      </c>
      <c r="R13" s="14">
        <v>3.26644495565191E-2</v>
      </c>
      <c r="S13" s="14">
        <v>9.1395577028452996E-2</v>
      </c>
      <c r="T13" s="14">
        <v>3.9340559797864702E-2</v>
      </c>
      <c r="U13" s="14">
        <v>2.5117012949067302E-2</v>
      </c>
      <c r="V13" s="14">
        <v>3.1101647737991199E-2</v>
      </c>
      <c r="W13" s="14">
        <v>5.7636903732404501E-2</v>
      </c>
      <c r="X13" s="14">
        <v>2.9812941778902799E-2</v>
      </c>
      <c r="Y13" s="14">
        <v>4.4296243928767597E-2</v>
      </c>
      <c r="Z13" s="14">
        <v>2.28817641731918E-2</v>
      </c>
      <c r="AA13" s="14"/>
      <c r="AB13" s="14">
        <v>5.5937410035672097E-2</v>
      </c>
      <c r="AC13" s="14">
        <v>2.61159409240195E-2</v>
      </c>
      <c r="AD13" s="14">
        <v>3.7530913502709901E-2</v>
      </c>
      <c r="AE13" s="14"/>
      <c r="AF13" s="14">
        <v>5.4035606272856702E-2</v>
      </c>
      <c r="AG13" s="14">
        <v>1.9276482151940399E-2</v>
      </c>
      <c r="AH13" s="14">
        <v>3.10180969080074E-2</v>
      </c>
      <c r="AI13" s="14">
        <v>3.34489540030566E-2</v>
      </c>
      <c r="AJ13" s="14">
        <v>0</v>
      </c>
      <c r="AK13" s="14"/>
      <c r="AL13" s="14">
        <v>6.7348070673895394E-2</v>
      </c>
      <c r="AM13" s="14">
        <v>1.6440646990921001E-2</v>
      </c>
      <c r="AN13" s="14">
        <v>3.8934641105410901E-2</v>
      </c>
      <c r="AO13" s="14">
        <v>8.98236936397942E-2</v>
      </c>
      <c r="AP13" s="14">
        <v>0</v>
      </c>
      <c r="AQ13" s="14"/>
      <c r="AR13" s="14">
        <v>0.12678520180737601</v>
      </c>
      <c r="AS13" s="14">
        <v>1.6874286351953399E-2</v>
      </c>
      <c r="AT13" s="14">
        <v>3.0516587014105701E-2</v>
      </c>
      <c r="AU13" s="14"/>
      <c r="AV13" s="14">
        <v>5.91090261490358E-2</v>
      </c>
      <c r="AW13" s="14">
        <v>2.9459909866825201E-2</v>
      </c>
      <c r="AX13" s="14">
        <v>4.3725857713594801E-2</v>
      </c>
      <c r="AY13" s="14"/>
      <c r="AZ13" s="14">
        <v>9.8438611517975894E-2</v>
      </c>
      <c r="BA13" s="14">
        <v>1.0844561585630101E-2</v>
      </c>
      <c r="BB13" s="14">
        <v>5.85613442366325E-2</v>
      </c>
      <c r="BC13" s="14"/>
      <c r="BD13" s="14">
        <v>8.0621686374944906E-2</v>
      </c>
      <c r="BE13" s="14">
        <v>2.9109467427414899E-2</v>
      </c>
      <c r="BF13" s="14"/>
      <c r="BG13" s="14">
        <v>4.4293596429634097E-2</v>
      </c>
      <c r="BH13" s="14">
        <v>2.8425642724426901E-2</v>
      </c>
      <c r="BI13" s="14"/>
      <c r="BJ13" s="14">
        <v>2.99398003544682E-2</v>
      </c>
      <c r="BK13" s="14">
        <v>4.1048231275646399E-2</v>
      </c>
    </row>
    <row r="14" spans="2:63" x14ac:dyDescent="0.35">
      <c r="B14" t="s">
        <v>80</v>
      </c>
      <c r="C14" s="14">
        <v>3.6083006460850199E-2</v>
      </c>
      <c r="D14" s="14">
        <v>2.0961646778335501E-2</v>
      </c>
      <c r="E14" s="14">
        <v>4.9951247223223298E-2</v>
      </c>
      <c r="F14" s="14"/>
      <c r="G14" s="14">
        <v>3.5478511419763402E-2</v>
      </c>
      <c r="H14" s="14">
        <v>5.2093096591812001E-2</v>
      </c>
      <c r="I14" s="14">
        <v>2.35848001128631E-2</v>
      </c>
      <c r="J14" s="14">
        <v>3.0791553080761199E-2</v>
      </c>
      <c r="K14" s="14">
        <v>2.6712441142355998E-2</v>
      </c>
      <c r="L14" s="14">
        <v>4.5517349278014103E-2</v>
      </c>
      <c r="M14" s="14"/>
      <c r="N14" s="14">
        <v>8.0153574004287798E-2</v>
      </c>
      <c r="O14" s="14">
        <v>2.7194824771417402E-2</v>
      </c>
      <c r="P14" s="14"/>
      <c r="Q14" s="14">
        <v>4.4500070322471802E-2</v>
      </c>
      <c r="R14" s="14">
        <v>3.7431477248231197E-2</v>
      </c>
      <c r="S14" s="14">
        <v>3.9260526842971599E-2</v>
      </c>
      <c r="T14" s="14">
        <v>0</v>
      </c>
      <c r="U14" s="14">
        <v>0.139457156326391</v>
      </c>
      <c r="V14" s="14">
        <v>3.8212950387740398E-2</v>
      </c>
      <c r="W14" s="14">
        <v>3.1754817540635603E-2</v>
      </c>
      <c r="X14" s="14">
        <v>7.1994777859350602E-3</v>
      </c>
      <c r="Y14" s="14">
        <v>4.8773356998014203E-2</v>
      </c>
      <c r="Z14" s="14">
        <v>0</v>
      </c>
      <c r="AA14" s="14"/>
      <c r="AB14" s="14">
        <v>6.0716979813919901E-2</v>
      </c>
      <c r="AC14" s="14">
        <v>2.43812821464016E-2</v>
      </c>
      <c r="AD14" s="14">
        <v>3.3822794770581803E-2</v>
      </c>
      <c r="AE14" s="14"/>
      <c r="AF14" s="14">
        <v>5.6031352345425403E-2</v>
      </c>
      <c r="AG14" s="14">
        <v>1.46726466458478E-2</v>
      </c>
      <c r="AH14" s="14">
        <v>3.9550229607076201E-2</v>
      </c>
      <c r="AI14" s="14">
        <v>3.95295067719931E-2</v>
      </c>
      <c r="AJ14" s="14">
        <v>0</v>
      </c>
      <c r="AK14" s="14"/>
      <c r="AL14" s="14">
        <v>5.3081202140287803E-2</v>
      </c>
      <c r="AM14" s="14">
        <v>1.9217013732915102E-2</v>
      </c>
      <c r="AN14" s="14">
        <v>1.7925852133573599E-2</v>
      </c>
      <c r="AO14" s="14">
        <v>8.92954830011434E-2</v>
      </c>
      <c r="AP14" s="14">
        <v>0</v>
      </c>
      <c r="AQ14" s="14"/>
      <c r="AR14" s="14">
        <v>8.5590866413009295E-2</v>
      </c>
      <c r="AS14" s="14">
        <v>4.3559688514950901E-2</v>
      </c>
      <c r="AT14" s="14">
        <v>1.25720988538904E-2</v>
      </c>
      <c r="AU14" s="14"/>
      <c r="AV14" s="14">
        <v>5.8315224607294901E-2</v>
      </c>
      <c r="AW14" s="14">
        <v>3.1620910815164098E-2</v>
      </c>
      <c r="AX14" s="14">
        <v>6.6145964225995096E-3</v>
      </c>
      <c r="AY14" s="14"/>
      <c r="AZ14" s="14">
        <v>6.0487075687760003E-2</v>
      </c>
      <c r="BA14" s="14">
        <v>4.1720800285071503E-2</v>
      </c>
      <c r="BB14" s="14">
        <v>1.1480680385728701E-2</v>
      </c>
      <c r="BC14" s="14"/>
      <c r="BD14" s="14">
        <v>7.2569214655395495E-2</v>
      </c>
      <c r="BE14" s="14">
        <v>2.73952395353004E-2</v>
      </c>
      <c r="BF14" s="14"/>
      <c r="BG14" s="14">
        <v>3.7920109354449803E-2</v>
      </c>
      <c r="BH14" s="14">
        <v>3.2746954314457503E-2</v>
      </c>
      <c r="BI14" s="14"/>
      <c r="BJ14" s="14">
        <v>3.3045199335287198E-2</v>
      </c>
      <c r="BK14" s="14">
        <v>3.6915632932669903E-2</v>
      </c>
    </row>
    <row r="15" spans="2:63" x14ac:dyDescent="0.35">
      <c r="B15" t="s">
        <v>81</v>
      </c>
      <c r="C15" s="14">
        <v>9.4678405350672304E-2</v>
      </c>
      <c r="D15" s="14">
        <v>8.5919494486384196E-2</v>
      </c>
      <c r="E15" s="14">
        <v>0.10327247559248399</v>
      </c>
      <c r="F15" s="14"/>
      <c r="G15" s="14">
        <v>8.7013377178547596E-2</v>
      </c>
      <c r="H15" s="14">
        <v>0.14116596732042899</v>
      </c>
      <c r="I15" s="14">
        <v>9.9963162012400006E-2</v>
      </c>
      <c r="J15" s="14">
        <v>8.89336000216263E-2</v>
      </c>
      <c r="K15" s="14">
        <v>7.6827888175742404E-2</v>
      </c>
      <c r="L15" s="14">
        <v>6.1181338790058597E-2</v>
      </c>
      <c r="M15" s="14"/>
      <c r="N15" s="14">
        <v>6.9341562792544997E-2</v>
      </c>
      <c r="O15" s="14">
        <v>9.9788356790966801E-2</v>
      </c>
      <c r="P15" s="14"/>
      <c r="Q15" s="14">
        <v>9.1574987255502893E-2</v>
      </c>
      <c r="R15" s="14">
        <v>0.103541226438409</v>
      </c>
      <c r="S15" s="14">
        <v>8.8727624303248806E-2</v>
      </c>
      <c r="T15" s="14">
        <v>0.12466339187886399</v>
      </c>
      <c r="U15" s="14">
        <v>0.12295230420274</v>
      </c>
      <c r="V15" s="14">
        <v>6.8054470393636393E-2</v>
      </c>
      <c r="W15" s="14">
        <v>9.7678790964349907E-2</v>
      </c>
      <c r="X15" s="14">
        <v>0.115436765869464</v>
      </c>
      <c r="Y15" s="14">
        <v>6.2048882060431798E-2</v>
      </c>
      <c r="Z15" s="14">
        <v>0.12546411224857601</v>
      </c>
      <c r="AA15" s="14"/>
      <c r="AB15" s="14">
        <v>8.6566084733290305E-2</v>
      </c>
      <c r="AC15" s="14">
        <v>0.121621218004013</v>
      </c>
      <c r="AD15" s="14">
        <v>9.5689649602043805E-2</v>
      </c>
      <c r="AE15" s="14"/>
      <c r="AF15" s="14">
        <v>0.108825746515051</v>
      </c>
      <c r="AG15" s="14">
        <v>7.9763762857245998E-2</v>
      </c>
      <c r="AH15" s="14">
        <v>6.2029206051413398E-2</v>
      </c>
      <c r="AI15" s="14">
        <v>0.112004750108106</v>
      </c>
      <c r="AJ15" s="14">
        <v>0</v>
      </c>
      <c r="AK15" s="14"/>
      <c r="AL15" s="14">
        <v>0.113471054809544</v>
      </c>
      <c r="AM15" s="14">
        <v>8.3235480771694806E-2</v>
      </c>
      <c r="AN15" s="14">
        <v>6.1237613130681899E-2</v>
      </c>
      <c r="AO15" s="14">
        <v>0.16878744166295301</v>
      </c>
      <c r="AP15" s="14">
        <v>0</v>
      </c>
      <c r="AQ15" s="14"/>
      <c r="AR15" s="14">
        <v>0.14266287341313499</v>
      </c>
      <c r="AS15" s="14">
        <v>0.124817401100597</v>
      </c>
      <c r="AT15" s="14">
        <v>5.2965189068791899E-2</v>
      </c>
      <c r="AU15" s="14"/>
      <c r="AV15" s="14">
        <v>8.6371239232773706E-2</v>
      </c>
      <c r="AW15" s="14">
        <v>0.107847785236378</v>
      </c>
      <c r="AX15" s="14">
        <v>6.9819992888881494E-2</v>
      </c>
      <c r="AY15" s="14"/>
      <c r="AZ15" s="14">
        <v>8.1967592651227703E-2</v>
      </c>
      <c r="BA15" s="14">
        <v>0.12368377570009099</v>
      </c>
      <c r="BB15" s="14">
        <v>6.5341704299084397E-2</v>
      </c>
      <c r="BC15" s="14"/>
      <c r="BD15" s="14">
        <v>5.94133146033205E-2</v>
      </c>
      <c r="BE15" s="14">
        <v>9.2315869030381095E-2</v>
      </c>
      <c r="BF15" s="14"/>
      <c r="BG15" s="14">
        <v>9.1883989986210404E-2</v>
      </c>
      <c r="BH15" s="14">
        <v>9.9752870916539199E-2</v>
      </c>
      <c r="BI15" s="14"/>
      <c r="BJ15" s="14">
        <v>0.10761241941472301</v>
      </c>
      <c r="BK15" s="14">
        <v>9.11333473362924E-2</v>
      </c>
    </row>
    <row r="16" spans="2:63" x14ac:dyDescent="0.35">
      <c r="B16" t="s">
        <v>82</v>
      </c>
      <c r="C16" s="14">
        <v>9.9288324510738005E-2</v>
      </c>
      <c r="D16" s="14">
        <v>8.3438713405932105E-2</v>
      </c>
      <c r="E16" s="14">
        <v>0.114291875075977</v>
      </c>
      <c r="F16" s="14"/>
      <c r="G16" s="14">
        <v>0.135818506510055</v>
      </c>
      <c r="H16" s="14">
        <v>0.134456939430801</v>
      </c>
      <c r="I16" s="14">
        <v>7.0848452483689095E-2</v>
      </c>
      <c r="J16" s="14">
        <v>9.7199173515387594E-2</v>
      </c>
      <c r="K16" s="14">
        <v>6.9814630284011803E-2</v>
      </c>
      <c r="L16" s="14">
        <v>9.0095810674982901E-2</v>
      </c>
      <c r="M16" s="14"/>
      <c r="N16" s="14">
        <v>5.8494074900895199E-2</v>
      </c>
      <c r="O16" s="14">
        <v>0.107515736196757</v>
      </c>
      <c r="P16" s="14"/>
      <c r="Q16" s="14">
        <v>0.18254235048025499</v>
      </c>
      <c r="R16" s="14">
        <v>0.13416770866955099</v>
      </c>
      <c r="S16" s="14">
        <v>5.8836994544123299E-2</v>
      </c>
      <c r="T16" s="14">
        <v>3.7620771280089699E-2</v>
      </c>
      <c r="U16" s="14">
        <v>0.14295349480706801</v>
      </c>
      <c r="V16" s="14">
        <v>0.122353408199389</v>
      </c>
      <c r="W16" s="14">
        <v>5.2190932339509603E-2</v>
      </c>
      <c r="X16" s="14">
        <v>5.1143365068348899E-2</v>
      </c>
      <c r="Y16" s="14">
        <v>8.3028992305118399E-2</v>
      </c>
      <c r="Z16" s="14">
        <v>0.170467933904945</v>
      </c>
      <c r="AA16" s="14"/>
      <c r="AB16" s="14">
        <v>0.108080044121995</v>
      </c>
      <c r="AC16" s="14">
        <v>0.10564549577505999</v>
      </c>
      <c r="AD16" s="14">
        <v>6.2036915732434798E-2</v>
      </c>
      <c r="AE16" s="14"/>
      <c r="AF16" s="14">
        <v>0.102952794094626</v>
      </c>
      <c r="AG16" s="14">
        <v>8.1175310743072104E-2</v>
      </c>
      <c r="AH16" s="14">
        <v>0.15028801140807799</v>
      </c>
      <c r="AI16" s="14">
        <v>0.125754253529791</v>
      </c>
      <c r="AJ16" s="14">
        <v>0</v>
      </c>
      <c r="AK16" s="14"/>
      <c r="AL16" s="14">
        <v>0.118359976422148</v>
      </c>
      <c r="AM16" s="14">
        <v>7.4769550225732104E-2</v>
      </c>
      <c r="AN16" s="14">
        <v>7.9869403097583197E-2</v>
      </c>
      <c r="AO16" s="14">
        <v>0.18337900150741701</v>
      </c>
      <c r="AP16" s="14">
        <v>0</v>
      </c>
      <c r="AQ16" s="14"/>
      <c r="AR16" s="14">
        <v>0.100452061426082</v>
      </c>
      <c r="AS16" s="14">
        <v>0.12399529501313999</v>
      </c>
      <c r="AT16" s="14">
        <v>6.4870924322381604E-2</v>
      </c>
      <c r="AU16" s="14"/>
      <c r="AV16" s="14">
        <v>9.3541263332151597E-2</v>
      </c>
      <c r="AW16" s="14">
        <v>0.111211968865391</v>
      </c>
      <c r="AX16" s="14">
        <v>6.9431225355105597E-2</v>
      </c>
      <c r="AY16" s="14"/>
      <c r="AZ16" s="14">
        <v>9.9792277724017803E-2</v>
      </c>
      <c r="BA16" s="14">
        <v>0.10877712356253801</v>
      </c>
      <c r="BB16" s="14">
        <v>7.5351648515510905E-2</v>
      </c>
      <c r="BC16" s="14"/>
      <c r="BD16" s="14">
        <v>8.8612802146867495E-2</v>
      </c>
      <c r="BE16" s="14">
        <v>8.0045631339254297E-2</v>
      </c>
      <c r="BF16" s="14"/>
      <c r="BG16" s="14">
        <v>9.4061842767963602E-2</v>
      </c>
      <c r="BH16" s="14">
        <v>0.10877925487550399</v>
      </c>
      <c r="BI16" s="14"/>
      <c r="BJ16" s="14">
        <v>9.6584996920243305E-2</v>
      </c>
      <c r="BK16" s="14">
        <v>0.10002927415658799</v>
      </c>
    </row>
    <row r="17" spans="2:63" x14ac:dyDescent="0.35">
      <c r="B17" t="s">
        <v>83</v>
      </c>
      <c r="C17" s="14">
        <v>0.25077083558284702</v>
      </c>
      <c r="D17" s="14">
        <v>0.26422878343543499</v>
      </c>
      <c r="E17" s="14">
        <v>0.23705204465353599</v>
      </c>
      <c r="F17" s="14"/>
      <c r="G17" s="14">
        <v>0.248328448518217</v>
      </c>
      <c r="H17" s="14">
        <v>0.228382260428485</v>
      </c>
      <c r="I17" s="14">
        <v>0.27117913230721202</v>
      </c>
      <c r="J17" s="14">
        <v>0.289087394093481</v>
      </c>
      <c r="K17" s="14">
        <v>0.214147538729862</v>
      </c>
      <c r="L17" s="14">
        <v>0.24498048596738101</v>
      </c>
      <c r="M17" s="14"/>
      <c r="N17" s="14">
        <v>0.31657337181430401</v>
      </c>
      <c r="O17" s="14">
        <v>0.237499735838688</v>
      </c>
      <c r="P17" s="14"/>
      <c r="Q17" s="14">
        <v>0.24240773080213099</v>
      </c>
      <c r="R17" s="14">
        <v>0.23226805085697999</v>
      </c>
      <c r="S17" s="14">
        <v>0.189181337661737</v>
      </c>
      <c r="T17" s="14">
        <v>0.27527500471434302</v>
      </c>
      <c r="U17" s="14">
        <v>0.123250529390486</v>
      </c>
      <c r="V17" s="14">
        <v>0.28731606077490701</v>
      </c>
      <c r="W17" s="14">
        <v>0.33110675114070098</v>
      </c>
      <c r="X17" s="14">
        <v>0.28658549983192999</v>
      </c>
      <c r="Y17" s="14">
        <v>0.23740007008512401</v>
      </c>
      <c r="Z17" s="14">
        <v>0.23567361517924099</v>
      </c>
      <c r="AA17" s="14"/>
      <c r="AB17" s="14">
        <v>0.25313991274271502</v>
      </c>
      <c r="AC17" s="14">
        <v>0.265875385224629</v>
      </c>
      <c r="AD17" s="14">
        <v>0.25607814718154898</v>
      </c>
      <c r="AE17" s="14"/>
      <c r="AF17" s="14">
        <v>0.28116205631166102</v>
      </c>
      <c r="AG17" s="14">
        <v>0.22969157617304101</v>
      </c>
      <c r="AH17" s="14">
        <v>0.27356560553554199</v>
      </c>
      <c r="AI17" s="14">
        <v>0.23029892893956</v>
      </c>
      <c r="AJ17" s="14">
        <v>0</v>
      </c>
      <c r="AK17" s="14"/>
      <c r="AL17" s="14">
        <v>0.26033724261985403</v>
      </c>
      <c r="AM17" s="14">
        <v>0.251245405624417</v>
      </c>
      <c r="AN17" s="14">
        <v>0.22920901520589701</v>
      </c>
      <c r="AO17" s="14">
        <v>0.156896110704838</v>
      </c>
      <c r="AP17" s="14">
        <v>0</v>
      </c>
      <c r="AQ17" s="14"/>
      <c r="AR17" s="14">
        <v>0.211132538206454</v>
      </c>
      <c r="AS17" s="14">
        <v>0.30388544556862801</v>
      </c>
      <c r="AT17" s="14">
        <v>0.219500731756536</v>
      </c>
      <c r="AU17" s="14"/>
      <c r="AV17" s="14">
        <v>0.239802507405113</v>
      </c>
      <c r="AW17" s="14">
        <v>0.27763705015432</v>
      </c>
      <c r="AX17" s="14">
        <v>0.210198840585648</v>
      </c>
      <c r="AY17" s="14"/>
      <c r="AZ17" s="14">
        <v>0.25152848577428399</v>
      </c>
      <c r="BA17" s="14">
        <v>0.27101263419781502</v>
      </c>
      <c r="BB17" s="14">
        <v>0.20992806027675001</v>
      </c>
      <c r="BC17" s="14"/>
      <c r="BD17" s="14">
        <v>0.27628784566669501</v>
      </c>
      <c r="BE17" s="14">
        <v>0.22665128170032001</v>
      </c>
      <c r="BF17" s="14"/>
      <c r="BG17" s="14">
        <v>0.28466683830123801</v>
      </c>
      <c r="BH17" s="14">
        <v>0.189218032516247</v>
      </c>
      <c r="BI17" s="14"/>
      <c r="BJ17" s="14">
        <v>0.215702166092791</v>
      </c>
      <c r="BK17" s="14">
        <v>0.26038273697816899</v>
      </c>
    </row>
    <row r="18" spans="2:63" x14ac:dyDescent="0.35">
      <c r="B18" t="s">
        <v>84</v>
      </c>
      <c r="C18" s="14">
        <v>0.20145444874808999</v>
      </c>
      <c r="D18" s="14">
        <v>0.211037857395868</v>
      </c>
      <c r="E18" s="14">
        <v>0.19233253634153899</v>
      </c>
      <c r="F18" s="14"/>
      <c r="G18" s="14">
        <v>0.20130680250420599</v>
      </c>
      <c r="H18" s="14">
        <v>0.203706531359202</v>
      </c>
      <c r="I18" s="14">
        <v>0.17214805407796699</v>
      </c>
      <c r="J18" s="14">
        <v>0.21182790241293001</v>
      </c>
      <c r="K18" s="14">
        <v>0.25299084893436802</v>
      </c>
      <c r="L18" s="14">
        <v>0.18210597077488899</v>
      </c>
      <c r="M18" s="14"/>
      <c r="N18" s="14">
        <v>0.142627954943611</v>
      </c>
      <c r="O18" s="14">
        <v>0.21331861556580001</v>
      </c>
      <c r="P18" s="14"/>
      <c r="Q18" s="14">
        <v>0.218582772348385</v>
      </c>
      <c r="R18" s="14">
        <v>0.197568075548093</v>
      </c>
      <c r="S18" s="14">
        <v>0.19649735856067399</v>
      </c>
      <c r="T18" s="14">
        <v>0.207649173931337</v>
      </c>
      <c r="U18" s="14">
        <v>0.224137358357863</v>
      </c>
      <c r="V18" s="14">
        <v>0.177436119669382</v>
      </c>
      <c r="W18" s="14">
        <v>0.21135585616112099</v>
      </c>
      <c r="X18" s="14">
        <v>0.23780906631614501</v>
      </c>
      <c r="Y18" s="14">
        <v>0.17926259794774299</v>
      </c>
      <c r="Z18" s="14">
        <v>0.151819614610608</v>
      </c>
      <c r="AA18" s="14"/>
      <c r="AB18" s="14">
        <v>0.18545639808478301</v>
      </c>
      <c r="AC18" s="14">
        <v>0.217530508829892</v>
      </c>
      <c r="AD18" s="14">
        <v>0.21232102249616899</v>
      </c>
      <c r="AE18" s="14"/>
      <c r="AF18" s="14">
        <v>0.20008355053437199</v>
      </c>
      <c r="AG18" s="14">
        <v>0.22217891776566101</v>
      </c>
      <c r="AH18" s="14">
        <v>0.203986718150137</v>
      </c>
      <c r="AI18" s="14">
        <v>0.13298026141689701</v>
      </c>
      <c r="AJ18" s="14">
        <v>0</v>
      </c>
      <c r="AK18" s="14"/>
      <c r="AL18" s="14">
        <v>0.19333830801138599</v>
      </c>
      <c r="AM18" s="14">
        <v>0.233277914857378</v>
      </c>
      <c r="AN18" s="14">
        <v>0.21221691626748501</v>
      </c>
      <c r="AO18" s="14">
        <v>0.15973120838677499</v>
      </c>
      <c r="AP18" s="14">
        <v>0</v>
      </c>
      <c r="AQ18" s="14"/>
      <c r="AR18" s="14">
        <v>0.14047371593945299</v>
      </c>
      <c r="AS18" s="14">
        <v>0.207078978994827</v>
      </c>
      <c r="AT18" s="14">
        <v>0.218089435642524</v>
      </c>
      <c r="AU18" s="14"/>
      <c r="AV18" s="14">
        <v>0.20295458800023999</v>
      </c>
      <c r="AW18" s="14">
        <v>0.18382346007431599</v>
      </c>
      <c r="AX18" s="14">
        <v>0.26275311029964799</v>
      </c>
      <c r="AY18" s="14"/>
      <c r="AZ18" s="14">
        <v>0.209426890038485</v>
      </c>
      <c r="BA18" s="14">
        <v>0.20546528066848699</v>
      </c>
      <c r="BB18" s="14">
        <v>0.213855531319152</v>
      </c>
      <c r="BC18" s="14"/>
      <c r="BD18" s="14">
        <v>0.169531418670096</v>
      </c>
      <c r="BE18" s="14">
        <v>0.20783029627855401</v>
      </c>
      <c r="BF18" s="14"/>
      <c r="BG18" s="14">
        <v>0.19936770817972799</v>
      </c>
      <c r="BH18" s="14">
        <v>0.20524382569388</v>
      </c>
      <c r="BI18" s="14"/>
      <c r="BJ18" s="14">
        <v>0.26620249805649898</v>
      </c>
      <c r="BK18" s="14">
        <v>0.18370778557148101</v>
      </c>
    </row>
    <row r="19" spans="2:63" x14ac:dyDescent="0.35">
      <c r="B19" t="s">
        <v>85</v>
      </c>
      <c r="C19" s="14">
        <v>0.26719746296445401</v>
      </c>
      <c r="D19" s="14">
        <v>0.29049562433384701</v>
      </c>
      <c r="E19" s="14">
        <v>0.24624612841152399</v>
      </c>
      <c r="F19" s="14"/>
      <c r="G19" s="14">
        <v>0.237675108663989</v>
      </c>
      <c r="H19" s="14">
        <v>0.18966383401476899</v>
      </c>
      <c r="I19" s="14">
        <v>0.27110897585213201</v>
      </c>
      <c r="J19" s="14">
        <v>0.253088862526679</v>
      </c>
      <c r="K19" s="14">
        <v>0.32365733522442702</v>
      </c>
      <c r="L19" s="14">
        <v>0.34278193756573999</v>
      </c>
      <c r="M19" s="14"/>
      <c r="N19" s="14">
        <v>0.30383235398479702</v>
      </c>
      <c r="O19" s="14">
        <v>0.25980891351497298</v>
      </c>
      <c r="P19" s="14"/>
      <c r="Q19" s="14">
        <v>0.19129090702685</v>
      </c>
      <c r="R19" s="14">
        <v>0.24370429336532401</v>
      </c>
      <c r="S19" s="14">
        <v>0.32446258870662997</v>
      </c>
      <c r="T19" s="14">
        <v>0.31545109839750102</v>
      </c>
      <c r="U19" s="14">
        <v>0.197911815044576</v>
      </c>
      <c r="V19" s="14">
        <v>0.27552534283695301</v>
      </c>
      <c r="W19" s="14">
        <v>0.21827594812127801</v>
      </c>
      <c r="X19" s="14">
        <v>0.25087087513808598</v>
      </c>
      <c r="Y19" s="14">
        <v>0.34157562152307602</v>
      </c>
      <c r="Z19" s="14">
        <v>0.269938306417842</v>
      </c>
      <c r="AA19" s="14"/>
      <c r="AB19" s="14">
        <v>0.243260310257957</v>
      </c>
      <c r="AC19" s="14">
        <v>0.23250941174350001</v>
      </c>
      <c r="AD19" s="14">
        <v>0.29729834443970798</v>
      </c>
      <c r="AE19" s="14"/>
      <c r="AF19" s="14">
        <v>0.19690889392600899</v>
      </c>
      <c r="AG19" s="14">
        <v>0.34410871926001602</v>
      </c>
      <c r="AH19" s="14">
        <v>0.23956213233974599</v>
      </c>
      <c r="AI19" s="14">
        <v>0.30039215835941302</v>
      </c>
      <c r="AJ19" s="14">
        <v>0</v>
      </c>
      <c r="AK19" s="14"/>
      <c r="AL19" s="14">
        <v>0.18946174920277101</v>
      </c>
      <c r="AM19" s="14">
        <v>0.31442952907246702</v>
      </c>
      <c r="AN19" s="14">
        <v>0.34608253520186499</v>
      </c>
      <c r="AO19" s="14">
        <v>0.15208706109708001</v>
      </c>
      <c r="AP19" s="14">
        <v>0</v>
      </c>
      <c r="AQ19" s="14"/>
      <c r="AR19" s="14">
        <v>0.18737104247929201</v>
      </c>
      <c r="AS19" s="14">
        <v>0.17211809993754801</v>
      </c>
      <c r="AT19" s="14">
        <v>0.39293808525922003</v>
      </c>
      <c r="AU19" s="14"/>
      <c r="AV19" s="14">
        <v>0.25652521706942499</v>
      </c>
      <c r="AW19" s="14">
        <v>0.25120922723120498</v>
      </c>
      <c r="AX19" s="14">
        <v>0.33076492664927898</v>
      </c>
      <c r="AY19" s="14"/>
      <c r="AZ19" s="14">
        <v>0.19835906660625</v>
      </c>
      <c r="BA19" s="14">
        <v>0.22762489272189501</v>
      </c>
      <c r="BB19" s="14">
        <v>0.36277869662599199</v>
      </c>
      <c r="BC19" s="14"/>
      <c r="BD19" s="14">
        <v>0.25296371788268102</v>
      </c>
      <c r="BE19" s="14">
        <v>0.33062178776760298</v>
      </c>
      <c r="BF19" s="14"/>
      <c r="BG19" s="14">
        <v>0.24395876664225699</v>
      </c>
      <c r="BH19" s="14">
        <v>0.30939733266969999</v>
      </c>
      <c r="BI19" s="14"/>
      <c r="BJ19" s="14">
        <v>0.22470794364442501</v>
      </c>
      <c r="BK19" s="14">
        <v>0.27884333022938002</v>
      </c>
    </row>
    <row r="20" spans="2:63" x14ac:dyDescent="0.35">
      <c r="B20" t="s">
        <v>86</v>
      </c>
      <c r="C20" s="14">
        <v>1.18689847133831E-2</v>
      </c>
      <c r="D20" s="14">
        <v>5.9511450267961501E-3</v>
      </c>
      <c r="E20" s="14">
        <v>1.7279281324457701E-2</v>
      </c>
      <c r="F20" s="14"/>
      <c r="G20" s="14">
        <v>1.1736563808843199E-2</v>
      </c>
      <c r="H20" s="14">
        <v>1.7580978057879001E-2</v>
      </c>
      <c r="I20" s="14">
        <v>2.9719255998017301E-2</v>
      </c>
      <c r="J20" s="14">
        <v>0</v>
      </c>
      <c r="K20" s="14">
        <v>7.4928056553178399E-3</v>
      </c>
      <c r="L20" s="14">
        <v>0</v>
      </c>
      <c r="M20" s="14"/>
      <c r="N20" s="14">
        <v>3.9360542569117302E-3</v>
      </c>
      <c r="O20" s="14">
        <v>1.3468903460906701E-2</v>
      </c>
      <c r="P20" s="14"/>
      <c r="Q20" s="14">
        <v>2.9101181764403999E-2</v>
      </c>
      <c r="R20" s="14">
        <v>1.8654718316893401E-2</v>
      </c>
      <c r="S20" s="14">
        <v>1.16379923521625E-2</v>
      </c>
      <c r="T20" s="14">
        <v>0</v>
      </c>
      <c r="U20" s="14">
        <v>2.4220328921809201E-2</v>
      </c>
      <c r="V20" s="14">
        <v>0</v>
      </c>
      <c r="W20" s="14">
        <v>0</v>
      </c>
      <c r="X20" s="14">
        <v>2.1142008211188501E-2</v>
      </c>
      <c r="Y20" s="14">
        <v>3.6142351517251198E-3</v>
      </c>
      <c r="Z20" s="14">
        <v>2.37546534655949E-2</v>
      </c>
      <c r="AA20" s="14"/>
      <c r="AB20" s="14">
        <v>6.8428602096677303E-3</v>
      </c>
      <c r="AC20" s="14">
        <v>6.32075735248351E-3</v>
      </c>
      <c r="AD20" s="14">
        <v>5.2222122748029499E-3</v>
      </c>
      <c r="AE20" s="14"/>
      <c r="AF20" s="14">
        <v>0</v>
      </c>
      <c r="AG20" s="14">
        <v>9.1325844031763005E-3</v>
      </c>
      <c r="AH20" s="14">
        <v>0</v>
      </c>
      <c r="AI20" s="14">
        <v>2.5591186871183998E-2</v>
      </c>
      <c r="AJ20" s="14">
        <v>0</v>
      </c>
      <c r="AK20" s="14"/>
      <c r="AL20" s="14">
        <v>4.6023961201135596E-3</v>
      </c>
      <c r="AM20" s="14">
        <v>7.3844587244752099E-3</v>
      </c>
      <c r="AN20" s="14">
        <v>1.45240238575034E-2</v>
      </c>
      <c r="AO20" s="14">
        <v>0</v>
      </c>
      <c r="AP20" s="14">
        <v>0</v>
      </c>
      <c r="AQ20" s="14"/>
      <c r="AR20" s="14">
        <v>5.53170031519944E-3</v>
      </c>
      <c r="AS20" s="14">
        <v>7.6708045183553099E-3</v>
      </c>
      <c r="AT20" s="14">
        <v>8.5469480825505397E-3</v>
      </c>
      <c r="AU20" s="14"/>
      <c r="AV20" s="14">
        <v>3.3809342039653198E-3</v>
      </c>
      <c r="AW20" s="14">
        <v>7.18968775640002E-3</v>
      </c>
      <c r="AX20" s="14">
        <v>6.6914500852434397E-3</v>
      </c>
      <c r="AY20" s="14"/>
      <c r="AZ20" s="14">
        <v>0</v>
      </c>
      <c r="BA20" s="14">
        <v>1.0870931278473101E-2</v>
      </c>
      <c r="BB20" s="14">
        <v>2.7023343411495802E-3</v>
      </c>
      <c r="BC20" s="14"/>
      <c r="BD20" s="14">
        <v>0</v>
      </c>
      <c r="BE20" s="14">
        <v>6.0304269211720199E-3</v>
      </c>
      <c r="BF20" s="14"/>
      <c r="BG20" s="14">
        <v>3.84714833851901E-3</v>
      </c>
      <c r="BH20" s="14">
        <v>2.64360862892455E-2</v>
      </c>
      <c r="BI20" s="14"/>
      <c r="BJ20" s="14">
        <v>2.6204976181563699E-2</v>
      </c>
      <c r="BK20" s="14">
        <v>7.9396615197728695E-3</v>
      </c>
    </row>
    <row r="21" spans="2:63" x14ac:dyDescent="0.35">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row>
    <row r="22" spans="2:63" x14ac:dyDescent="0.35">
      <c r="B22" s="6" t="s">
        <v>92</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row>
    <row r="23" spans="2:63" x14ac:dyDescent="0.35">
      <c r="B23" s="21" t="s">
        <v>90</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row>
    <row r="24" spans="2:63" x14ac:dyDescent="0.35">
      <c r="B24" t="s">
        <v>79</v>
      </c>
      <c r="C24" s="14">
        <v>8.7035376722294805E-2</v>
      </c>
      <c r="D24" s="14">
        <v>7.6500945054224306E-2</v>
      </c>
      <c r="E24" s="14">
        <v>9.7167492854662793E-2</v>
      </c>
      <c r="F24" s="14"/>
      <c r="G24" s="14">
        <v>4.2574849943882102E-2</v>
      </c>
      <c r="H24" s="14">
        <v>0.13136157702096099</v>
      </c>
      <c r="I24" s="14">
        <v>0.110694831279391</v>
      </c>
      <c r="J24" s="14">
        <v>5.7587289327770498E-2</v>
      </c>
      <c r="K24" s="14">
        <v>6.4400464599800103E-2</v>
      </c>
      <c r="L24" s="14">
        <v>8.9813985067101698E-2</v>
      </c>
      <c r="M24" s="14"/>
      <c r="N24" s="14">
        <v>0.10545810023605499</v>
      </c>
      <c r="O24" s="14">
        <v>8.33198694590154E-2</v>
      </c>
      <c r="P24" s="14"/>
      <c r="Q24" s="14">
        <v>8.0028773387913699E-2</v>
      </c>
      <c r="R24" s="14">
        <v>7.4418746249755197E-2</v>
      </c>
      <c r="S24" s="14">
        <v>8.17683549439195E-2</v>
      </c>
      <c r="T24" s="14">
        <v>6.7632672663835797E-2</v>
      </c>
      <c r="U24" s="14">
        <v>0.11133741615136999</v>
      </c>
      <c r="V24" s="14">
        <v>9.8076009268631401E-2</v>
      </c>
      <c r="W24" s="14">
        <v>6.9383584071020493E-2</v>
      </c>
      <c r="X24" s="14">
        <v>9.4022206165883901E-2</v>
      </c>
      <c r="Y24" s="14">
        <v>0.120243242230478</v>
      </c>
      <c r="Z24" s="14">
        <v>8.9847901561615595E-2</v>
      </c>
      <c r="AA24" s="14"/>
      <c r="AB24" s="14">
        <v>0.10742708358064</v>
      </c>
      <c r="AC24" s="14">
        <v>8.4787514452443202E-2</v>
      </c>
      <c r="AD24" s="14">
        <v>7.8816580272901393E-2</v>
      </c>
      <c r="AE24" s="14"/>
      <c r="AF24" s="14">
        <v>0.100839847566412</v>
      </c>
      <c r="AG24" s="14">
        <v>7.9588603016927897E-2</v>
      </c>
      <c r="AH24" s="14">
        <v>1.9131038127208601E-2</v>
      </c>
      <c r="AI24" s="14">
        <v>7.5718184239670305E-2</v>
      </c>
      <c r="AJ24" s="14">
        <v>0</v>
      </c>
      <c r="AK24" s="14"/>
      <c r="AL24" s="14">
        <v>0.109239099024995</v>
      </c>
      <c r="AM24" s="14">
        <v>8.5448737225726698E-2</v>
      </c>
      <c r="AN24" s="14">
        <v>5.9141702073541601E-2</v>
      </c>
      <c r="AO24" s="14">
        <v>0.166378093405325</v>
      </c>
      <c r="AP24" s="14">
        <v>0</v>
      </c>
      <c r="AQ24" s="14"/>
      <c r="AR24" s="14">
        <v>0.22590625111542001</v>
      </c>
      <c r="AS24" s="14">
        <v>7.2693111146672804E-2</v>
      </c>
      <c r="AT24" s="14">
        <v>5.7019254950740401E-2</v>
      </c>
      <c r="AU24" s="14"/>
      <c r="AV24" s="14">
        <v>0.146041824260632</v>
      </c>
      <c r="AW24" s="14">
        <v>6.0873541474909199E-2</v>
      </c>
      <c r="AX24" s="14">
        <v>7.2295701257110406E-2</v>
      </c>
      <c r="AY24" s="14"/>
      <c r="AZ24" s="14">
        <v>0.173701364526331</v>
      </c>
      <c r="BA24" s="14">
        <v>6.0828677697034102E-2</v>
      </c>
      <c r="BB24" s="14">
        <v>8.38574388401441E-2</v>
      </c>
      <c r="BC24" s="14"/>
      <c r="BD24" s="14">
        <v>0.146929325738551</v>
      </c>
      <c r="BE24" s="14">
        <v>6.9037915594164598E-2</v>
      </c>
      <c r="BF24" s="14"/>
      <c r="BG24" s="14">
        <v>9.5204770550085999E-2</v>
      </c>
      <c r="BH24" s="14">
        <v>7.2200320989227296E-2</v>
      </c>
      <c r="BI24" s="14"/>
      <c r="BJ24" s="14">
        <v>6.5798525817424E-2</v>
      </c>
      <c r="BK24" s="14">
        <v>9.2856142659897695E-2</v>
      </c>
    </row>
    <row r="25" spans="2:63" x14ac:dyDescent="0.35">
      <c r="B25" t="s">
        <v>80</v>
      </c>
      <c r="C25" s="14">
        <v>7.5498082637151298E-2</v>
      </c>
      <c r="D25" s="14">
        <v>6.8815999676842807E-2</v>
      </c>
      <c r="E25" s="14">
        <v>8.2079267638756004E-2</v>
      </c>
      <c r="F25" s="14"/>
      <c r="G25" s="14">
        <v>0.104180719640129</v>
      </c>
      <c r="H25" s="14">
        <v>8.6802486004194906E-2</v>
      </c>
      <c r="I25" s="14">
        <v>6.4237075433368998E-2</v>
      </c>
      <c r="J25" s="14">
        <v>8.4582775780299504E-2</v>
      </c>
      <c r="K25" s="14">
        <v>7.5110385100954996E-2</v>
      </c>
      <c r="L25" s="14">
        <v>4.5327847146801999E-2</v>
      </c>
      <c r="M25" s="14"/>
      <c r="N25" s="14">
        <v>8.5294865056710398E-2</v>
      </c>
      <c r="O25" s="14">
        <v>7.3522260972702494E-2</v>
      </c>
      <c r="P25" s="14"/>
      <c r="Q25" s="14">
        <v>5.20870602828582E-2</v>
      </c>
      <c r="R25" s="14">
        <v>0.10053325257830401</v>
      </c>
      <c r="S25" s="14">
        <v>0.121607743647871</v>
      </c>
      <c r="T25" s="14">
        <v>3.3696252191530301E-2</v>
      </c>
      <c r="U25" s="14">
        <v>9.4068957134259307E-2</v>
      </c>
      <c r="V25" s="14">
        <v>7.7728337479663595E-2</v>
      </c>
      <c r="W25" s="14">
        <v>6.8908038257201695E-2</v>
      </c>
      <c r="X25" s="14">
        <v>7.0914574002667499E-2</v>
      </c>
      <c r="Y25" s="14">
        <v>6.5158342771568803E-2</v>
      </c>
      <c r="Z25" s="14">
        <v>6.09829909669505E-2</v>
      </c>
      <c r="AA25" s="14"/>
      <c r="AB25" s="14">
        <v>8.8675289310367805E-2</v>
      </c>
      <c r="AC25" s="14">
        <v>6.6774409976997795E-2</v>
      </c>
      <c r="AD25" s="14">
        <v>7.8144248167879501E-2</v>
      </c>
      <c r="AE25" s="14"/>
      <c r="AF25" s="14">
        <v>8.4385735881057203E-2</v>
      </c>
      <c r="AG25" s="14">
        <v>6.7299911589951106E-2</v>
      </c>
      <c r="AH25" s="14">
        <v>0.10020199399712</v>
      </c>
      <c r="AI25" s="14">
        <v>7.5177138346429001E-2</v>
      </c>
      <c r="AJ25" s="14">
        <v>0</v>
      </c>
      <c r="AK25" s="14"/>
      <c r="AL25" s="14">
        <v>8.8104051845061801E-2</v>
      </c>
      <c r="AM25" s="14">
        <v>6.8019083524223603E-2</v>
      </c>
      <c r="AN25" s="14">
        <v>6.0061923036721303E-2</v>
      </c>
      <c r="AO25" s="14">
        <v>8.7013610170906294E-2</v>
      </c>
      <c r="AP25" s="14">
        <v>0</v>
      </c>
      <c r="AQ25" s="14"/>
      <c r="AR25" s="14">
        <v>8.5509920338561807E-2</v>
      </c>
      <c r="AS25" s="14">
        <v>8.5486828043219998E-2</v>
      </c>
      <c r="AT25" s="14">
        <v>7.1517825619349801E-2</v>
      </c>
      <c r="AU25" s="14"/>
      <c r="AV25" s="14">
        <v>8.6748635375179198E-2</v>
      </c>
      <c r="AW25" s="14">
        <v>6.6810362334058307E-2</v>
      </c>
      <c r="AX25" s="14">
        <v>8.8430146309393498E-2</v>
      </c>
      <c r="AY25" s="14"/>
      <c r="AZ25" s="14">
        <v>8.2605889478114702E-2</v>
      </c>
      <c r="BA25" s="14">
        <v>9.5314197079234997E-2</v>
      </c>
      <c r="BB25" s="14">
        <v>4.3894117011301401E-2</v>
      </c>
      <c r="BC25" s="14"/>
      <c r="BD25" s="14">
        <v>7.5963966322660295E-2</v>
      </c>
      <c r="BE25" s="14">
        <v>7.4784677967256005E-2</v>
      </c>
      <c r="BF25" s="14"/>
      <c r="BG25" s="14">
        <v>9.6677702000436794E-2</v>
      </c>
      <c r="BH25" s="14">
        <v>3.7037354670943198E-2</v>
      </c>
      <c r="BI25" s="14"/>
      <c r="BJ25" s="14">
        <v>8.8745533245014302E-2</v>
      </c>
      <c r="BK25" s="14">
        <v>7.1867115428136397E-2</v>
      </c>
    </row>
    <row r="26" spans="2:63" x14ac:dyDescent="0.35">
      <c r="B26" t="s">
        <v>81</v>
      </c>
      <c r="C26" s="14">
        <v>0.12584912320871799</v>
      </c>
      <c r="D26" s="14">
        <v>0.12491173531352801</v>
      </c>
      <c r="E26" s="14">
        <v>0.126160057248314</v>
      </c>
      <c r="F26" s="14"/>
      <c r="G26" s="14">
        <v>0.120845748907394</v>
      </c>
      <c r="H26" s="14">
        <v>0.141496704434556</v>
      </c>
      <c r="I26" s="14">
        <v>0.16742484432271801</v>
      </c>
      <c r="J26" s="14">
        <v>0.12302653071962801</v>
      </c>
      <c r="K26" s="14">
        <v>6.12119193875683E-2</v>
      </c>
      <c r="L26" s="14">
        <v>0.117214196871421</v>
      </c>
      <c r="M26" s="14"/>
      <c r="N26" s="14">
        <v>0.10911119569354701</v>
      </c>
      <c r="O26" s="14">
        <v>0.12922483968236601</v>
      </c>
      <c r="P26" s="14"/>
      <c r="Q26" s="14">
        <v>0.12782639387747</v>
      </c>
      <c r="R26" s="14">
        <v>0.18674536758149701</v>
      </c>
      <c r="S26" s="14">
        <v>0.13379767549444499</v>
      </c>
      <c r="T26" s="14">
        <v>0.119270801783932</v>
      </c>
      <c r="U26" s="14">
        <v>0.113682599064093</v>
      </c>
      <c r="V26" s="14">
        <v>0.115055044559102</v>
      </c>
      <c r="W26" s="14">
        <v>0.11417611125326201</v>
      </c>
      <c r="X26" s="14">
        <v>0.108797246078588</v>
      </c>
      <c r="Y26" s="14">
        <v>8.6444953111628003E-2</v>
      </c>
      <c r="Z26" s="14">
        <v>9.7668232127152102E-2</v>
      </c>
      <c r="AA26" s="14"/>
      <c r="AB26" s="14">
        <v>0.137580875969461</v>
      </c>
      <c r="AC26" s="14">
        <v>0.149248695898303</v>
      </c>
      <c r="AD26" s="14">
        <v>0.103782946270567</v>
      </c>
      <c r="AE26" s="14"/>
      <c r="AF26" s="14">
        <v>0.15496733918124</v>
      </c>
      <c r="AG26" s="14">
        <v>0.102190043266706</v>
      </c>
      <c r="AH26" s="14">
        <v>0.13662842813312401</v>
      </c>
      <c r="AI26" s="14">
        <v>0.11324649235854201</v>
      </c>
      <c r="AJ26" s="14">
        <v>0</v>
      </c>
      <c r="AK26" s="14"/>
      <c r="AL26" s="14">
        <v>0.14639330126605901</v>
      </c>
      <c r="AM26" s="14">
        <v>9.3503553224734096E-2</v>
      </c>
      <c r="AN26" s="14">
        <v>0.111316121794234</v>
      </c>
      <c r="AO26" s="14">
        <v>7.2717598215868498E-2</v>
      </c>
      <c r="AP26" s="14">
        <v>0</v>
      </c>
      <c r="AQ26" s="14"/>
      <c r="AR26" s="14">
        <v>0.12000704985263</v>
      </c>
      <c r="AS26" s="14">
        <v>0.15326253239229001</v>
      </c>
      <c r="AT26" s="14">
        <v>0.106926948384724</v>
      </c>
      <c r="AU26" s="14"/>
      <c r="AV26" s="14">
        <v>0.140399529470282</v>
      </c>
      <c r="AW26" s="14">
        <v>0.12251727245984401</v>
      </c>
      <c r="AX26" s="14">
        <v>9.2725930905640103E-2</v>
      </c>
      <c r="AY26" s="14"/>
      <c r="AZ26" s="14">
        <v>0.104469480921143</v>
      </c>
      <c r="BA26" s="14">
        <v>0.147067646238662</v>
      </c>
      <c r="BB26" s="14">
        <v>0.106480709106916</v>
      </c>
      <c r="BC26" s="14"/>
      <c r="BD26" s="14">
        <v>0.11963278789177401</v>
      </c>
      <c r="BE26" s="14">
        <v>0.104212499048958</v>
      </c>
      <c r="BF26" s="14"/>
      <c r="BG26" s="14">
        <v>0.120886101956312</v>
      </c>
      <c r="BH26" s="14">
        <v>0.134861627494332</v>
      </c>
      <c r="BI26" s="14"/>
      <c r="BJ26" s="14">
        <v>9.9868866250525601E-2</v>
      </c>
      <c r="BK26" s="14">
        <v>0.13296999981277899</v>
      </c>
    </row>
    <row r="27" spans="2:63" x14ac:dyDescent="0.35">
      <c r="B27" t="s">
        <v>82</v>
      </c>
      <c r="C27" s="14">
        <v>0.11616801750486</v>
      </c>
      <c r="D27" s="14">
        <v>9.6386728112650602E-2</v>
      </c>
      <c r="E27" s="14">
        <v>0.132795965694433</v>
      </c>
      <c r="F27" s="14"/>
      <c r="G27" s="14">
        <v>0.14471565790171401</v>
      </c>
      <c r="H27" s="14">
        <v>7.2731901318718206E-2</v>
      </c>
      <c r="I27" s="14">
        <v>9.8254447565183506E-2</v>
      </c>
      <c r="J27" s="14">
        <v>0.170618522539696</v>
      </c>
      <c r="K27" s="14">
        <v>0.115136084943847</v>
      </c>
      <c r="L27" s="14">
        <v>0.111385691665029</v>
      </c>
      <c r="M27" s="14"/>
      <c r="N27" s="14">
        <v>6.15246964657735E-2</v>
      </c>
      <c r="O27" s="14">
        <v>0.12718851922702901</v>
      </c>
      <c r="P27" s="14"/>
      <c r="Q27" s="14">
        <v>0.19131657129448701</v>
      </c>
      <c r="R27" s="14">
        <v>0.113043564520053</v>
      </c>
      <c r="S27" s="14">
        <v>8.6741004355026893E-2</v>
      </c>
      <c r="T27" s="14">
        <v>0.18132869229399401</v>
      </c>
      <c r="U27" s="14">
        <v>4.7326868813216502E-2</v>
      </c>
      <c r="V27" s="14">
        <v>0.16623052974098601</v>
      </c>
      <c r="W27" s="14">
        <v>9.5685638355727604E-2</v>
      </c>
      <c r="X27" s="14">
        <v>0.11842226451285801</v>
      </c>
      <c r="Y27" s="14">
        <v>6.9684884486329202E-2</v>
      </c>
      <c r="Z27" s="14">
        <v>0.197076179031756</v>
      </c>
      <c r="AA27" s="14"/>
      <c r="AB27" s="14">
        <v>9.9804373828615095E-2</v>
      </c>
      <c r="AC27" s="14">
        <v>0.12889131193879899</v>
      </c>
      <c r="AD27" s="14">
        <v>0.10471147565243299</v>
      </c>
      <c r="AE27" s="14"/>
      <c r="AF27" s="14">
        <v>0.10343687467927699</v>
      </c>
      <c r="AG27" s="14">
        <v>0.106543383104427</v>
      </c>
      <c r="AH27" s="14">
        <v>0.28447485112454302</v>
      </c>
      <c r="AI27" s="14">
        <v>0.114789942349415</v>
      </c>
      <c r="AJ27" s="14">
        <v>0</v>
      </c>
      <c r="AK27" s="14"/>
      <c r="AL27" s="14">
        <v>0.118243576843074</v>
      </c>
      <c r="AM27" s="14">
        <v>9.1727959468553999E-2</v>
      </c>
      <c r="AN27" s="14">
        <v>0.220025163012148</v>
      </c>
      <c r="AO27" s="14">
        <v>8.92954830011434E-2</v>
      </c>
      <c r="AP27" s="14">
        <v>0</v>
      </c>
      <c r="AQ27" s="14"/>
      <c r="AR27" s="14">
        <v>0.106198357240594</v>
      </c>
      <c r="AS27" s="14">
        <v>0.121911865366767</v>
      </c>
      <c r="AT27" s="14">
        <v>0.102965703549349</v>
      </c>
      <c r="AU27" s="14"/>
      <c r="AV27" s="14">
        <v>0.10656329230478601</v>
      </c>
      <c r="AW27" s="14">
        <v>0.121906293323518</v>
      </c>
      <c r="AX27" s="14">
        <v>0.100546707095473</v>
      </c>
      <c r="AY27" s="14"/>
      <c r="AZ27" s="14">
        <v>9.7106626032175403E-2</v>
      </c>
      <c r="BA27" s="14">
        <v>0.112543526936478</v>
      </c>
      <c r="BB27" s="14">
        <v>0.11426188022476599</v>
      </c>
      <c r="BC27" s="14"/>
      <c r="BD27" s="14">
        <v>7.7367111983505696E-2</v>
      </c>
      <c r="BE27" s="14">
        <v>0.12319636213556701</v>
      </c>
      <c r="BF27" s="14"/>
      <c r="BG27" s="14">
        <v>0.101689283723089</v>
      </c>
      <c r="BH27" s="14">
        <v>0.14246039942750999</v>
      </c>
      <c r="BI27" s="14"/>
      <c r="BJ27" s="14">
        <v>0.15250845761736001</v>
      </c>
      <c r="BK27" s="14">
        <v>0.106207539046361</v>
      </c>
    </row>
    <row r="28" spans="2:63" x14ac:dyDescent="0.35">
      <c r="B28" t="s">
        <v>83</v>
      </c>
      <c r="C28" s="14">
        <v>0.24639107284314701</v>
      </c>
      <c r="D28" s="14">
        <v>0.25793782762115802</v>
      </c>
      <c r="E28" s="14">
        <v>0.23788432311197999</v>
      </c>
      <c r="F28" s="14"/>
      <c r="G28" s="14">
        <v>0.30209144964611401</v>
      </c>
      <c r="H28" s="14">
        <v>0.266447489602817</v>
      </c>
      <c r="I28" s="14">
        <v>0.18553492097101401</v>
      </c>
      <c r="J28" s="14">
        <v>0.20076887455947401</v>
      </c>
      <c r="K28" s="14">
        <v>0.31588755977927802</v>
      </c>
      <c r="L28" s="14">
        <v>0.24310366020032501</v>
      </c>
      <c r="M28" s="14"/>
      <c r="N28" s="14">
        <v>0.27425328951809702</v>
      </c>
      <c r="O28" s="14">
        <v>0.24077180225324099</v>
      </c>
      <c r="P28" s="14"/>
      <c r="Q28" s="14">
        <v>0.248526891868044</v>
      </c>
      <c r="R28" s="14">
        <v>0.19934524594858</v>
      </c>
      <c r="S28" s="14">
        <v>0.26501222670261998</v>
      </c>
      <c r="T28" s="14">
        <v>0.29072863300773399</v>
      </c>
      <c r="U28" s="14">
        <v>0.210229728217566</v>
      </c>
      <c r="V28" s="14">
        <v>0.241402958129908</v>
      </c>
      <c r="W28" s="14">
        <v>0.25349026109679201</v>
      </c>
      <c r="X28" s="14">
        <v>0.32716304790114598</v>
      </c>
      <c r="Y28" s="14">
        <v>0.24227326142212699</v>
      </c>
      <c r="Z28" s="14">
        <v>0.20194777470321601</v>
      </c>
      <c r="AA28" s="14"/>
      <c r="AB28" s="14">
        <v>0.22789353214570601</v>
      </c>
      <c r="AC28" s="14">
        <v>0.25950512413948701</v>
      </c>
      <c r="AD28" s="14">
        <v>0.25751790991844198</v>
      </c>
      <c r="AE28" s="14"/>
      <c r="AF28" s="14">
        <v>0.25473120253304299</v>
      </c>
      <c r="AG28" s="14">
        <v>0.23991685171907801</v>
      </c>
      <c r="AH28" s="14">
        <v>0.20369316234648699</v>
      </c>
      <c r="AI28" s="14">
        <v>0.27499427581017999</v>
      </c>
      <c r="AJ28" s="14">
        <v>0</v>
      </c>
      <c r="AK28" s="14"/>
      <c r="AL28" s="14">
        <v>0.24810035270217101</v>
      </c>
      <c r="AM28" s="14">
        <v>0.24690905905233501</v>
      </c>
      <c r="AN28" s="14">
        <v>0.19490614539989701</v>
      </c>
      <c r="AO28" s="14">
        <v>0.408262190943253</v>
      </c>
      <c r="AP28" s="14">
        <v>0</v>
      </c>
      <c r="AQ28" s="14"/>
      <c r="AR28" s="14">
        <v>0.25231719003278202</v>
      </c>
      <c r="AS28" s="14">
        <v>0.27358211627305201</v>
      </c>
      <c r="AT28" s="14">
        <v>0.22805088018321901</v>
      </c>
      <c r="AU28" s="14"/>
      <c r="AV28" s="14">
        <v>0.21438763389527901</v>
      </c>
      <c r="AW28" s="14">
        <v>0.27960446521160098</v>
      </c>
      <c r="AX28" s="14">
        <v>0.20301621749523499</v>
      </c>
      <c r="AY28" s="14"/>
      <c r="AZ28" s="14">
        <v>0.23980044547029999</v>
      </c>
      <c r="BA28" s="14">
        <v>0.26108734797501099</v>
      </c>
      <c r="BB28" s="14">
        <v>0.237898339157877</v>
      </c>
      <c r="BC28" s="14"/>
      <c r="BD28" s="14">
        <v>0.21631673308878699</v>
      </c>
      <c r="BE28" s="14">
        <v>0.27845936943551403</v>
      </c>
      <c r="BF28" s="14"/>
      <c r="BG28" s="14">
        <v>0.26351782674184099</v>
      </c>
      <c r="BH28" s="14">
        <v>0.215290069027012</v>
      </c>
      <c r="BI28" s="14"/>
      <c r="BJ28" s="14">
        <v>0.25005748763892099</v>
      </c>
      <c r="BK28" s="14">
        <v>0.24538615255379001</v>
      </c>
    </row>
    <row r="29" spans="2:63" x14ac:dyDescent="0.35">
      <c r="B29" t="s">
        <v>84</v>
      </c>
      <c r="C29" s="14">
        <v>0.186545548788422</v>
      </c>
      <c r="D29" s="14">
        <v>0.19438102312001901</v>
      </c>
      <c r="E29" s="14">
        <v>0.17684315761133201</v>
      </c>
      <c r="F29" s="14"/>
      <c r="G29" s="14">
        <v>0.142990308866418</v>
      </c>
      <c r="H29" s="14">
        <v>0.15655534161173201</v>
      </c>
      <c r="I29" s="14">
        <v>0.17433499815252201</v>
      </c>
      <c r="J29" s="14">
        <v>0.22861748236123999</v>
      </c>
      <c r="K29" s="14">
        <v>0.20218870211919801</v>
      </c>
      <c r="L29" s="14">
        <v>0.21340880015223301</v>
      </c>
      <c r="M29" s="14"/>
      <c r="N29" s="14">
        <v>0.195232771239401</v>
      </c>
      <c r="O29" s="14">
        <v>0.184793503924359</v>
      </c>
      <c r="P29" s="14"/>
      <c r="Q29" s="14">
        <v>0.20630358749626501</v>
      </c>
      <c r="R29" s="14">
        <v>0.17473037807644701</v>
      </c>
      <c r="S29" s="14">
        <v>0.17825059092222101</v>
      </c>
      <c r="T29" s="14">
        <v>0.19560096732526699</v>
      </c>
      <c r="U29" s="14">
        <v>0.26592718721078501</v>
      </c>
      <c r="V29" s="14">
        <v>0.131001096820414</v>
      </c>
      <c r="W29" s="14">
        <v>0.22418538676630601</v>
      </c>
      <c r="X29" s="14">
        <v>0.12523639184239799</v>
      </c>
      <c r="Y29" s="14">
        <v>0.17959812091549399</v>
      </c>
      <c r="Z29" s="14">
        <v>0.19785484281833299</v>
      </c>
      <c r="AA29" s="14"/>
      <c r="AB29" s="14">
        <v>0.179654928615474</v>
      </c>
      <c r="AC29" s="14">
        <v>0.164961310750569</v>
      </c>
      <c r="AD29" s="14">
        <v>0.209335954008149</v>
      </c>
      <c r="AE29" s="14"/>
      <c r="AF29" s="14">
        <v>0.16033167197665499</v>
      </c>
      <c r="AG29" s="14">
        <v>0.222540694937858</v>
      </c>
      <c r="AH29" s="14">
        <v>0.138104920350203</v>
      </c>
      <c r="AI29" s="14">
        <v>0.16841221180670901</v>
      </c>
      <c r="AJ29" s="14">
        <v>0</v>
      </c>
      <c r="AK29" s="14"/>
      <c r="AL29" s="14">
        <v>0.145171004019162</v>
      </c>
      <c r="AM29" s="14">
        <v>0.227895720420563</v>
      </c>
      <c r="AN29" s="14">
        <v>0.169632616813475</v>
      </c>
      <c r="AO29" s="14">
        <v>0.176333024263505</v>
      </c>
      <c r="AP29" s="14">
        <v>0</v>
      </c>
      <c r="AQ29" s="14"/>
      <c r="AR29" s="14">
        <v>0.12534996069261101</v>
      </c>
      <c r="AS29" s="14">
        <v>0.17830468494839299</v>
      </c>
      <c r="AT29" s="14">
        <v>0.216276907558339</v>
      </c>
      <c r="AU29" s="14"/>
      <c r="AV29" s="14">
        <v>0.15054977209509901</v>
      </c>
      <c r="AW29" s="14">
        <v>0.20452336636756399</v>
      </c>
      <c r="AX29" s="14">
        <v>0.21783460946241401</v>
      </c>
      <c r="AY29" s="14"/>
      <c r="AZ29" s="14">
        <v>0.18904207475394499</v>
      </c>
      <c r="BA29" s="14">
        <v>0.17317958146318799</v>
      </c>
      <c r="BB29" s="14">
        <v>0.21294423244812699</v>
      </c>
      <c r="BC29" s="14"/>
      <c r="BD29" s="14">
        <v>0.186354364992704</v>
      </c>
      <c r="BE29" s="14">
        <v>0.18594823729662599</v>
      </c>
      <c r="BF29" s="14"/>
      <c r="BG29" s="14">
        <v>0.18251726548446301</v>
      </c>
      <c r="BH29" s="14">
        <v>0.193860633430261</v>
      </c>
      <c r="BI29" s="14"/>
      <c r="BJ29" s="14">
        <v>0.16567914490480101</v>
      </c>
      <c r="BK29" s="14">
        <v>0.19226477964379299</v>
      </c>
    </row>
    <row r="30" spans="2:63" x14ac:dyDescent="0.35">
      <c r="B30" t="s">
        <v>85</v>
      </c>
      <c r="C30" s="14">
        <v>0.144825897478569</v>
      </c>
      <c r="D30" s="14">
        <v>0.16676342168306699</v>
      </c>
      <c r="E30" s="14">
        <v>0.12620569472704901</v>
      </c>
      <c r="F30" s="14"/>
      <c r="G30" s="14">
        <v>0.12948034207862799</v>
      </c>
      <c r="H30" s="14">
        <v>0.13371425954878199</v>
      </c>
      <c r="I30" s="14">
        <v>0.16626442679068701</v>
      </c>
      <c r="J30" s="14">
        <v>0.11389115023013099</v>
      </c>
      <c r="K30" s="14">
        <v>0.15857207841403501</v>
      </c>
      <c r="L30" s="14">
        <v>0.16416453034829201</v>
      </c>
      <c r="M30" s="14"/>
      <c r="N30" s="14">
        <v>0.16471642360323199</v>
      </c>
      <c r="O30" s="14">
        <v>0.140814362797965</v>
      </c>
      <c r="P30" s="14"/>
      <c r="Q30" s="14">
        <v>7.1071819180915305E-2</v>
      </c>
      <c r="R30" s="14">
        <v>0.123160240428726</v>
      </c>
      <c r="S30" s="14">
        <v>0.105732036699195</v>
      </c>
      <c r="T30" s="14">
        <v>9.4815361275843696E-2</v>
      </c>
      <c r="U30" s="14">
        <v>0.133206914486901</v>
      </c>
      <c r="V30" s="14">
        <v>0.170506024001295</v>
      </c>
      <c r="W30" s="14">
        <v>0.17417098019968999</v>
      </c>
      <c r="X30" s="14">
        <v>0.14487896597400901</v>
      </c>
      <c r="Y30" s="14">
        <v>0.22768467797476399</v>
      </c>
      <c r="Z30" s="14">
        <v>7.2332006259345799E-2</v>
      </c>
      <c r="AA30" s="14"/>
      <c r="AB30" s="14">
        <v>0.15583178509175699</v>
      </c>
      <c r="AC30" s="14">
        <v>0.13244856923986301</v>
      </c>
      <c r="AD30" s="14">
        <v>0.15861004611782201</v>
      </c>
      <c r="AE30" s="14"/>
      <c r="AF30" s="14">
        <v>0.134217668428599</v>
      </c>
      <c r="AG30" s="14">
        <v>0.17255302138026399</v>
      </c>
      <c r="AH30" s="14">
        <v>0.11776560592131401</v>
      </c>
      <c r="AI30" s="14">
        <v>0.12588649070187199</v>
      </c>
      <c r="AJ30" s="14">
        <v>0</v>
      </c>
      <c r="AK30" s="14"/>
      <c r="AL30" s="14">
        <v>0.13212810710867501</v>
      </c>
      <c r="AM30" s="14">
        <v>0.17980899871825201</v>
      </c>
      <c r="AN30" s="14">
        <v>0.18491632786998399</v>
      </c>
      <c r="AO30" s="14">
        <v>0</v>
      </c>
      <c r="AP30" s="14">
        <v>0</v>
      </c>
      <c r="AQ30" s="14"/>
      <c r="AR30" s="14">
        <v>8.4711270727399895E-2</v>
      </c>
      <c r="AS30" s="14">
        <v>9.5426092500153797E-2</v>
      </c>
      <c r="AT30" s="14">
        <v>0.212509917341973</v>
      </c>
      <c r="AU30" s="14"/>
      <c r="AV30" s="14">
        <v>0.15240108270264099</v>
      </c>
      <c r="AW30" s="14">
        <v>0.12639381956976001</v>
      </c>
      <c r="AX30" s="14">
        <v>0.210356154753118</v>
      </c>
      <c r="AY30" s="14"/>
      <c r="AZ30" s="14">
        <v>0.113274118817991</v>
      </c>
      <c r="BA30" s="14">
        <v>0.12810986923666301</v>
      </c>
      <c r="BB30" s="14">
        <v>0.19288281709323499</v>
      </c>
      <c r="BC30" s="14"/>
      <c r="BD30" s="14">
        <v>0.17743570998201799</v>
      </c>
      <c r="BE30" s="14">
        <v>0.151027485560736</v>
      </c>
      <c r="BF30" s="14"/>
      <c r="BG30" s="14">
        <v>0.135028040671518</v>
      </c>
      <c r="BH30" s="14">
        <v>0.16261812966386799</v>
      </c>
      <c r="BI30" s="14"/>
      <c r="BJ30" s="14">
        <v>0.151627789888158</v>
      </c>
      <c r="BK30" s="14">
        <v>0.14296158040885201</v>
      </c>
    </row>
    <row r="31" spans="2:63" x14ac:dyDescent="0.35">
      <c r="B31" t="s">
        <v>86</v>
      </c>
      <c r="C31" s="14">
        <v>1.7686880816837499E-2</v>
      </c>
      <c r="D31" s="14">
        <v>1.4302319418509899E-2</v>
      </c>
      <c r="E31" s="14">
        <v>2.08640411134722E-2</v>
      </c>
      <c r="F31" s="14"/>
      <c r="G31" s="14">
        <v>1.31209230157206E-2</v>
      </c>
      <c r="H31" s="14">
        <v>1.08902404582397E-2</v>
      </c>
      <c r="I31" s="14">
        <v>3.3254455485115998E-2</v>
      </c>
      <c r="J31" s="14">
        <v>2.0907374481761699E-2</v>
      </c>
      <c r="K31" s="14">
        <v>7.4928056553178399E-3</v>
      </c>
      <c r="L31" s="14">
        <v>1.5581288548796601E-2</v>
      </c>
      <c r="M31" s="14"/>
      <c r="N31" s="14">
        <v>4.4086581871839196E-3</v>
      </c>
      <c r="O31" s="14">
        <v>2.03648416833223E-2</v>
      </c>
      <c r="P31" s="14"/>
      <c r="Q31" s="14">
        <v>2.2838902612047501E-2</v>
      </c>
      <c r="R31" s="14">
        <v>2.80232046166379E-2</v>
      </c>
      <c r="S31" s="14">
        <v>2.70903672347023E-2</v>
      </c>
      <c r="T31" s="14">
        <v>1.6926619457863602E-2</v>
      </c>
      <c r="U31" s="14">
        <v>2.4220328921809201E-2</v>
      </c>
      <c r="V31" s="14">
        <v>0</v>
      </c>
      <c r="W31" s="14">
        <v>0</v>
      </c>
      <c r="X31" s="14">
        <v>1.05653035224501E-2</v>
      </c>
      <c r="Y31" s="14">
        <v>8.9125170876109498E-3</v>
      </c>
      <c r="Z31" s="14">
        <v>8.2290072531630301E-2</v>
      </c>
      <c r="AA31" s="14"/>
      <c r="AB31" s="14">
        <v>3.1321314579794801E-3</v>
      </c>
      <c r="AC31" s="14">
        <v>1.3383063603538499E-2</v>
      </c>
      <c r="AD31" s="14">
        <v>9.0808395918066803E-3</v>
      </c>
      <c r="AE31" s="14"/>
      <c r="AF31" s="14">
        <v>7.0896597537169499E-3</v>
      </c>
      <c r="AG31" s="14">
        <v>9.3674909847884808E-3</v>
      </c>
      <c r="AH31" s="14">
        <v>0</v>
      </c>
      <c r="AI31" s="14">
        <v>5.1775264387183599E-2</v>
      </c>
      <c r="AJ31" s="14">
        <v>0</v>
      </c>
      <c r="AK31" s="14"/>
      <c r="AL31" s="14">
        <v>1.2620507190802E-2</v>
      </c>
      <c r="AM31" s="14">
        <v>6.6868883656126402E-3</v>
      </c>
      <c r="AN31" s="14">
        <v>0</v>
      </c>
      <c r="AO31" s="14">
        <v>0</v>
      </c>
      <c r="AP31" s="14">
        <v>0</v>
      </c>
      <c r="AQ31" s="14"/>
      <c r="AR31" s="14">
        <v>0</v>
      </c>
      <c r="AS31" s="14">
        <v>1.9332769329451299E-2</v>
      </c>
      <c r="AT31" s="14">
        <v>4.7325624123061997E-3</v>
      </c>
      <c r="AU31" s="14"/>
      <c r="AV31" s="14">
        <v>2.9082298961032498E-3</v>
      </c>
      <c r="AW31" s="14">
        <v>1.7370879258745298E-2</v>
      </c>
      <c r="AX31" s="14">
        <v>1.4794532721614699E-2</v>
      </c>
      <c r="AY31" s="14"/>
      <c r="AZ31" s="14">
        <v>0</v>
      </c>
      <c r="BA31" s="14">
        <v>2.1869153373728498E-2</v>
      </c>
      <c r="BB31" s="14">
        <v>7.78046611763263E-3</v>
      </c>
      <c r="BC31" s="14"/>
      <c r="BD31" s="14">
        <v>0</v>
      </c>
      <c r="BE31" s="14">
        <v>1.3333452961177199E-2</v>
      </c>
      <c r="BF31" s="14"/>
      <c r="BG31" s="14">
        <v>4.4790088722540698E-3</v>
      </c>
      <c r="BH31" s="14">
        <v>4.1671465296845699E-2</v>
      </c>
      <c r="BI31" s="14"/>
      <c r="BJ31" s="14">
        <v>2.5714194637796499E-2</v>
      </c>
      <c r="BK31" s="14">
        <v>1.54866904463919E-2</v>
      </c>
    </row>
    <row r="32" spans="2:63" x14ac:dyDescent="0.35">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row>
    <row r="33" spans="2:63" x14ac:dyDescent="0.35">
      <c r="B33" s="6" t="s">
        <v>93</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row>
    <row r="34" spans="2:63" x14ac:dyDescent="0.35">
      <c r="B34" s="21" t="s">
        <v>90</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row>
    <row r="35" spans="2:63" x14ac:dyDescent="0.35">
      <c r="B35" t="s">
        <v>79</v>
      </c>
      <c r="C35" s="14">
        <v>5.3326301843436001E-2</v>
      </c>
      <c r="D35" s="14">
        <v>4.4444572209260902E-2</v>
      </c>
      <c r="E35" s="14">
        <v>6.1716336107444099E-2</v>
      </c>
      <c r="F35" s="14"/>
      <c r="G35" s="14">
        <v>3.00943361081462E-2</v>
      </c>
      <c r="H35" s="14">
        <v>4.7701292680370301E-2</v>
      </c>
      <c r="I35" s="14">
        <v>9.2815853317167907E-2</v>
      </c>
      <c r="J35" s="14">
        <v>3.2266718328015399E-2</v>
      </c>
      <c r="K35" s="14">
        <v>2.7044005837817901E-2</v>
      </c>
      <c r="L35" s="14">
        <v>7.3062405257933297E-2</v>
      </c>
      <c r="M35" s="14"/>
      <c r="N35" s="14">
        <v>5.4688622657726699E-2</v>
      </c>
      <c r="O35" s="14">
        <v>5.3051548065764002E-2</v>
      </c>
      <c r="P35" s="14"/>
      <c r="Q35" s="14">
        <v>1.5053016004681801E-2</v>
      </c>
      <c r="R35" s="14">
        <v>7.0289779131769703E-2</v>
      </c>
      <c r="S35" s="14">
        <v>3.81776821059049E-2</v>
      </c>
      <c r="T35" s="14">
        <v>0</v>
      </c>
      <c r="U35" s="14">
        <v>0.153793063463527</v>
      </c>
      <c r="V35" s="14">
        <v>3.7562403649849002E-2</v>
      </c>
      <c r="W35" s="14">
        <v>4.7552662600725097E-2</v>
      </c>
      <c r="X35" s="14">
        <v>6.8269417167794499E-2</v>
      </c>
      <c r="Y35" s="14">
        <v>4.67973228057149E-2</v>
      </c>
      <c r="Z35" s="14">
        <v>6.9432999685601904E-2</v>
      </c>
      <c r="AA35" s="14"/>
      <c r="AB35" s="14">
        <v>7.5039072713616997E-2</v>
      </c>
      <c r="AC35" s="14">
        <v>3.4326757386008301E-2</v>
      </c>
      <c r="AD35" s="14">
        <v>4.1634541519875702E-2</v>
      </c>
      <c r="AE35" s="14"/>
      <c r="AF35" s="14">
        <v>7.3204718769138893E-2</v>
      </c>
      <c r="AG35" s="14">
        <v>3.3213695159606101E-2</v>
      </c>
      <c r="AH35" s="14">
        <v>0</v>
      </c>
      <c r="AI35" s="14">
        <v>5.3677710992863503E-2</v>
      </c>
      <c r="AJ35" s="14">
        <v>0</v>
      </c>
      <c r="AK35" s="14"/>
      <c r="AL35" s="14">
        <v>8.4075247161653294E-2</v>
      </c>
      <c r="AM35" s="14">
        <v>3.4356847795911E-2</v>
      </c>
      <c r="AN35" s="14">
        <v>5.6778582013972699E-2</v>
      </c>
      <c r="AO35" s="14">
        <v>0</v>
      </c>
      <c r="AP35" s="14">
        <v>0</v>
      </c>
      <c r="AQ35" s="14"/>
      <c r="AR35" s="14">
        <v>0.146870758865076</v>
      </c>
      <c r="AS35" s="14">
        <v>5.4128736948233801E-2</v>
      </c>
      <c r="AT35" s="14">
        <v>2.3366159186061702E-2</v>
      </c>
      <c r="AU35" s="14"/>
      <c r="AV35" s="14">
        <v>8.6323356691283895E-2</v>
      </c>
      <c r="AW35" s="14">
        <v>3.7467445096609597E-2</v>
      </c>
      <c r="AX35" s="14">
        <v>5.7943023529661901E-2</v>
      </c>
      <c r="AY35" s="14"/>
      <c r="AZ35" s="14">
        <v>0.119587836467182</v>
      </c>
      <c r="BA35" s="14">
        <v>4.2733762155041599E-2</v>
      </c>
      <c r="BB35" s="14">
        <v>3.8451500623724599E-2</v>
      </c>
      <c r="BC35" s="14"/>
      <c r="BD35" s="14">
        <v>9.7580534034199806E-2</v>
      </c>
      <c r="BE35" s="14">
        <v>4.2692700511763597E-2</v>
      </c>
      <c r="BF35" s="14"/>
      <c r="BG35" s="14">
        <v>5.4365397946480001E-2</v>
      </c>
      <c r="BH35" s="14">
        <v>5.1439374988688197E-2</v>
      </c>
      <c r="BI35" s="14"/>
      <c r="BJ35" s="14">
        <v>4.6171198723857901E-2</v>
      </c>
      <c r="BK35" s="14">
        <v>5.5287429729346999E-2</v>
      </c>
    </row>
    <row r="36" spans="2:63" x14ac:dyDescent="0.35">
      <c r="B36" t="s">
        <v>80</v>
      </c>
      <c r="C36" s="14">
        <v>3.5959284308612602E-2</v>
      </c>
      <c r="D36" s="14">
        <v>2.3476991989844001E-2</v>
      </c>
      <c r="E36" s="14">
        <v>4.74541050490319E-2</v>
      </c>
      <c r="F36" s="14"/>
      <c r="G36" s="14">
        <v>3.7964930471086601E-2</v>
      </c>
      <c r="H36" s="14">
        <v>3.3963469490883698E-2</v>
      </c>
      <c r="I36" s="14">
        <v>3.9343789682291401E-2</v>
      </c>
      <c r="J36" s="14">
        <v>4.7131633219065397E-2</v>
      </c>
      <c r="K36" s="14">
        <v>2.1687777280385599E-2</v>
      </c>
      <c r="L36" s="14">
        <v>3.2877780764577098E-2</v>
      </c>
      <c r="M36" s="14"/>
      <c r="N36" s="14">
        <v>6.0531586011216498E-2</v>
      </c>
      <c r="O36" s="14">
        <v>3.1003525982037001E-2</v>
      </c>
      <c r="P36" s="14"/>
      <c r="Q36" s="14">
        <v>3.33994107687689E-2</v>
      </c>
      <c r="R36" s="14">
        <v>2.74421012304823E-2</v>
      </c>
      <c r="S36" s="14">
        <v>6.5926767385137405E-2</v>
      </c>
      <c r="T36" s="14">
        <v>0</v>
      </c>
      <c r="U36" s="14">
        <v>0</v>
      </c>
      <c r="V36" s="14">
        <v>4.4308793950853999E-2</v>
      </c>
      <c r="W36" s="14">
        <v>3.3825467837264402E-2</v>
      </c>
      <c r="X36" s="14">
        <v>6.8600941414340101E-3</v>
      </c>
      <c r="Y36" s="14">
        <v>6.2647261783583902E-2</v>
      </c>
      <c r="Z36" s="14">
        <v>4.5557770444002298E-2</v>
      </c>
      <c r="AA36" s="14"/>
      <c r="AB36" s="14">
        <v>6.6060055701515602E-2</v>
      </c>
      <c r="AC36" s="14">
        <v>2.5016747804674101E-2</v>
      </c>
      <c r="AD36" s="14">
        <v>2.3507839918299502E-2</v>
      </c>
      <c r="AE36" s="14"/>
      <c r="AF36" s="14">
        <v>4.9700656474083803E-2</v>
      </c>
      <c r="AG36" s="14">
        <v>2.2786643922177299E-2</v>
      </c>
      <c r="AH36" s="14">
        <v>5.7306024476074802E-2</v>
      </c>
      <c r="AI36" s="14">
        <v>2.3766191800220899E-2</v>
      </c>
      <c r="AJ36" s="14">
        <v>0</v>
      </c>
      <c r="AK36" s="14"/>
      <c r="AL36" s="14">
        <v>4.8888543706944801E-2</v>
      </c>
      <c r="AM36" s="14">
        <v>1.4492538873148801E-2</v>
      </c>
      <c r="AN36" s="14">
        <v>1.19015261750127E-2</v>
      </c>
      <c r="AO36" s="14">
        <v>8.98236936397942E-2</v>
      </c>
      <c r="AP36" s="14">
        <v>0</v>
      </c>
      <c r="AQ36" s="14"/>
      <c r="AR36" s="14">
        <v>6.7502290275439705E-2</v>
      </c>
      <c r="AS36" s="14">
        <v>4.8306106505454999E-2</v>
      </c>
      <c r="AT36" s="14">
        <v>1.89626928716333E-2</v>
      </c>
      <c r="AU36" s="14"/>
      <c r="AV36" s="14">
        <v>4.5995194415339898E-2</v>
      </c>
      <c r="AW36" s="14">
        <v>2.6978922164178298E-2</v>
      </c>
      <c r="AX36" s="14">
        <v>5.3236110877349599E-2</v>
      </c>
      <c r="AY36" s="14"/>
      <c r="AZ36" s="14">
        <v>6.5113637909337899E-2</v>
      </c>
      <c r="BA36" s="14">
        <v>4.1644250162931301E-2</v>
      </c>
      <c r="BB36" s="14">
        <v>1.52537817114544E-2</v>
      </c>
      <c r="BC36" s="14"/>
      <c r="BD36" s="14">
        <v>6.4722124022684194E-2</v>
      </c>
      <c r="BE36" s="14">
        <v>3.6977355586166799E-2</v>
      </c>
      <c r="BF36" s="14"/>
      <c r="BG36" s="14">
        <v>4.4018998812395002E-2</v>
      </c>
      <c r="BH36" s="14">
        <v>2.1323398663159101E-2</v>
      </c>
      <c r="BI36" s="14"/>
      <c r="BJ36" s="14">
        <v>4.0604754763301103E-2</v>
      </c>
      <c r="BK36" s="14">
        <v>3.4686016614267699E-2</v>
      </c>
    </row>
    <row r="37" spans="2:63" x14ac:dyDescent="0.35">
      <c r="B37" t="s">
        <v>81</v>
      </c>
      <c r="C37" s="14">
        <v>8.3514984251148602E-2</v>
      </c>
      <c r="D37" s="14">
        <v>7.2706599719165599E-2</v>
      </c>
      <c r="E37" s="14">
        <v>9.3866609979288904E-2</v>
      </c>
      <c r="F37" s="14"/>
      <c r="G37" s="14">
        <v>8.0399142410366595E-2</v>
      </c>
      <c r="H37" s="14">
        <v>0.113699656493364</v>
      </c>
      <c r="I37" s="14">
        <v>5.93156852297319E-2</v>
      </c>
      <c r="J37" s="14">
        <v>7.6524578009052005E-2</v>
      </c>
      <c r="K37" s="14">
        <v>6.9422992612323001E-2</v>
      </c>
      <c r="L37" s="14">
        <v>9.7732317031529403E-2</v>
      </c>
      <c r="M37" s="14"/>
      <c r="N37" s="14">
        <v>0.114339782881482</v>
      </c>
      <c r="O37" s="14">
        <v>7.7298218140829295E-2</v>
      </c>
      <c r="P37" s="14"/>
      <c r="Q37" s="14">
        <v>6.1524122645356602E-2</v>
      </c>
      <c r="R37" s="14">
        <v>0.105033921126798</v>
      </c>
      <c r="S37" s="14">
        <v>0.119984893520118</v>
      </c>
      <c r="T37" s="14">
        <v>8.2104272749779397E-2</v>
      </c>
      <c r="U37" s="14">
        <v>6.4112438564834603E-2</v>
      </c>
      <c r="V37" s="14">
        <v>6.7491560552044E-2</v>
      </c>
      <c r="W37" s="14">
        <v>0.10070627382568501</v>
      </c>
      <c r="X37" s="14">
        <v>1.06212690189685E-2</v>
      </c>
      <c r="Y37" s="14">
        <v>8.8541025650018298E-2</v>
      </c>
      <c r="Z37" s="14">
        <v>0.15273020488118899</v>
      </c>
      <c r="AA37" s="14"/>
      <c r="AB37" s="14">
        <v>9.9402814461916303E-2</v>
      </c>
      <c r="AC37" s="14">
        <v>9.8922487566395004E-2</v>
      </c>
      <c r="AD37" s="14">
        <v>6.4634254343977904E-2</v>
      </c>
      <c r="AE37" s="14"/>
      <c r="AF37" s="14">
        <v>0.11301199820494399</v>
      </c>
      <c r="AG37" s="14">
        <v>5.31782108572387E-2</v>
      </c>
      <c r="AH37" s="14">
        <v>0.14078632382484199</v>
      </c>
      <c r="AI37" s="14">
        <v>7.3868428871136996E-2</v>
      </c>
      <c r="AJ37" s="14">
        <v>0</v>
      </c>
      <c r="AK37" s="14"/>
      <c r="AL37" s="14">
        <v>9.9624387565295902E-2</v>
      </c>
      <c r="AM37" s="14">
        <v>5.4461699870751799E-2</v>
      </c>
      <c r="AN37" s="14">
        <v>6.8226076813330205E-2</v>
      </c>
      <c r="AO37" s="14">
        <v>0.17220726842599801</v>
      </c>
      <c r="AP37" s="14">
        <v>0</v>
      </c>
      <c r="AQ37" s="14"/>
      <c r="AR37" s="14">
        <v>0.110671140711877</v>
      </c>
      <c r="AS37" s="14">
        <v>0.1131259775402</v>
      </c>
      <c r="AT37" s="14">
        <v>5.4132053685998598E-2</v>
      </c>
      <c r="AU37" s="14"/>
      <c r="AV37" s="14">
        <v>9.99802716981429E-2</v>
      </c>
      <c r="AW37" s="14">
        <v>7.8768677115376606E-2</v>
      </c>
      <c r="AX37" s="14">
        <v>5.6087918353509403E-2</v>
      </c>
      <c r="AY37" s="14"/>
      <c r="AZ37" s="14">
        <v>9.4929258379824105E-2</v>
      </c>
      <c r="BA37" s="14">
        <v>9.0985304849268603E-2</v>
      </c>
      <c r="BB37" s="14">
        <v>7.1173990750089594E-2</v>
      </c>
      <c r="BC37" s="14"/>
      <c r="BD37" s="14">
        <v>8.1164867725931997E-2</v>
      </c>
      <c r="BE37" s="14">
        <v>7.4389941670664997E-2</v>
      </c>
      <c r="BF37" s="14"/>
      <c r="BG37" s="14">
        <v>9.7557170415718694E-2</v>
      </c>
      <c r="BH37" s="14">
        <v>5.8015342691839597E-2</v>
      </c>
      <c r="BI37" s="14"/>
      <c r="BJ37" s="14">
        <v>7.0640828027086294E-2</v>
      </c>
      <c r="BK37" s="14">
        <v>8.7043635950031797E-2</v>
      </c>
    </row>
    <row r="38" spans="2:63" x14ac:dyDescent="0.35">
      <c r="B38" t="s">
        <v>82</v>
      </c>
      <c r="C38" s="14">
        <v>7.1092622093146096E-2</v>
      </c>
      <c r="D38" s="14">
        <v>6.6468813443341407E-2</v>
      </c>
      <c r="E38" s="14">
        <v>7.5789951678335299E-2</v>
      </c>
      <c r="F38" s="14"/>
      <c r="G38" s="14">
        <v>0.125475136549139</v>
      </c>
      <c r="H38" s="14">
        <v>8.8522955375638798E-2</v>
      </c>
      <c r="I38" s="14">
        <v>4.5348290772163902E-2</v>
      </c>
      <c r="J38" s="14">
        <v>8.7328947413246802E-2</v>
      </c>
      <c r="K38" s="14">
        <v>6.3111780534798503E-2</v>
      </c>
      <c r="L38" s="14">
        <v>3.0258111471426E-2</v>
      </c>
      <c r="M38" s="14"/>
      <c r="N38" s="14">
        <v>3.8932349606420301E-2</v>
      </c>
      <c r="O38" s="14">
        <v>7.7578727468620198E-2</v>
      </c>
      <c r="P38" s="14"/>
      <c r="Q38" s="14">
        <v>9.3573787033959605E-2</v>
      </c>
      <c r="R38" s="14">
        <v>9.7508893156527804E-2</v>
      </c>
      <c r="S38" s="14">
        <v>5.17277191481424E-2</v>
      </c>
      <c r="T38" s="14">
        <v>8.7788126627652494E-2</v>
      </c>
      <c r="U38" s="14">
        <v>0.16542499094591301</v>
      </c>
      <c r="V38" s="14">
        <v>9.7150335204064797E-2</v>
      </c>
      <c r="W38" s="14">
        <v>6.3966974145695202E-2</v>
      </c>
      <c r="X38" s="14">
        <v>5.3880567889245397E-2</v>
      </c>
      <c r="Y38" s="14">
        <v>7.4186240213049001E-3</v>
      </c>
      <c r="Z38" s="14">
        <v>8.0851155214925294E-2</v>
      </c>
      <c r="AA38" s="14"/>
      <c r="AB38" s="14">
        <v>5.84706594544716E-2</v>
      </c>
      <c r="AC38" s="14">
        <v>8.5263608411559305E-2</v>
      </c>
      <c r="AD38" s="14">
        <v>5.2999230523683098E-2</v>
      </c>
      <c r="AE38" s="14"/>
      <c r="AF38" s="14">
        <v>8.7251690637908802E-2</v>
      </c>
      <c r="AG38" s="14">
        <v>5.0848035997351403E-2</v>
      </c>
      <c r="AH38" s="14">
        <v>0.119971426376542</v>
      </c>
      <c r="AI38" s="14">
        <v>5.92038604724196E-2</v>
      </c>
      <c r="AJ38" s="14">
        <v>0</v>
      </c>
      <c r="AK38" s="14"/>
      <c r="AL38" s="14">
        <v>9.6183056644132597E-2</v>
      </c>
      <c r="AM38" s="14">
        <v>5.0621480277283498E-2</v>
      </c>
      <c r="AN38" s="14">
        <v>5.4164957795499499E-2</v>
      </c>
      <c r="AO38" s="14">
        <v>5.8665822258430103E-2</v>
      </c>
      <c r="AP38" s="14">
        <v>0</v>
      </c>
      <c r="AQ38" s="14"/>
      <c r="AR38" s="14">
        <v>7.1675722130912403E-2</v>
      </c>
      <c r="AS38" s="14">
        <v>8.22276204628202E-2</v>
      </c>
      <c r="AT38" s="14">
        <v>5.1244890158885698E-2</v>
      </c>
      <c r="AU38" s="14"/>
      <c r="AV38" s="14">
        <v>5.0133929553628498E-2</v>
      </c>
      <c r="AW38" s="14">
        <v>7.6903568883366705E-2</v>
      </c>
      <c r="AX38" s="14">
        <v>7.9985481785417006E-2</v>
      </c>
      <c r="AY38" s="14"/>
      <c r="AZ38" s="14">
        <v>6.3498418113595606E-2</v>
      </c>
      <c r="BA38" s="14">
        <v>7.9842049810349106E-2</v>
      </c>
      <c r="BB38" s="14">
        <v>5.6869129479743499E-2</v>
      </c>
      <c r="BC38" s="14"/>
      <c r="BD38" s="14">
        <v>6.8645485658248295E-2</v>
      </c>
      <c r="BE38" s="14">
        <v>6.1354445680880401E-2</v>
      </c>
      <c r="BF38" s="14"/>
      <c r="BG38" s="14">
        <v>7.2034113901996405E-2</v>
      </c>
      <c r="BH38" s="14">
        <v>6.9382937904705205E-2</v>
      </c>
      <c r="BI38" s="14"/>
      <c r="BJ38" s="14">
        <v>9.0737007126495697E-2</v>
      </c>
      <c r="BK38" s="14">
        <v>6.5708331937346695E-2</v>
      </c>
    </row>
    <row r="39" spans="2:63" x14ac:dyDescent="0.35">
      <c r="B39" t="s">
        <v>83</v>
      </c>
      <c r="C39" s="14">
        <v>0.230328687011401</v>
      </c>
      <c r="D39" s="14">
        <v>0.23398324907535301</v>
      </c>
      <c r="E39" s="14">
        <v>0.22322906322616301</v>
      </c>
      <c r="F39" s="14"/>
      <c r="G39" s="14">
        <v>0.246742693733283</v>
      </c>
      <c r="H39" s="14">
        <v>0.27871267094209301</v>
      </c>
      <c r="I39" s="14">
        <v>0.215826582257762</v>
      </c>
      <c r="J39" s="14">
        <v>0.23117249111420399</v>
      </c>
      <c r="K39" s="14">
        <v>0.20544913592865399</v>
      </c>
      <c r="L39" s="14">
        <v>0.19849335304528901</v>
      </c>
      <c r="M39" s="14"/>
      <c r="N39" s="14">
        <v>0.20115233787739401</v>
      </c>
      <c r="O39" s="14">
        <v>0.23621299271909901</v>
      </c>
      <c r="P39" s="14"/>
      <c r="Q39" s="14">
        <v>0.200174185720045</v>
      </c>
      <c r="R39" s="14">
        <v>0.20078035486915299</v>
      </c>
      <c r="S39" s="14">
        <v>0.21567237538508</v>
      </c>
      <c r="T39" s="14">
        <v>0.412209693171108</v>
      </c>
      <c r="U39" s="14">
        <v>0.119066764993893</v>
      </c>
      <c r="V39" s="14">
        <v>0.20973930198310201</v>
      </c>
      <c r="W39" s="14">
        <v>0.21225606813001799</v>
      </c>
      <c r="X39" s="14">
        <v>0.22434687179396301</v>
      </c>
      <c r="Y39" s="14">
        <v>0.21749502464505199</v>
      </c>
      <c r="Z39" s="14">
        <v>0.36914701960762197</v>
      </c>
      <c r="AA39" s="14"/>
      <c r="AB39" s="14">
        <v>0.25510967680847102</v>
      </c>
      <c r="AC39" s="14">
        <v>0.21999042741414301</v>
      </c>
      <c r="AD39" s="14">
        <v>0.218532181283149</v>
      </c>
      <c r="AE39" s="14"/>
      <c r="AF39" s="14">
        <v>0.20874158302234599</v>
      </c>
      <c r="AG39" s="14">
        <v>0.22526267727023899</v>
      </c>
      <c r="AH39" s="14">
        <v>0.22792389432927199</v>
      </c>
      <c r="AI39" s="14">
        <v>0.31609224744393</v>
      </c>
      <c r="AJ39" s="14">
        <v>0</v>
      </c>
      <c r="AK39" s="14"/>
      <c r="AL39" s="14">
        <v>0.198229655297982</v>
      </c>
      <c r="AM39" s="14">
        <v>0.24452035995438001</v>
      </c>
      <c r="AN39" s="14">
        <v>0.29226638303574298</v>
      </c>
      <c r="AO39" s="14">
        <v>0.24007291932608199</v>
      </c>
      <c r="AP39" s="14">
        <v>0</v>
      </c>
      <c r="AQ39" s="14"/>
      <c r="AR39" s="14">
        <v>0.193448252431419</v>
      </c>
      <c r="AS39" s="14">
        <v>0.263552314422492</v>
      </c>
      <c r="AT39" s="14">
        <v>0.20358321014362901</v>
      </c>
      <c r="AU39" s="14"/>
      <c r="AV39" s="14">
        <v>0.21355752167948999</v>
      </c>
      <c r="AW39" s="14">
        <v>0.25476178451227399</v>
      </c>
      <c r="AX39" s="14">
        <v>0.186733603639409</v>
      </c>
      <c r="AY39" s="14"/>
      <c r="AZ39" s="14">
        <v>0.170838156040369</v>
      </c>
      <c r="BA39" s="14">
        <v>0.23799387184645299</v>
      </c>
      <c r="BB39" s="14">
        <v>0.241179627678654</v>
      </c>
      <c r="BC39" s="14"/>
      <c r="BD39" s="14">
        <v>0.22279281573071799</v>
      </c>
      <c r="BE39" s="14">
        <v>0.21650604487940101</v>
      </c>
      <c r="BF39" s="14"/>
      <c r="BG39" s="14">
        <v>0.230792312106265</v>
      </c>
      <c r="BH39" s="14">
        <v>0.22948677581620699</v>
      </c>
      <c r="BI39" s="14"/>
      <c r="BJ39" s="14">
        <v>0.19921474826704499</v>
      </c>
      <c r="BK39" s="14">
        <v>0.238856644176004</v>
      </c>
    </row>
    <row r="40" spans="2:63" x14ac:dyDescent="0.35">
      <c r="B40" t="s">
        <v>84</v>
      </c>
      <c r="C40" s="14">
        <v>0.235510427064587</v>
      </c>
      <c r="D40" s="14">
        <v>0.25519008696406498</v>
      </c>
      <c r="E40" s="14">
        <v>0.217571113933163</v>
      </c>
      <c r="F40" s="14"/>
      <c r="G40" s="14">
        <v>0.22089942003348201</v>
      </c>
      <c r="H40" s="14">
        <v>0.20652754336733101</v>
      </c>
      <c r="I40" s="14">
        <v>0.237120958070313</v>
      </c>
      <c r="J40" s="14">
        <v>0.245500293132806</v>
      </c>
      <c r="K40" s="14">
        <v>0.27664118586362302</v>
      </c>
      <c r="L40" s="14">
        <v>0.23525990372865699</v>
      </c>
      <c r="M40" s="14"/>
      <c r="N40" s="14">
        <v>0.25559685447262898</v>
      </c>
      <c r="O40" s="14">
        <v>0.23145938288145301</v>
      </c>
      <c r="P40" s="14"/>
      <c r="Q40" s="14">
        <v>0.27869681799600998</v>
      </c>
      <c r="R40" s="14">
        <v>0.22631360781125401</v>
      </c>
      <c r="S40" s="14">
        <v>0.29035636551806598</v>
      </c>
      <c r="T40" s="14">
        <v>0.146042457002238</v>
      </c>
      <c r="U40" s="14">
        <v>0.22435136430187599</v>
      </c>
      <c r="V40" s="14">
        <v>0.24316551061146899</v>
      </c>
      <c r="W40" s="14">
        <v>0.23759977887834399</v>
      </c>
      <c r="X40" s="14">
        <v>0.21692904688434</v>
      </c>
      <c r="Y40" s="14">
        <v>0.26444364033575202</v>
      </c>
      <c r="Z40" s="14">
        <v>0.14902034773109901</v>
      </c>
      <c r="AA40" s="14"/>
      <c r="AB40" s="14">
        <v>0.20014577835209499</v>
      </c>
      <c r="AC40" s="14">
        <v>0.23933754600517201</v>
      </c>
      <c r="AD40" s="14">
        <v>0.276233827466356</v>
      </c>
      <c r="AE40" s="14"/>
      <c r="AF40" s="14">
        <v>0.21832463442169001</v>
      </c>
      <c r="AG40" s="14">
        <v>0.25313101003461302</v>
      </c>
      <c r="AH40" s="14">
        <v>0.207197485256473</v>
      </c>
      <c r="AI40" s="14">
        <v>0.23292556515207499</v>
      </c>
      <c r="AJ40" s="14">
        <v>0</v>
      </c>
      <c r="AK40" s="14"/>
      <c r="AL40" s="14">
        <v>0.244974773896563</v>
      </c>
      <c r="AM40" s="14">
        <v>0.26117593419468099</v>
      </c>
      <c r="AN40" s="14">
        <v>0.21826986612122601</v>
      </c>
      <c r="AO40" s="14">
        <v>0.18748082625346901</v>
      </c>
      <c r="AP40" s="14">
        <v>0</v>
      </c>
      <c r="AQ40" s="14"/>
      <c r="AR40" s="14">
        <v>0.21554133414337601</v>
      </c>
      <c r="AS40" s="14">
        <v>0.229881125458822</v>
      </c>
      <c r="AT40" s="14">
        <v>0.24666564572632799</v>
      </c>
      <c r="AU40" s="14"/>
      <c r="AV40" s="14">
        <v>0.180932139543623</v>
      </c>
      <c r="AW40" s="14">
        <v>0.260843703141518</v>
      </c>
      <c r="AX40" s="14">
        <v>0.28258563149625399</v>
      </c>
      <c r="AY40" s="14"/>
      <c r="AZ40" s="14">
        <v>0.25313014451611399</v>
      </c>
      <c r="BA40" s="14">
        <v>0.25666972933933901</v>
      </c>
      <c r="BB40" s="14">
        <v>0.207937709115567</v>
      </c>
      <c r="BC40" s="14"/>
      <c r="BD40" s="14">
        <v>0.22945545075325199</v>
      </c>
      <c r="BE40" s="14">
        <v>0.234953575770801</v>
      </c>
      <c r="BF40" s="14"/>
      <c r="BG40" s="14">
        <v>0.22308415816635699</v>
      </c>
      <c r="BH40" s="14">
        <v>0.25807567432102602</v>
      </c>
      <c r="BI40" s="14"/>
      <c r="BJ40" s="14">
        <v>0.28907269791676199</v>
      </c>
      <c r="BK40" s="14">
        <v>0.22082965150546299</v>
      </c>
    </row>
    <row r="41" spans="2:63" x14ac:dyDescent="0.35">
      <c r="B41" t="s">
        <v>85</v>
      </c>
      <c r="C41" s="14">
        <v>0.28323854156151501</v>
      </c>
      <c r="D41" s="14">
        <v>0.29794204021201398</v>
      </c>
      <c r="E41" s="14">
        <v>0.27217412384602901</v>
      </c>
      <c r="F41" s="14"/>
      <c r="G41" s="14">
        <v>0.25330619318069802</v>
      </c>
      <c r="H41" s="14">
        <v>0.22257747741598599</v>
      </c>
      <c r="I41" s="14">
        <v>0.29143841545936</v>
      </c>
      <c r="J41" s="14">
        <v>0.28007533878361002</v>
      </c>
      <c r="K41" s="14">
        <v>0.32915031628708002</v>
      </c>
      <c r="L41" s="14">
        <v>0.33231612870058802</v>
      </c>
      <c r="M41" s="14"/>
      <c r="N41" s="14">
        <v>0.266413754049036</v>
      </c>
      <c r="O41" s="14">
        <v>0.28663177601781298</v>
      </c>
      <c r="P41" s="14"/>
      <c r="Q41" s="14">
        <v>0.30353049407145599</v>
      </c>
      <c r="R41" s="14">
        <v>0.27263134267401501</v>
      </c>
      <c r="S41" s="14">
        <v>0.206516204585389</v>
      </c>
      <c r="T41" s="14">
        <v>0.25492883099135799</v>
      </c>
      <c r="U41" s="14">
        <v>0.249031048808148</v>
      </c>
      <c r="V41" s="14">
        <v>0.30058209404861702</v>
      </c>
      <c r="W41" s="14">
        <v>0.30409277458226802</v>
      </c>
      <c r="X41" s="14">
        <v>0.39795072489306599</v>
      </c>
      <c r="Y41" s="14">
        <v>0.30904286560684802</v>
      </c>
      <c r="Z41" s="14">
        <v>0.13326050243556001</v>
      </c>
      <c r="AA41" s="14"/>
      <c r="AB41" s="14">
        <v>0.242061213756225</v>
      </c>
      <c r="AC41" s="14">
        <v>0.29464608181319502</v>
      </c>
      <c r="AD41" s="14">
        <v>0.31963265336539298</v>
      </c>
      <c r="AE41" s="14"/>
      <c r="AF41" s="14">
        <v>0.24976471846988901</v>
      </c>
      <c r="AG41" s="14">
        <v>0.35226182963941799</v>
      </c>
      <c r="AH41" s="14">
        <v>0.24681484573679599</v>
      </c>
      <c r="AI41" s="14">
        <v>0.233986176507573</v>
      </c>
      <c r="AJ41" s="14">
        <v>0</v>
      </c>
      <c r="AK41" s="14"/>
      <c r="AL41" s="14">
        <v>0.228024335727428</v>
      </c>
      <c r="AM41" s="14">
        <v>0.33587504541026802</v>
      </c>
      <c r="AN41" s="14">
        <v>0.29099861231159502</v>
      </c>
      <c r="AO41" s="14">
        <v>0.251749470096226</v>
      </c>
      <c r="AP41" s="14">
        <v>0</v>
      </c>
      <c r="AQ41" s="14"/>
      <c r="AR41" s="14">
        <v>0.18875880112670099</v>
      </c>
      <c r="AS41" s="14">
        <v>0.20877811866197701</v>
      </c>
      <c r="AT41" s="14">
        <v>0.39333306256357697</v>
      </c>
      <c r="AU41" s="14"/>
      <c r="AV41" s="14">
        <v>0.31969665221452598</v>
      </c>
      <c r="AW41" s="14">
        <v>0.25906577550022297</v>
      </c>
      <c r="AX41" s="14">
        <v>0.27624402596964698</v>
      </c>
      <c r="AY41" s="14"/>
      <c r="AZ41" s="14">
        <v>0.23290254857357801</v>
      </c>
      <c r="BA41" s="14">
        <v>0.244774676807228</v>
      </c>
      <c r="BB41" s="14">
        <v>0.36304479892088598</v>
      </c>
      <c r="BC41" s="14"/>
      <c r="BD41" s="14">
        <v>0.235638722074965</v>
      </c>
      <c r="BE41" s="14">
        <v>0.32473675266614999</v>
      </c>
      <c r="BF41" s="14"/>
      <c r="BG41" s="14">
        <v>0.274300700312269</v>
      </c>
      <c r="BH41" s="14">
        <v>0.29946904481070502</v>
      </c>
      <c r="BI41" s="14"/>
      <c r="BJ41" s="14">
        <v>0.24712609801170399</v>
      </c>
      <c r="BK41" s="14">
        <v>0.293136528898712</v>
      </c>
    </row>
    <row r="42" spans="2:63" x14ac:dyDescent="0.35">
      <c r="B42" t="s">
        <v>86</v>
      </c>
      <c r="C42" s="14">
        <v>7.02915186615385E-3</v>
      </c>
      <c r="D42" s="14">
        <v>5.7876463869560796E-3</v>
      </c>
      <c r="E42" s="14">
        <v>8.1986961805442793E-3</v>
      </c>
      <c r="F42" s="14"/>
      <c r="G42" s="14">
        <v>5.1181475137986902E-3</v>
      </c>
      <c r="H42" s="14">
        <v>8.2949342343328607E-3</v>
      </c>
      <c r="I42" s="14">
        <v>1.8790425211210701E-2</v>
      </c>
      <c r="J42" s="14">
        <v>0</v>
      </c>
      <c r="K42" s="14">
        <v>7.4928056553178399E-3</v>
      </c>
      <c r="L42" s="14">
        <v>0</v>
      </c>
      <c r="M42" s="14"/>
      <c r="N42" s="14">
        <v>8.3447124440956602E-3</v>
      </c>
      <c r="O42" s="14">
        <v>6.7638287243840696E-3</v>
      </c>
      <c r="P42" s="14"/>
      <c r="Q42" s="14">
        <v>1.40481657597222E-2</v>
      </c>
      <c r="R42" s="14">
        <v>0</v>
      </c>
      <c r="S42" s="14">
        <v>1.16379923521625E-2</v>
      </c>
      <c r="T42" s="14">
        <v>1.6926619457863602E-2</v>
      </c>
      <c r="U42" s="14">
        <v>2.4220328921809201E-2</v>
      </c>
      <c r="V42" s="14">
        <v>0</v>
      </c>
      <c r="W42" s="14">
        <v>0</v>
      </c>
      <c r="X42" s="14">
        <v>2.1142008211188501E-2</v>
      </c>
      <c r="Y42" s="14">
        <v>3.6142351517251198E-3</v>
      </c>
      <c r="Z42" s="14">
        <v>0</v>
      </c>
      <c r="AA42" s="14"/>
      <c r="AB42" s="14">
        <v>3.7107287516882502E-3</v>
      </c>
      <c r="AC42" s="14">
        <v>2.4963435988542199E-3</v>
      </c>
      <c r="AD42" s="14">
        <v>2.8254715792648201E-3</v>
      </c>
      <c r="AE42" s="14"/>
      <c r="AF42" s="14">
        <v>0</v>
      </c>
      <c r="AG42" s="14">
        <v>9.3178971193564695E-3</v>
      </c>
      <c r="AH42" s="14">
        <v>0</v>
      </c>
      <c r="AI42" s="14">
        <v>6.4798187597805501E-3</v>
      </c>
      <c r="AJ42" s="14">
        <v>0</v>
      </c>
      <c r="AK42" s="14"/>
      <c r="AL42" s="14">
        <v>0</v>
      </c>
      <c r="AM42" s="14">
        <v>4.4960936235756196E-3</v>
      </c>
      <c r="AN42" s="14">
        <v>7.3939957336212597E-3</v>
      </c>
      <c r="AO42" s="14">
        <v>0</v>
      </c>
      <c r="AP42" s="14">
        <v>0</v>
      </c>
      <c r="AQ42" s="14"/>
      <c r="AR42" s="14">
        <v>5.53170031519944E-3</v>
      </c>
      <c r="AS42" s="14">
        <v>0</v>
      </c>
      <c r="AT42" s="14">
        <v>8.7122856638868901E-3</v>
      </c>
      <c r="AU42" s="14"/>
      <c r="AV42" s="14">
        <v>3.3809342039653198E-3</v>
      </c>
      <c r="AW42" s="14">
        <v>5.21012358645384E-3</v>
      </c>
      <c r="AX42" s="14">
        <v>7.1842043487519297E-3</v>
      </c>
      <c r="AY42" s="14"/>
      <c r="AZ42" s="14">
        <v>0</v>
      </c>
      <c r="BA42" s="14">
        <v>5.3563550293900001E-3</v>
      </c>
      <c r="BB42" s="14">
        <v>6.0894617198800098E-3</v>
      </c>
      <c r="BC42" s="14"/>
      <c r="BD42" s="14">
        <v>0</v>
      </c>
      <c r="BE42" s="14">
        <v>8.3891832341729308E-3</v>
      </c>
      <c r="BF42" s="14"/>
      <c r="BG42" s="14">
        <v>3.84714833851901E-3</v>
      </c>
      <c r="BH42" s="14">
        <v>1.28074508036705E-2</v>
      </c>
      <c r="BI42" s="14"/>
      <c r="BJ42" s="14">
        <v>1.6432667163747399E-2</v>
      </c>
      <c r="BK42" s="14">
        <v>4.4517611888285997E-3</v>
      </c>
    </row>
    <row r="43" spans="2:63" x14ac:dyDescent="0.35">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row>
    <row r="44" spans="2:63" x14ac:dyDescent="0.35">
      <c r="B44" s="6" t="s">
        <v>94</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row>
    <row r="45" spans="2:63" x14ac:dyDescent="0.35">
      <c r="B45" s="21" t="s">
        <v>90</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row>
    <row r="46" spans="2:63" x14ac:dyDescent="0.35">
      <c r="B46" t="s">
        <v>79</v>
      </c>
      <c r="C46" s="14">
        <v>0.261734341464191</v>
      </c>
      <c r="D46" s="14">
        <v>0.241670996503421</v>
      </c>
      <c r="E46" s="14">
        <v>0.28176123693995297</v>
      </c>
      <c r="F46" s="14"/>
      <c r="G46" s="14">
        <v>0.16418272796334299</v>
      </c>
      <c r="H46" s="14">
        <v>0.21048576226308199</v>
      </c>
      <c r="I46" s="14">
        <v>0.33525403962102801</v>
      </c>
      <c r="J46" s="14">
        <v>0.23083515051626</v>
      </c>
      <c r="K46" s="14">
        <v>0.27806583032716897</v>
      </c>
      <c r="L46" s="14">
        <v>0.32611703007309101</v>
      </c>
      <c r="M46" s="14"/>
      <c r="N46" s="14">
        <v>0.354314985132056</v>
      </c>
      <c r="O46" s="14">
        <v>0.24306261501016799</v>
      </c>
      <c r="P46" s="14"/>
      <c r="Q46" s="14">
        <v>0.29110912104908598</v>
      </c>
      <c r="R46" s="14">
        <v>0.19626800425538801</v>
      </c>
      <c r="S46" s="14">
        <v>0.217770075812421</v>
      </c>
      <c r="T46" s="14">
        <v>0.22081980035481399</v>
      </c>
      <c r="U46" s="14">
        <v>0.23455716483044201</v>
      </c>
      <c r="V46" s="14">
        <v>0.28004883718711698</v>
      </c>
      <c r="W46" s="14">
        <v>0.26244118802632299</v>
      </c>
      <c r="X46" s="14">
        <v>0.31091395248559101</v>
      </c>
      <c r="Y46" s="14">
        <v>0.34277318900529702</v>
      </c>
      <c r="Z46" s="14">
        <v>0.19371567383788599</v>
      </c>
      <c r="AA46" s="14"/>
      <c r="AB46" s="14">
        <v>0.30396112099426598</v>
      </c>
      <c r="AC46" s="14">
        <v>0.26159518230447099</v>
      </c>
      <c r="AD46" s="14">
        <v>0.24843836685925999</v>
      </c>
      <c r="AE46" s="14"/>
      <c r="AF46" s="14">
        <v>0.29213953721504599</v>
      </c>
      <c r="AG46" s="14">
        <v>0.23679386351172399</v>
      </c>
      <c r="AH46" s="14">
        <v>0.192256026118968</v>
      </c>
      <c r="AI46" s="14">
        <v>0.25471897248625702</v>
      </c>
      <c r="AJ46" s="14">
        <v>0</v>
      </c>
      <c r="AK46" s="14"/>
      <c r="AL46" s="14">
        <v>0.30435620803271202</v>
      </c>
      <c r="AM46" s="14">
        <v>0.23247884660211399</v>
      </c>
      <c r="AN46" s="14">
        <v>0.27814869605375703</v>
      </c>
      <c r="AO46" s="14">
        <v>0.166378093405325</v>
      </c>
      <c r="AP46" s="14">
        <v>0</v>
      </c>
      <c r="AQ46" s="14"/>
      <c r="AR46" s="14">
        <v>0.382532137262377</v>
      </c>
      <c r="AS46" s="14">
        <v>0.24917996952895299</v>
      </c>
      <c r="AT46" s="14">
        <v>0.24315392915039599</v>
      </c>
      <c r="AU46" s="14"/>
      <c r="AV46" s="14">
        <v>0.271208281020276</v>
      </c>
      <c r="AW46" s="14">
        <v>0.254417520918368</v>
      </c>
      <c r="AX46" s="14">
        <v>0.27616851440074602</v>
      </c>
      <c r="AY46" s="14"/>
      <c r="AZ46" s="14">
        <v>0.29466722827388803</v>
      </c>
      <c r="BA46" s="14">
        <v>0.24614722346564299</v>
      </c>
      <c r="BB46" s="14">
        <v>0.26910798007548797</v>
      </c>
      <c r="BC46" s="14"/>
      <c r="BD46" s="14">
        <v>0.41861561178524298</v>
      </c>
      <c r="BE46" s="14">
        <v>0.27826478628022</v>
      </c>
      <c r="BF46" s="14"/>
      <c r="BG46" s="14">
        <v>0.28704166602048298</v>
      </c>
      <c r="BH46" s="14">
        <v>0.215777985562943</v>
      </c>
      <c r="BI46" s="14"/>
      <c r="BJ46" s="14">
        <v>0.22871207961075499</v>
      </c>
      <c r="BK46" s="14">
        <v>0.27078534708833502</v>
      </c>
    </row>
    <row r="47" spans="2:63" x14ac:dyDescent="0.35">
      <c r="B47" t="s">
        <v>80</v>
      </c>
      <c r="C47" s="14">
        <v>0.25026835148695697</v>
      </c>
      <c r="D47" s="14">
        <v>0.20281852630216299</v>
      </c>
      <c r="E47" s="14">
        <v>0.29333932433203302</v>
      </c>
      <c r="F47" s="14"/>
      <c r="G47" s="14">
        <v>0.19891403751977299</v>
      </c>
      <c r="H47" s="14">
        <v>0.30343199911705299</v>
      </c>
      <c r="I47" s="14">
        <v>0.24065033482603601</v>
      </c>
      <c r="J47" s="14">
        <v>0.25365451114047199</v>
      </c>
      <c r="K47" s="14">
        <v>0.297048289572791</v>
      </c>
      <c r="L47" s="14">
        <v>0.199384423697478</v>
      </c>
      <c r="M47" s="14"/>
      <c r="N47" s="14">
        <v>0.246316014437123</v>
      </c>
      <c r="O47" s="14">
        <v>0.25106546148019998</v>
      </c>
      <c r="P47" s="14"/>
      <c r="Q47" s="14">
        <v>0.22676407696997999</v>
      </c>
      <c r="R47" s="14">
        <v>0.23799898624353</v>
      </c>
      <c r="S47" s="14">
        <v>0.30866156456473298</v>
      </c>
      <c r="T47" s="14">
        <v>0.189203220797587</v>
      </c>
      <c r="U47" s="14">
        <v>0.33322416959781098</v>
      </c>
      <c r="V47" s="14">
        <v>0.28671252914872802</v>
      </c>
      <c r="W47" s="14">
        <v>0.25247086025376497</v>
      </c>
      <c r="X47" s="14">
        <v>0.20403883021802</v>
      </c>
      <c r="Y47" s="14">
        <v>0.247246937150262</v>
      </c>
      <c r="Z47" s="14">
        <v>0.16643087566258599</v>
      </c>
      <c r="AA47" s="14"/>
      <c r="AB47" s="14">
        <v>0.22785588666695</v>
      </c>
      <c r="AC47" s="14">
        <v>0.26463852658049702</v>
      </c>
      <c r="AD47" s="14">
        <v>0.268245335890057</v>
      </c>
      <c r="AE47" s="14"/>
      <c r="AF47" s="14">
        <v>0.265715725649325</v>
      </c>
      <c r="AG47" s="14">
        <v>0.245709469904273</v>
      </c>
      <c r="AH47" s="14">
        <v>0.33571798432563699</v>
      </c>
      <c r="AI47" s="14">
        <v>0.203902942599615</v>
      </c>
      <c r="AJ47" s="14">
        <v>0</v>
      </c>
      <c r="AK47" s="14"/>
      <c r="AL47" s="14">
        <v>0.25158508977775401</v>
      </c>
      <c r="AM47" s="14">
        <v>0.27089296724214101</v>
      </c>
      <c r="AN47" s="14">
        <v>0.19664057235344901</v>
      </c>
      <c r="AO47" s="14">
        <v>0.174027220341813</v>
      </c>
      <c r="AP47" s="14">
        <v>0</v>
      </c>
      <c r="AQ47" s="14"/>
      <c r="AR47" s="14">
        <v>0.24170617345957901</v>
      </c>
      <c r="AS47" s="14">
        <v>0.257387976691831</v>
      </c>
      <c r="AT47" s="14">
        <v>0.25883204165936602</v>
      </c>
      <c r="AU47" s="14"/>
      <c r="AV47" s="14">
        <v>0.245815494336067</v>
      </c>
      <c r="AW47" s="14">
        <v>0.271663218292792</v>
      </c>
      <c r="AX47" s="14">
        <v>0.211276426469234</v>
      </c>
      <c r="AY47" s="14"/>
      <c r="AZ47" s="14">
        <v>0.22394554420659399</v>
      </c>
      <c r="BA47" s="14">
        <v>0.27019596888229502</v>
      </c>
      <c r="BB47" s="14">
        <v>0.241743725356482</v>
      </c>
      <c r="BC47" s="14"/>
      <c r="BD47" s="14">
        <v>0.24551067731883799</v>
      </c>
      <c r="BE47" s="14">
        <v>0.19937457290011701</v>
      </c>
      <c r="BF47" s="14"/>
      <c r="BG47" s="14">
        <v>0.24798548748261201</v>
      </c>
      <c r="BH47" s="14">
        <v>0.25441387506549301</v>
      </c>
      <c r="BI47" s="14"/>
      <c r="BJ47" s="14">
        <v>0.291264237908823</v>
      </c>
      <c r="BK47" s="14">
        <v>0.23903187107207999</v>
      </c>
    </row>
    <row r="48" spans="2:63" x14ac:dyDescent="0.35">
      <c r="B48" t="s">
        <v>81</v>
      </c>
      <c r="C48" s="14">
        <v>0.135122084734762</v>
      </c>
      <c r="D48" s="14">
        <v>0.14170896914582001</v>
      </c>
      <c r="E48" s="14">
        <v>0.13022807151010801</v>
      </c>
      <c r="F48" s="14"/>
      <c r="G48" s="14">
        <v>0.213097794901668</v>
      </c>
      <c r="H48" s="14">
        <v>0.14465904336666999</v>
      </c>
      <c r="I48" s="14">
        <v>9.8899506054341599E-2</v>
      </c>
      <c r="J48" s="14">
        <v>0.13917169406702401</v>
      </c>
      <c r="K48" s="14">
        <v>5.8907699565835497E-2</v>
      </c>
      <c r="L48" s="14">
        <v>0.16363445129128501</v>
      </c>
      <c r="M48" s="14"/>
      <c r="N48" s="14">
        <v>0.114999800529001</v>
      </c>
      <c r="O48" s="14">
        <v>0.139180360540966</v>
      </c>
      <c r="P48" s="14"/>
      <c r="Q48" s="14">
        <v>0.172291719626502</v>
      </c>
      <c r="R48" s="14">
        <v>0.143823574327786</v>
      </c>
      <c r="S48" s="14">
        <v>0.121182452656995</v>
      </c>
      <c r="T48" s="14">
        <v>0.14019515999116899</v>
      </c>
      <c r="U48" s="14">
        <v>7.3588255343966499E-2</v>
      </c>
      <c r="V48" s="14">
        <v>0.116191193026403</v>
      </c>
      <c r="W48" s="14">
        <v>0.115164116994648</v>
      </c>
      <c r="X48" s="14">
        <v>0.18494742903234301</v>
      </c>
      <c r="Y48" s="14">
        <v>0.12262829267256201</v>
      </c>
      <c r="Z48" s="14">
        <v>0.23299606675091999</v>
      </c>
      <c r="AA48" s="14"/>
      <c r="AB48" s="14">
        <v>0.15225978661215001</v>
      </c>
      <c r="AC48" s="14">
        <v>0.13576180009873201</v>
      </c>
      <c r="AD48" s="14">
        <v>0.12800551522513401</v>
      </c>
      <c r="AE48" s="14"/>
      <c r="AF48" s="14">
        <v>0.139921679831193</v>
      </c>
      <c r="AG48" s="14">
        <v>0.120897648156747</v>
      </c>
      <c r="AH48" s="14">
        <v>0.240184974590922</v>
      </c>
      <c r="AI48" s="14">
        <v>0.145092863478711</v>
      </c>
      <c r="AJ48" s="14">
        <v>0</v>
      </c>
      <c r="AK48" s="14"/>
      <c r="AL48" s="14">
        <v>0.137236153028615</v>
      </c>
      <c r="AM48" s="14">
        <v>0.110294613649304</v>
      </c>
      <c r="AN48" s="14">
        <v>0.183850426973973</v>
      </c>
      <c r="AO48" s="14">
        <v>8.1773831492046298E-2</v>
      </c>
      <c r="AP48" s="14">
        <v>0</v>
      </c>
      <c r="AQ48" s="14"/>
      <c r="AR48" s="14">
        <v>5.7989727888203203E-2</v>
      </c>
      <c r="AS48" s="14">
        <v>0.168019258245897</v>
      </c>
      <c r="AT48" s="14">
        <v>0.11730732561168999</v>
      </c>
      <c r="AU48" s="14"/>
      <c r="AV48" s="14">
        <v>0.13552867046134201</v>
      </c>
      <c r="AW48" s="14">
        <v>0.14626815615541999</v>
      </c>
      <c r="AX48" s="14">
        <v>9.3724526704647995E-2</v>
      </c>
      <c r="AY48" s="14"/>
      <c r="AZ48" s="14">
        <v>0.115008195561104</v>
      </c>
      <c r="BA48" s="14">
        <v>0.152772772660656</v>
      </c>
      <c r="BB48" s="14">
        <v>0.113581129470209</v>
      </c>
      <c r="BC48" s="14"/>
      <c r="BD48" s="14">
        <v>0.122854302722159</v>
      </c>
      <c r="BE48" s="14">
        <v>0.14586880587293699</v>
      </c>
      <c r="BF48" s="14"/>
      <c r="BG48" s="14">
        <v>0.13740684483540799</v>
      </c>
      <c r="BH48" s="14">
        <v>0.13097311797611899</v>
      </c>
      <c r="BI48" s="14"/>
      <c r="BJ48" s="14">
        <v>0.12814163854556601</v>
      </c>
      <c r="BK48" s="14">
        <v>0.13703534125237599</v>
      </c>
    </row>
    <row r="49" spans="2:63" x14ac:dyDescent="0.35">
      <c r="B49" t="s">
        <v>82</v>
      </c>
      <c r="C49" s="14">
        <v>0.120577025511928</v>
      </c>
      <c r="D49" s="14">
        <v>0.15620632520163399</v>
      </c>
      <c r="E49" s="14">
        <v>8.9463743927300596E-2</v>
      </c>
      <c r="F49" s="14"/>
      <c r="G49" s="14">
        <v>0.12163463788430801</v>
      </c>
      <c r="H49" s="14">
        <v>0.101149606952897</v>
      </c>
      <c r="I49" s="14">
        <v>0.110984829621016</v>
      </c>
      <c r="J49" s="14">
        <v>0.15100613629894999</v>
      </c>
      <c r="K49" s="14">
        <v>0.123783173207356</v>
      </c>
      <c r="L49" s="14">
        <v>0.12015031588361801</v>
      </c>
      <c r="M49" s="14"/>
      <c r="N49" s="14">
        <v>8.4571582825789193E-2</v>
      </c>
      <c r="O49" s="14">
        <v>0.127838627398208</v>
      </c>
      <c r="P49" s="14"/>
      <c r="Q49" s="14">
        <v>9.4985696314213705E-2</v>
      </c>
      <c r="R49" s="14">
        <v>0.15080785161983301</v>
      </c>
      <c r="S49" s="14">
        <v>6.6060382964709202E-2</v>
      </c>
      <c r="T49" s="14">
        <v>0.166857157640835</v>
      </c>
      <c r="U49" s="14">
        <v>0.11623146426133001</v>
      </c>
      <c r="V49" s="14">
        <v>0.12477691422023</v>
      </c>
      <c r="W49" s="14">
        <v>0.12705474959670901</v>
      </c>
      <c r="X49" s="14">
        <v>0.146174088295357</v>
      </c>
      <c r="Y49" s="14">
        <v>8.5462338383997902E-2</v>
      </c>
      <c r="Z49" s="14">
        <v>0.12576736848971801</v>
      </c>
      <c r="AA49" s="14"/>
      <c r="AB49" s="14">
        <v>9.0831010852567506E-2</v>
      </c>
      <c r="AC49" s="14">
        <v>0.12821119312339499</v>
      </c>
      <c r="AD49" s="14">
        <v>0.116138567887316</v>
      </c>
      <c r="AE49" s="14"/>
      <c r="AF49" s="14">
        <v>8.8483450263352498E-2</v>
      </c>
      <c r="AG49" s="14">
        <v>0.13876879226623101</v>
      </c>
      <c r="AH49" s="14">
        <v>7.6321813651864301E-2</v>
      </c>
      <c r="AI49" s="14">
        <v>0.160617780724646</v>
      </c>
      <c r="AJ49" s="14">
        <v>0</v>
      </c>
      <c r="AK49" s="14"/>
      <c r="AL49" s="14">
        <v>0.10514211599080001</v>
      </c>
      <c r="AM49" s="14">
        <v>0.113047017065717</v>
      </c>
      <c r="AN49" s="14">
        <v>0.16428144636345299</v>
      </c>
      <c r="AO49" s="14">
        <v>0.22191931862259301</v>
      </c>
      <c r="AP49" s="14">
        <v>0</v>
      </c>
      <c r="AQ49" s="14"/>
      <c r="AR49" s="14">
        <v>9.6360834403019097E-2</v>
      </c>
      <c r="AS49" s="14">
        <v>0.117786787995728</v>
      </c>
      <c r="AT49" s="14">
        <v>0.128087344749723</v>
      </c>
      <c r="AU49" s="14"/>
      <c r="AV49" s="14">
        <v>0.121572990814902</v>
      </c>
      <c r="AW49" s="14">
        <v>0.107929782313704</v>
      </c>
      <c r="AX49" s="14">
        <v>0.13104783029206099</v>
      </c>
      <c r="AY49" s="14"/>
      <c r="AZ49" s="14">
        <v>0.103840870368842</v>
      </c>
      <c r="BA49" s="14">
        <v>0.11949863086498901</v>
      </c>
      <c r="BB49" s="14">
        <v>0.122307038600579</v>
      </c>
      <c r="BC49" s="14"/>
      <c r="BD49" s="14">
        <v>7.09567480381956E-2</v>
      </c>
      <c r="BE49" s="14">
        <v>0.12092954669482001</v>
      </c>
      <c r="BF49" s="14"/>
      <c r="BG49" s="14">
        <v>0.10343997792092401</v>
      </c>
      <c r="BH49" s="14">
        <v>0.15169672196332601</v>
      </c>
      <c r="BI49" s="14"/>
      <c r="BJ49" s="14">
        <v>0.126866814736141</v>
      </c>
      <c r="BK49" s="14">
        <v>0.118853069778802</v>
      </c>
    </row>
    <row r="50" spans="2:63" x14ac:dyDescent="0.35">
      <c r="B50" t="s">
        <v>83</v>
      </c>
      <c r="C50" s="14">
        <v>0.14220490287206</v>
      </c>
      <c r="D50" s="14">
        <v>0.17309216417583501</v>
      </c>
      <c r="E50" s="14">
        <v>0.11348062560055901</v>
      </c>
      <c r="F50" s="14"/>
      <c r="G50" s="14">
        <v>0.18510587136901399</v>
      </c>
      <c r="H50" s="14">
        <v>0.15030553960617299</v>
      </c>
      <c r="I50" s="14">
        <v>0.11515163647434901</v>
      </c>
      <c r="J50" s="14">
        <v>0.11908595549583199</v>
      </c>
      <c r="K50" s="14">
        <v>0.178447331554418</v>
      </c>
      <c r="L50" s="14">
        <v>0.12660885301720301</v>
      </c>
      <c r="M50" s="14"/>
      <c r="N50" s="14">
        <v>0.13931547864025901</v>
      </c>
      <c r="O50" s="14">
        <v>0.14278764389359899</v>
      </c>
      <c r="P50" s="14"/>
      <c r="Q50" s="14">
        <v>0.137715880742796</v>
      </c>
      <c r="R50" s="14">
        <v>0.17490920542438901</v>
      </c>
      <c r="S50" s="14">
        <v>0.137057426358423</v>
      </c>
      <c r="T50" s="14">
        <v>0.18719835699698001</v>
      </c>
      <c r="U50" s="14">
        <v>4.75079606420983E-2</v>
      </c>
      <c r="V50" s="14">
        <v>0.10908348448321099</v>
      </c>
      <c r="W50" s="14">
        <v>0.18145863665207701</v>
      </c>
      <c r="X50" s="14">
        <v>0.10660968536191801</v>
      </c>
      <c r="Y50" s="14">
        <v>0.136175764530889</v>
      </c>
      <c r="Z50" s="14">
        <v>0.12975684843254001</v>
      </c>
      <c r="AA50" s="14"/>
      <c r="AB50" s="14">
        <v>0.13728668871468</v>
      </c>
      <c r="AC50" s="14">
        <v>0.135204414293706</v>
      </c>
      <c r="AD50" s="14">
        <v>0.149165710115675</v>
      </c>
      <c r="AE50" s="14"/>
      <c r="AF50" s="14">
        <v>0.13539008178699499</v>
      </c>
      <c r="AG50" s="14">
        <v>0.15652375101163701</v>
      </c>
      <c r="AH50" s="14">
        <v>0.13674647736620801</v>
      </c>
      <c r="AI50" s="14">
        <v>0.13983064398998701</v>
      </c>
      <c r="AJ50" s="14">
        <v>0</v>
      </c>
      <c r="AK50" s="14"/>
      <c r="AL50" s="14">
        <v>0.109386846575969</v>
      </c>
      <c r="AM50" s="14">
        <v>0.179249436937092</v>
      </c>
      <c r="AN50" s="14">
        <v>0.12416519535885701</v>
      </c>
      <c r="AO50" s="14">
        <v>0.25543432005566202</v>
      </c>
      <c r="AP50" s="14">
        <v>0</v>
      </c>
      <c r="AQ50" s="14"/>
      <c r="AR50" s="14">
        <v>0.120973665095873</v>
      </c>
      <c r="AS50" s="14">
        <v>0.148891463497516</v>
      </c>
      <c r="AT50" s="14">
        <v>0.15929750730362699</v>
      </c>
      <c r="AU50" s="14"/>
      <c r="AV50" s="14">
        <v>0.14092091776406601</v>
      </c>
      <c r="AW50" s="14">
        <v>0.13280233202229699</v>
      </c>
      <c r="AX50" s="14">
        <v>0.198916084161087</v>
      </c>
      <c r="AY50" s="14"/>
      <c r="AZ50" s="14">
        <v>0.153063149826865</v>
      </c>
      <c r="BA50" s="14">
        <v>0.13186561983918599</v>
      </c>
      <c r="BB50" s="14">
        <v>0.16816448394116901</v>
      </c>
      <c r="BC50" s="14"/>
      <c r="BD50" s="14">
        <v>6.8726012851550403E-2</v>
      </c>
      <c r="BE50" s="14">
        <v>0.17749991249403499</v>
      </c>
      <c r="BF50" s="14"/>
      <c r="BG50" s="14">
        <v>0.144243330314267</v>
      </c>
      <c r="BH50" s="14">
        <v>0.138503259231121</v>
      </c>
      <c r="BI50" s="14"/>
      <c r="BJ50" s="14">
        <v>0.10602947927994701</v>
      </c>
      <c r="BK50" s="14">
        <v>0.15212015228293299</v>
      </c>
    </row>
    <row r="51" spans="2:63" x14ac:dyDescent="0.35">
      <c r="B51" t="s">
        <v>84</v>
      </c>
      <c r="C51" s="14">
        <v>3.7132275432894997E-2</v>
      </c>
      <c r="D51" s="14">
        <v>2.9442126904194399E-2</v>
      </c>
      <c r="E51" s="14">
        <v>4.02510074237801E-2</v>
      </c>
      <c r="F51" s="14"/>
      <c r="G51" s="14">
        <v>3.6942431180510098E-2</v>
      </c>
      <c r="H51" s="14">
        <v>4.6962870295302599E-2</v>
      </c>
      <c r="I51" s="14">
        <v>6.4389020152740006E-2</v>
      </c>
      <c r="J51" s="14">
        <v>2.5734878127737799E-2</v>
      </c>
      <c r="K51" s="14">
        <v>2.1687777280385599E-2</v>
      </c>
      <c r="L51" s="14">
        <v>1.7928784668400699E-2</v>
      </c>
      <c r="M51" s="14"/>
      <c r="N51" s="14">
        <v>4.6526161371756303E-2</v>
      </c>
      <c r="O51" s="14">
        <v>3.5237710201528098E-2</v>
      </c>
      <c r="P51" s="14"/>
      <c r="Q51" s="14">
        <v>4.8884366687110298E-2</v>
      </c>
      <c r="R51" s="14">
        <v>4.7907533920905403E-2</v>
      </c>
      <c r="S51" s="14">
        <v>2.78754313264159E-2</v>
      </c>
      <c r="T51" s="14">
        <v>3.3043015487432298E-2</v>
      </c>
      <c r="U51" s="14">
        <v>8.95015807307359E-2</v>
      </c>
      <c r="V51" s="14">
        <v>4.5875899014088603E-2</v>
      </c>
      <c r="W51" s="14">
        <v>2.36371396174084E-2</v>
      </c>
      <c r="X51" s="14">
        <v>3.6750711084319897E-2</v>
      </c>
      <c r="Y51" s="14">
        <v>2.60983730730294E-2</v>
      </c>
      <c r="Z51" s="14">
        <v>1.8972627997125201E-2</v>
      </c>
      <c r="AA51" s="14"/>
      <c r="AB51" s="14">
        <v>3.7357418085861398E-2</v>
      </c>
      <c r="AC51" s="14">
        <v>3.4551846313326799E-2</v>
      </c>
      <c r="AD51" s="14">
        <v>3.6461439245759397E-2</v>
      </c>
      <c r="AE51" s="14"/>
      <c r="AF51" s="14">
        <v>3.4831538458374001E-2</v>
      </c>
      <c r="AG51" s="14">
        <v>3.8327705970187601E-2</v>
      </c>
      <c r="AH51" s="14">
        <v>0</v>
      </c>
      <c r="AI51" s="14">
        <v>4.3944713807758697E-2</v>
      </c>
      <c r="AJ51" s="14">
        <v>0</v>
      </c>
      <c r="AK51" s="14"/>
      <c r="AL51" s="14">
        <v>4.0574772908401897E-2</v>
      </c>
      <c r="AM51" s="14">
        <v>4.53833190918723E-2</v>
      </c>
      <c r="AN51" s="14">
        <v>2.2342522031719499E-2</v>
      </c>
      <c r="AO51" s="14">
        <v>0.100467216082562</v>
      </c>
      <c r="AP51" s="14">
        <v>0</v>
      </c>
      <c r="AQ51" s="14"/>
      <c r="AR51" s="14">
        <v>5.5088374124345002E-2</v>
      </c>
      <c r="AS51" s="14">
        <v>2.2652734613448501E-2</v>
      </c>
      <c r="AT51" s="14">
        <v>3.6740264748460802E-2</v>
      </c>
      <c r="AU51" s="14"/>
      <c r="AV51" s="14">
        <v>3.8445553063971599E-2</v>
      </c>
      <c r="AW51" s="14">
        <v>3.6992641880148003E-2</v>
      </c>
      <c r="AX51" s="14">
        <v>2.5060270975197099E-2</v>
      </c>
      <c r="AY51" s="14"/>
      <c r="AZ51" s="14">
        <v>4.67024293300164E-2</v>
      </c>
      <c r="BA51" s="14">
        <v>3.3379490972566601E-2</v>
      </c>
      <c r="BB51" s="14">
        <v>3.2612112677091798E-2</v>
      </c>
      <c r="BC51" s="14"/>
      <c r="BD51" s="14">
        <v>2.7328359795474301E-2</v>
      </c>
      <c r="BE51" s="14">
        <v>2.3148120589539498E-2</v>
      </c>
      <c r="BF51" s="14"/>
      <c r="BG51" s="14">
        <v>4.16814359528608E-2</v>
      </c>
      <c r="BH51" s="14">
        <v>2.88713136926518E-2</v>
      </c>
      <c r="BI51" s="14"/>
      <c r="BJ51" s="14">
        <v>5.8643770689057899E-2</v>
      </c>
      <c r="BK51" s="14">
        <v>3.1236232775023399E-2</v>
      </c>
    </row>
    <row r="52" spans="2:63" x14ac:dyDescent="0.35">
      <c r="B52" t="s">
        <v>85</v>
      </c>
      <c r="C52" s="14">
        <v>3.5729223066833599E-2</v>
      </c>
      <c r="D52" s="14">
        <v>4.00026922600593E-2</v>
      </c>
      <c r="E52" s="14">
        <v>3.21591336152105E-2</v>
      </c>
      <c r="F52" s="14"/>
      <c r="G52" s="14">
        <v>5.5217850730528401E-2</v>
      </c>
      <c r="H52" s="14">
        <v>2.4735472089627401E-2</v>
      </c>
      <c r="I52" s="14">
        <v>2.48722932458037E-2</v>
      </c>
      <c r="J52" s="14">
        <v>5.7545338958348999E-2</v>
      </c>
      <c r="K52" s="14">
        <v>2.78680769196069E-2</v>
      </c>
      <c r="L52" s="14">
        <v>3.0594852820128599E-2</v>
      </c>
      <c r="M52" s="14"/>
      <c r="N52" s="14">
        <v>1.39559770640156E-2</v>
      </c>
      <c r="O52" s="14">
        <v>4.01204659581582E-2</v>
      </c>
      <c r="P52" s="14"/>
      <c r="Q52" s="14">
        <v>0</v>
      </c>
      <c r="R52" s="14">
        <v>4.0298878936943103E-2</v>
      </c>
      <c r="S52" s="14">
        <v>0.10975467396414</v>
      </c>
      <c r="T52" s="14">
        <v>4.75825869728599E-2</v>
      </c>
      <c r="U52" s="14">
        <v>5.2149299101028897E-2</v>
      </c>
      <c r="V52" s="14">
        <v>3.7311142920223299E-2</v>
      </c>
      <c r="W52" s="14">
        <v>2.9582672982787599E-2</v>
      </c>
      <c r="X52" s="14">
        <v>0</v>
      </c>
      <c r="Y52" s="14">
        <v>2.5541824905202199E-2</v>
      </c>
      <c r="Z52" s="14">
        <v>2.04510398314162E-2</v>
      </c>
      <c r="AA52" s="14"/>
      <c r="AB52" s="14">
        <v>4.3857389359171398E-2</v>
      </c>
      <c r="AC52" s="14">
        <v>2.6925614086075699E-2</v>
      </c>
      <c r="AD52" s="14">
        <v>4.31526826230752E-2</v>
      </c>
      <c r="AE52" s="14"/>
      <c r="AF52" s="14">
        <v>3.8809940586813203E-2</v>
      </c>
      <c r="AG52" s="14">
        <v>4.6493401852593E-2</v>
      </c>
      <c r="AH52" s="14">
        <v>1.87727239464014E-2</v>
      </c>
      <c r="AI52" s="14">
        <v>1.08161891143954E-2</v>
      </c>
      <c r="AJ52" s="14">
        <v>0</v>
      </c>
      <c r="AK52" s="14"/>
      <c r="AL52" s="14">
        <v>4.6910042105643202E-2</v>
      </c>
      <c r="AM52" s="14">
        <v>4.0288696032286297E-2</v>
      </c>
      <c r="AN52" s="14">
        <v>1.19015261750127E-2</v>
      </c>
      <c r="AO52" s="14">
        <v>0</v>
      </c>
      <c r="AP52" s="14">
        <v>0</v>
      </c>
      <c r="AQ52" s="14"/>
      <c r="AR52" s="14">
        <v>4.5349087766603603E-2</v>
      </c>
      <c r="AS52" s="14">
        <v>2.26490555759674E-2</v>
      </c>
      <c r="AT52" s="14">
        <v>4.3246929327287999E-2</v>
      </c>
      <c r="AU52" s="14"/>
      <c r="AV52" s="14">
        <v>4.3356908737952199E-2</v>
      </c>
      <c r="AW52" s="14">
        <v>2.9160424432946301E-2</v>
      </c>
      <c r="AX52" s="14">
        <v>4.9680283146992597E-2</v>
      </c>
      <c r="AY52" s="14"/>
      <c r="AZ52" s="14">
        <v>6.2772582432690793E-2</v>
      </c>
      <c r="BA52" s="14">
        <v>1.8478074926599201E-2</v>
      </c>
      <c r="BB52" s="14">
        <v>4.9224404304987597E-2</v>
      </c>
      <c r="BC52" s="14"/>
      <c r="BD52" s="14">
        <v>3.31207927121243E-2</v>
      </c>
      <c r="BE52" s="14">
        <v>4.1893049849679502E-2</v>
      </c>
      <c r="BF52" s="14"/>
      <c r="BG52" s="14">
        <v>3.10699196466514E-2</v>
      </c>
      <c r="BH52" s="14">
        <v>4.41901967171104E-2</v>
      </c>
      <c r="BI52" s="14"/>
      <c r="BJ52" s="14">
        <v>3.9402658163209398E-2</v>
      </c>
      <c r="BK52" s="14">
        <v>3.4722378597342299E-2</v>
      </c>
    </row>
    <row r="53" spans="2:63" x14ac:dyDescent="0.35">
      <c r="B53" t="s">
        <v>86</v>
      </c>
      <c r="C53" s="14">
        <v>1.7231795430374099E-2</v>
      </c>
      <c r="D53" s="14">
        <v>1.50581995068736E-2</v>
      </c>
      <c r="E53" s="14">
        <v>1.9316856651056001E-2</v>
      </c>
      <c r="F53" s="14"/>
      <c r="G53" s="14">
        <v>2.4904648450855001E-2</v>
      </c>
      <c r="H53" s="14">
        <v>1.82697063091939E-2</v>
      </c>
      <c r="I53" s="14">
        <v>9.7983400046855202E-3</v>
      </c>
      <c r="J53" s="14">
        <v>2.2966335395374501E-2</v>
      </c>
      <c r="K53" s="14">
        <v>1.41918215724375E-2</v>
      </c>
      <c r="L53" s="14">
        <v>1.5581288548796601E-2</v>
      </c>
      <c r="M53" s="14"/>
      <c r="N53" s="14">
        <v>0</v>
      </c>
      <c r="O53" s="14">
        <v>2.07071155171723E-2</v>
      </c>
      <c r="P53" s="14"/>
      <c r="Q53" s="14">
        <v>2.8249138610311499E-2</v>
      </c>
      <c r="R53" s="14">
        <v>7.9859652712259595E-3</v>
      </c>
      <c r="S53" s="14">
        <v>1.16379923521625E-2</v>
      </c>
      <c r="T53" s="14">
        <v>1.51007017583232E-2</v>
      </c>
      <c r="U53" s="14">
        <v>5.3240105492586898E-2</v>
      </c>
      <c r="V53" s="14">
        <v>0</v>
      </c>
      <c r="W53" s="14">
        <v>8.1906358762811396E-3</v>
      </c>
      <c r="X53" s="14">
        <v>1.05653035224501E-2</v>
      </c>
      <c r="Y53" s="14">
        <v>1.40732802787608E-2</v>
      </c>
      <c r="Z53" s="14">
        <v>0.11190949899781</v>
      </c>
      <c r="AA53" s="14"/>
      <c r="AB53" s="14">
        <v>6.5906987143544296E-3</v>
      </c>
      <c r="AC53" s="14">
        <v>1.31114231997963E-2</v>
      </c>
      <c r="AD53" s="14">
        <v>1.0392382153722899E-2</v>
      </c>
      <c r="AE53" s="14"/>
      <c r="AF53" s="14">
        <v>4.70804620890161E-3</v>
      </c>
      <c r="AG53" s="14">
        <v>1.64853673266065E-2</v>
      </c>
      <c r="AH53" s="14">
        <v>0</v>
      </c>
      <c r="AI53" s="14">
        <v>4.1075893798629901E-2</v>
      </c>
      <c r="AJ53" s="14">
        <v>0</v>
      </c>
      <c r="AK53" s="14"/>
      <c r="AL53" s="14">
        <v>4.8087715801050403E-3</v>
      </c>
      <c r="AM53" s="14">
        <v>8.3651033794734705E-3</v>
      </c>
      <c r="AN53" s="14">
        <v>1.8669614689779301E-2</v>
      </c>
      <c r="AO53" s="14">
        <v>0</v>
      </c>
      <c r="AP53" s="14">
        <v>0</v>
      </c>
      <c r="AQ53" s="14"/>
      <c r="AR53" s="14">
        <v>0</v>
      </c>
      <c r="AS53" s="14">
        <v>1.3432753850659901E-2</v>
      </c>
      <c r="AT53" s="14">
        <v>1.3334657449449E-2</v>
      </c>
      <c r="AU53" s="14"/>
      <c r="AV53" s="14">
        <v>3.1511838014224398E-3</v>
      </c>
      <c r="AW53" s="14">
        <v>2.0765923984324201E-2</v>
      </c>
      <c r="AX53" s="14">
        <v>1.41260638500342E-2</v>
      </c>
      <c r="AY53" s="14"/>
      <c r="AZ53" s="14">
        <v>0</v>
      </c>
      <c r="BA53" s="14">
        <v>2.76622183880645E-2</v>
      </c>
      <c r="BB53" s="14">
        <v>3.2591255739938501E-3</v>
      </c>
      <c r="BC53" s="14"/>
      <c r="BD53" s="14">
        <v>1.28874947764146E-2</v>
      </c>
      <c r="BE53" s="14">
        <v>1.30212053186526E-2</v>
      </c>
      <c r="BF53" s="14"/>
      <c r="BG53" s="14">
        <v>7.1313378267933497E-3</v>
      </c>
      <c r="BH53" s="14">
        <v>3.5573529791235597E-2</v>
      </c>
      <c r="BI53" s="14"/>
      <c r="BJ53" s="14">
        <v>2.0939321066500202E-2</v>
      </c>
      <c r="BK53" s="14">
        <v>1.6215607153109199E-2</v>
      </c>
    </row>
    <row r="54" spans="2:63" x14ac:dyDescent="0.35">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row>
    <row r="55" spans="2:63" x14ac:dyDescent="0.35">
      <c r="B55" s="6" t="s">
        <v>95</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row>
    <row r="56" spans="2:63" x14ac:dyDescent="0.35">
      <c r="B56" s="21" t="s">
        <v>90</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row>
    <row r="57" spans="2:63" x14ac:dyDescent="0.35">
      <c r="B57" t="s">
        <v>79</v>
      </c>
      <c r="C57" s="14">
        <v>0.43802837331017502</v>
      </c>
      <c r="D57" s="14">
        <v>0.393007690012668</v>
      </c>
      <c r="E57" s="14">
        <v>0.47422792216461201</v>
      </c>
      <c r="F57" s="14"/>
      <c r="G57" s="14">
        <v>0.37418704005530801</v>
      </c>
      <c r="H57" s="14">
        <v>0.336949282403044</v>
      </c>
      <c r="I57" s="14">
        <v>0.43503942604278201</v>
      </c>
      <c r="J57" s="14">
        <v>0.46656957050693998</v>
      </c>
      <c r="K57" s="14">
        <v>0.51427089490248801</v>
      </c>
      <c r="L57" s="14">
        <v>0.516153465931109</v>
      </c>
      <c r="M57" s="14"/>
      <c r="N57" s="14">
        <v>0.467097617424589</v>
      </c>
      <c r="O57" s="14">
        <v>0.43216566861483102</v>
      </c>
      <c r="P57" s="14"/>
      <c r="Q57" s="14">
        <v>0.367294272580176</v>
      </c>
      <c r="R57" s="14">
        <v>0.35517504047322601</v>
      </c>
      <c r="S57" s="14">
        <v>0.41998333151593897</v>
      </c>
      <c r="T57" s="14">
        <v>0.45844993926217398</v>
      </c>
      <c r="U57" s="14">
        <v>0.424688850838633</v>
      </c>
      <c r="V57" s="14">
        <v>0.47004313406714698</v>
      </c>
      <c r="W57" s="14">
        <v>0.51765920472084603</v>
      </c>
      <c r="X57" s="14">
        <v>0.48729348490170699</v>
      </c>
      <c r="Y57" s="14">
        <v>0.44624333883814798</v>
      </c>
      <c r="Z57" s="14">
        <v>0.48860838570447501</v>
      </c>
      <c r="AA57" s="14"/>
      <c r="AB57" s="14">
        <v>0.410670768571614</v>
      </c>
      <c r="AC57" s="14">
        <v>0.45044696020770703</v>
      </c>
      <c r="AD57" s="14">
        <v>0.42885401390452399</v>
      </c>
      <c r="AE57" s="14"/>
      <c r="AF57" s="14">
        <v>0.394633137585646</v>
      </c>
      <c r="AG57" s="14">
        <v>0.45304030651275601</v>
      </c>
      <c r="AH57" s="14">
        <v>0.449960728764427</v>
      </c>
      <c r="AI57" s="14">
        <v>0.50328208626872994</v>
      </c>
      <c r="AJ57" s="14">
        <v>0</v>
      </c>
      <c r="AK57" s="14"/>
      <c r="AL57" s="14">
        <v>0.37386487465632701</v>
      </c>
      <c r="AM57" s="14">
        <v>0.46202025834514898</v>
      </c>
      <c r="AN57" s="14">
        <v>0.57397115326776504</v>
      </c>
      <c r="AO57" s="14">
        <v>0.34718702042719501</v>
      </c>
      <c r="AP57" s="14">
        <v>0</v>
      </c>
      <c r="AQ57" s="14"/>
      <c r="AR57" s="14">
        <v>0.33612433623036397</v>
      </c>
      <c r="AS57" s="14">
        <v>0.41457677065673398</v>
      </c>
      <c r="AT57" s="14">
        <v>0.48033122154058799</v>
      </c>
      <c r="AU57" s="14"/>
      <c r="AV57" s="14">
        <v>0.39486771396468101</v>
      </c>
      <c r="AW57" s="14">
        <v>0.44676648839048</v>
      </c>
      <c r="AX57" s="14">
        <v>0.517248394235029</v>
      </c>
      <c r="AY57" s="14"/>
      <c r="AZ57" s="14">
        <v>0.30319452582568102</v>
      </c>
      <c r="BA57" s="14">
        <v>0.450943259110338</v>
      </c>
      <c r="BB57" s="14">
        <v>0.48894093669467797</v>
      </c>
      <c r="BC57" s="14"/>
      <c r="BD57" s="14">
        <v>0.38984185328066701</v>
      </c>
      <c r="BE57" s="14">
        <v>0.48299890699991799</v>
      </c>
      <c r="BF57" s="14"/>
      <c r="BG57" s="14">
        <v>0.38373009381597301</v>
      </c>
      <c r="BH57" s="14">
        <v>0.53663030381888599</v>
      </c>
      <c r="BI57" s="14"/>
      <c r="BJ57" s="14">
        <v>0.415608890892881</v>
      </c>
      <c r="BK57" s="14">
        <v>0.44417328435079101</v>
      </c>
    </row>
    <row r="58" spans="2:63" x14ac:dyDescent="0.35">
      <c r="B58" t="s">
        <v>80</v>
      </c>
      <c r="C58" s="14">
        <v>0.22748735638647799</v>
      </c>
      <c r="D58" s="14">
        <v>0.15818923180726199</v>
      </c>
      <c r="E58" s="14">
        <v>0.291515109202372</v>
      </c>
      <c r="F58" s="14"/>
      <c r="G58" s="14">
        <v>0.24006739305202199</v>
      </c>
      <c r="H58" s="14">
        <v>0.28709836693385699</v>
      </c>
      <c r="I58" s="14">
        <v>0.217144773424188</v>
      </c>
      <c r="J58" s="14">
        <v>0.244279572330521</v>
      </c>
      <c r="K58" s="14">
        <v>0.199793533100597</v>
      </c>
      <c r="L58" s="14">
        <v>0.16721362292774</v>
      </c>
      <c r="M58" s="14"/>
      <c r="N58" s="14">
        <v>0.15486741307135901</v>
      </c>
      <c r="O58" s="14">
        <v>0.24213339537440101</v>
      </c>
      <c r="P58" s="14"/>
      <c r="Q58" s="14">
        <v>0.27684912946173901</v>
      </c>
      <c r="R58" s="14">
        <v>0.23384613169341401</v>
      </c>
      <c r="S58" s="14">
        <v>0.29555088681380198</v>
      </c>
      <c r="T58" s="14">
        <v>0.25818762904385401</v>
      </c>
      <c r="U58" s="14">
        <v>0.34401245662452701</v>
      </c>
      <c r="V58" s="14">
        <v>0.21446249474545601</v>
      </c>
      <c r="W58" s="14">
        <v>0.24484257035788301</v>
      </c>
      <c r="X58" s="14">
        <v>0.125510120973472</v>
      </c>
      <c r="Y58" s="14">
        <v>0.17756677529494</v>
      </c>
      <c r="Z58" s="14">
        <v>0.28714469863474001</v>
      </c>
      <c r="AA58" s="14"/>
      <c r="AB58" s="14">
        <v>0.21666573453079699</v>
      </c>
      <c r="AC58" s="14">
        <v>0.22251209575438599</v>
      </c>
      <c r="AD58" s="14">
        <v>0.220997805233524</v>
      </c>
      <c r="AE58" s="14"/>
      <c r="AF58" s="14">
        <v>0.22812908229422499</v>
      </c>
      <c r="AG58" s="14">
        <v>0.22253135811998401</v>
      </c>
      <c r="AH58" s="14">
        <v>0.236308867639444</v>
      </c>
      <c r="AI58" s="14">
        <v>0.241331560778003</v>
      </c>
      <c r="AJ58" s="14">
        <v>0</v>
      </c>
      <c r="AK58" s="14"/>
      <c r="AL58" s="14">
        <v>0.24257861239294401</v>
      </c>
      <c r="AM58" s="14">
        <v>0.22180932253534999</v>
      </c>
      <c r="AN58" s="14">
        <v>0.16951435180632701</v>
      </c>
      <c r="AO58" s="14">
        <v>0.174027220341813</v>
      </c>
      <c r="AP58" s="14">
        <v>0</v>
      </c>
      <c r="AQ58" s="14"/>
      <c r="AR58" s="14">
        <v>0.19678492689759</v>
      </c>
      <c r="AS58" s="14">
        <v>0.229141331036116</v>
      </c>
      <c r="AT58" s="14">
        <v>0.238854427842732</v>
      </c>
      <c r="AU58" s="14"/>
      <c r="AV58" s="14">
        <v>0.21048647321592701</v>
      </c>
      <c r="AW58" s="14">
        <v>0.238422134540556</v>
      </c>
      <c r="AX58" s="14">
        <v>0.20613252615243699</v>
      </c>
      <c r="AY58" s="14"/>
      <c r="AZ58" s="14">
        <v>0.26775306687075601</v>
      </c>
      <c r="BA58" s="14">
        <v>0.24462458817839</v>
      </c>
      <c r="BB58" s="14">
        <v>0.176944508084622</v>
      </c>
      <c r="BC58" s="14"/>
      <c r="BD58" s="14">
        <v>0.17554474052202701</v>
      </c>
      <c r="BE58" s="14">
        <v>0.20453333882931299</v>
      </c>
      <c r="BF58" s="14"/>
      <c r="BG58" s="14">
        <v>0.220870269351604</v>
      </c>
      <c r="BH58" s="14">
        <v>0.23950353004907901</v>
      </c>
      <c r="BI58" s="14"/>
      <c r="BJ58" s="14">
        <v>0.26437465526910597</v>
      </c>
      <c r="BK58" s="14">
        <v>0.21737699050276199</v>
      </c>
    </row>
    <row r="59" spans="2:63" x14ac:dyDescent="0.35">
      <c r="B59" t="s">
        <v>81</v>
      </c>
      <c r="C59" s="14">
        <v>5.0110506455856303E-2</v>
      </c>
      <c r="D59" s="14">
        <v>8.0583126831012E-2</v>
      </c>
      <c r="E59" s="14">
        <v>2.3097158036176201E-2</v>
      </c>
      <c r="F59" s="14"/>
      <c r="G59" s="14">
        <v>9.3306270000525507E-2</v>
      </c>
      <c r="H59" s="14">
        <v>4.6043229379968902E-2</v>
      </c>
      <c r="I59" s="14">
        <v>6.0492717227028099E-2</v>
      </c>
      <c r="J59" s="14">
        <v>2.77991499580072E-2</v>
      </c>
      <c r="K59" s="14">
        <v>5.6707286589738899E-2</v>
      </c>
      <c r="L59" s="14">
        <v>2.7164807532320201E-2</v>
      </c>
      <c r="M59" s="14"/>
      <c r="N59" s="14">
        <v>3.8352525086316099E-2</v>
      </c>
      <c r="O59" s="14">
        <v>5.2481864042990503E-2</v>
      </c>
      <c r="P59" s="14"/>
      <c r="Q59" s="14">
        <v>6.7057097168472302E-2</v>
      </c>
      <c r="R59" s="14">
        <v>8.4491015581352594E-2</v>
      </c>
      <c r="S59" s="14">
        <v>1.24653987969337E-2</v>
      </c>
      <c r="T59" s="14">
        <v>4.8125072121982401E-2</v>
      </c>
      <c r="U59" s="14">
        <v>2.0316214361599999E-2</v>
      </c>
      <c r="V59" s="14">
        <v>3.9435186959822899E-2</v>
      </c>
      <c r="W59" s="14">
        <v>4.78368658112448E-2</v>
      </c>
      <c r="X59" s="14">
        <v>8.3857091862324901E-2</v>
      </c>
      <c r="Y59" s="14">
        <v>2.8754136524081299E-2</v>
      </c>
      <c r="Z59" s="14">
        <v>1.9105506297487199E-2</v>
      </c>
      <c r="AA59" s="14"/>
      <c r="AB59" s="14">
        <v>5.1540623012047301E-2</v>
      </c>
      <c r="AC59" s="14">
        <v>6.4031192237946205E-2</v>
      </c>
      <c r="AD59" s="14">
        <v>5.3292936053242299E-2</v>
      </c>
      <c r="AE59" s="14"/>
      <c r="AF59" s="14">
        <v>4.9462141681183701E-2</v>
      </c>
      <c r="AG59" s="14">
        <v>5.3183730678175702E-2</v>
      </c>
      <c r="AH59" s="14">
        <v>7.3855445275005205E-2</v>
      </c>
      <c r="AI59" s="14">
        <v>4.4188967997378897E-2</v>
      </c>
      <c r="AJ59" s="14">
        <v>0</v>
      </c>
      <c r="AK59" s="14"/>
      <c r="AL59" s="14">
        <v>5.5423311178950503E-2</v>
      </c>
      <c r="AM59" s="14">
        <v>3.87305672906888E-2</v>
      </c>
      <c r="AN59" s="14">
        <v>8.2116143984666295E-2</v>
      </c>
      <c r="AO59" s="14">
        <v>8.1773831492046298E-2</v>
      </c>
      <c r="AP59" s="14">
        <v>0</v>
      </c>
      <c r="AQ59" s="14"/>
      <c r="AR59" s="14">
        <v>6.6079120129169402E-2</v>
      </c>
      <c r="AS59" s="14">
        <v>6.0494475246464799E-2</v>
      </c>
      <c r="AT59" s="14">
        <v>4.2246057338927098E-2</v>
      </c>
      <c r="AU59" s="14"/>
      <c r="AV59" s="14">
        <v>6.3813039772576796E-2</v>
      </c>
      <c r="AW59" s="14">
        <v>4.3767039580319397E-2</v>
      </c>
      <c r="AX59" s="14">
        <v>3.9464701796625298E-2</v>
      </c>
      <c r="AY59" s="14"/>
      <c r="AZ59" s="14">
        <v>6.5966182392964604E-2</v>
      </c>
      <c r="BA59" s="14">
        <v>5.1095079386177897E-2</v>
      </c>
      <c r="BB59" s="14">
        <v>4.69309898682354E-2</v>
      </c>
      <c r="BC59" s="14"/>
      <c r="BD59" s="14">
        <v>3.5980362117971398E-2</v>
      </c>
      <c r="BE59" s="14">
        <v>4.9749098855230302E-2</v>
      </c>
      <c r="BF59" s="14"/>
      <c r="BG59" s="14">
        <v>5.5313865732475598E-2</v>
      </c>
      <c r="BH59" s="14">
        <v>4.0661564894828299E-2</v>
      </c>
      <c r="BI59" s="14"/>
      <c r="BJ59" s="14">
        <v>6.78235380574575E-2</v>
      </c>
      <c r="BK59" s="14">
        <v>4.52555770946187E-2</v>
      </c>
    </row>
    <row r="60" spans="2:63" x14ac:dyDescent="0.35">
      <c r="B60" t="s">
        <v>82</v>
      </c>
      <c r="C60" s="14">
        <v>8.9328342885826195E-2</v>
      </c>
      <c r="D60" s="14">
        <v>0.11484605906256801</v>
      </c>
      <c r="E60" s="14">
        <v>6.7067592613305194E-2</v>
      </c>
      <c r="F60" s="14"/>
      <c r="G60" s="14">
        <v>9.1324753273531595E-2</v>
      </c>
      <c r="H60" s="14">
        <v>0.110460779561366</v>
      </c>
      <c r="I60" s="14">
        <v>6.7741936002094896E-2</v>
      </c>
      <c r="J60" s="14">
        <v>8.8383570647621507E-2</v>
      </c>
      <c r="K60" s="14">
        <v>8.8446233122927501E-2</v>
      </c>
      <c r="L60" s="14">
        <v>9.0508130519239699E-2</v>
      </c>
      <c r="M60" s="14"/>
      <c r="N60" s="14">
        <v>9.9292178632927997E-2</v>
      </c>
      <c r="O60" s="14">
        <v>8.7318829793973707E-2</v>
      </c>
      <c r="P60" s="14"/>
      <c r="Q60" s="14">
        <v>8.1932256331878603E-2</v>
      </c>
      <c r="R60" s="14">
        <v>0.101499019803653</v>
      </c>
      <c r="S60" s="14">
        <v>5.8108095638660498E-2</v>
      </c>
      <c r="T60" s="14">
        <v>0.171498624045368</v>
      </c>
      <c r="U60" s="14">
        <v>4.54332273106672E-2</v>
      </c>
      <c r="V60" s="14">
        <v>9.1810729316712303E-2</v>
      </c>
      <c r="W60" s="14">
        <v>7.3587109594351205E-2</v>
      </c>
      <c r="X60" s="14">
        <v>9.8782942125750894E-2</v>
      </c>
      <c r="Y60" s="14">
        <v>7.0895103723174993E-2</v>
      </c>
      <c r="Z60" s="14">
        <v>5.6517519427669097E-2</v>
      </c>
      <c r="AA60" s="14"/>
      <c r="AB60" s="14">
        <v>0.116215620711161</v>
      </c>
      <c r="AC60" s="14">
        <v>7.7721624653223506E-2</v>
      </c>
      <c r="AD60" s="14">
        <v>8.0882254975287907E-2</v>
      </c>
      <c r="AE60" s="14"/>
      <c r="AF60" s="14">
        <v>0.115008873826476</v>
      </c>
      <c r="AG60" s="14">
        <v>6.8936563271182902E-2</v>
      </c>
      <c r="AH60" s="14">
        <v>9.6338535754526194E-2</v>
      </c>
      <c r="AI60" s="14">
        <v>6.8001139610982003E-2</v>
      </c>
      <c r="AJ60" s="14">
        <v>0</v>
      </c>
      <c r="AK60" s="14"/>
      <c r="AL60" s="14">
        <v>0.11328282899296301</v>
      </c>
      <c r="AM60" s="14">
        <v>7.2762058765897794E-2</v>
      </c>
      <c r="AN60" s="14">
        <v>8.1399070227089906E-2</v>
      </c>
      <c r="AO60" s="14">
        <v>0.21429520589915299</v>
      </c>
      <c r="AP60" s="14">
        <v>0</v>
      </c>
      <c r="AQ60" s="14"/>
      <c r="AR60" s="14">
        <v>0.11400481448276401</v>
      </c>
      <c r="AS60" s="14">
        <v>9.44788098796467E-2</v>
      </c>
      <c r="AT60" s="14">
        <v>7.8357816507643799E-2</v>
      </c>
      <c r="AU60" s="14"/>
      <c r="AV60" s="14">
        <v>9.6445870373979906E-2</v>
      </c>
      <c r="AW60" s="14">
        <v>9.2459209530595901E-2</v>
      </c>
      <c r="AX60" s="14">
        <v>5.1538910746218802E-2</v>
      </c>
      <c r="AY60" s="14"/>
      <c r="AZ60" s="14">
        <v>9.8198596666632207E-2</v>
      </c>
      <c r="BA60" s="14">
        <v>7.5007034446838303E-2</v>
      </c>
      <c r="BB60" s="14">
        <v>0.101868209234438</v>
      </c>
      <c r="BC60" s="14"/>
      <c r="BD60" s="14">
        <v>0.101520135323845</v>
      </c>
      <c r="BE60" s="14">
        <v>0.100842099487613</v>
      </c>
      <c r="BF60" s="14"/>
      <c r="BG60" s="14">
        <v>0.1055950957946</v>
      </c>
      <c r="BH60" s="14">
        <v>5.9789041551524799E-2</v>
      </c>
      <c r="BI60" s="14"/>
      <c r="BJ60" s="14">
        <v>0.11907819410642401</v>
      </c>
      <c r="BK60" s="14">
        <v>8.1174265739016593E-2</v>
      </c>
    </row>
    <row r="61" spans="2:63" x14ac:dyDescent="0.35">
      <c r="B61" t="s">
        <v>83</v>
      </c>
      <c r="C61" s="14">
        <v>7.42677327343223E-2</v>
      </c>
      <c r="D61" s="14">
        <v>0.106829218790784</v>
      </c>
      <c r="E61" s="14">
        <v>4.5560223035675203E-2</v>
      </c>
      <c r="F61" s="14"/>
      <c r="G61" s="14">
        <v>6.4697801053739804E-2</v>
      </c>
      <c r="H61" s="14">
        <v>0.101566517459361</v>
      </c>
      <c r="I61" s="14">
        <v>7.0000585703630006E-2</v>
      </c>
      <c r="J61" s="14">
        <v>9.0496345002296696E-2</v>
      </c>
      <c r="K61" s="14">
        <v>5.6017825503147302E-2</v>
      </c>
      <c r="L61" s="14">
        <v>5.3545153881051501E-2</v>
      </c>
      <c r="M61" s="14"/>
      <c r="N61" s="14">
        <v>9.3394937435832506E-2</v>
      </c>
      <c r="O61" s="14">
        <v>7.0410145231496704E-2</v>
      </c>
      <c r="P61" s="14"/>
      <c r="Q61" s="14">
        <v>0.119408011041329</v>
      </c>
      <c r="R61" s="14">
        <v>5.8069755510660299E-2</v>
      </c>
      <c r="S61" s="14">
        <v>0.114986958605582</v>
      </c>
      <c r="T61" s="14">
        <v>1.42718332062552E-2</v>
      </c>
      <c r="U61" s="14">
        <v>6.9901347113926898E-2</v>
      </c>
      <c r="V61" s="14">
        <v>8.5672453310145405E-2</v>
      </c>
      <c r="W61" s="14">
        <v>7.5067289351984395E-2</v>
      </c>
      <c r="X61" s="14">
        <v>9.62657491582182E-2</v>
      </c>
      <c r="Y61" s="14">
        <v>8.6919970928155302E-2</v>
      </c>
      <c r="Z61" s="14">
        <v>2.1826787792430601E-2</v>
      </c>
      <c r="AA61" s="14"/>
      <c r="AB61" s="14">
        <v>7.7695616949032806E-2</v>
      </c>
      <c r="AC61" s="14">
        <v>6.57359594481913E-2</v>
      </c>
      <c r="AD61" s="14">
        <v>9.9511675162317806E-2</v>
      </c>
      <c r="AE61" s="14"/>
      <c r="AF61" s="14">
        <v>8.6885295790844794E-2</v>
      </c>
      <c r="AG61" s="14">
        <v>7.9450319303437003E-2</v>
      </c>
      <c r="AH61" s="14">
        <v>5.7943359522802898E-2</v>
      </c>
      <c r="AI61" s="14">
        <v>4.2761787530768897E-2</v>
      </c>
      <c r="AJ61" s="14">
        <v>0</v>
      </c>
      <c r="AK61" s="14"/>
      <c r="AL61" s="14">
        <v>8.4962047855740103E-2</v>
      </c>
      <c r="AM61" s="14">
        <v>8.7322444111556E-2</v>
      </c>
      <c r="AN61" s="14">
        <v>2.5175542092196801E-2</v>
      </c>
      <c r="AO61" s="14">
        <v>0.18271672183979301</v>
      </c>
      <c r="AP61" s="14">
        <v>0</v>
      </c>
      <c r="AQ61" s="14"/>
      <c r="AR61" s="14">
        <v>9.3106772610135502E-2</v>
      </c>
      <c r="AS61" s="14">
        <v>7.8097457757081296E-2</v>
      </c>
      <c r="AT61" s="14">
        <v>7.1829100219646197E-2</v>
      </c>
      <c r="AU61" s="14"/>
      <c r="AV61" s="14">
        <v>8.6132688678191599E-2</v>
      </c>
      <c r="AW61" s="14">
        <v>6.9813194694081607E-2</v>
      </c>
      <c r="AX61" s="14">
        <v>0.101503459332397</v>
      </c>
      <c r="AY61" s="14"/>
      <c r="AZ61" s="14">
        <v>7.3242194965575699E-2</v>
      </c>
      <c r="BA61" s="14">
        <v>8.1785107167901799E-2</v>
      </c>
      <c r="BB61" s="14">
        <v>6.9719723855263899E-2</v>
      </c>
      <c r="BC61" s="14"/>
      <c r="BD61" s="14">
        <v>0.112298530190365</v>
      </c>
      <c r="BE61" s="14">
        <v>4.7298528037594101E-2</v>
      </c>
      <c r="BF61" s="14"/>
      <c r="BG61" s="14">
        <v>9.7118938371465097E-2</v>
      </c>
      <c r="BH61" s="14">
        <v>3.27715193871859E-2</v>
      </c>
      <c r="BI61" s="14"/>
      <c r="BJ61" s="14">
        <v>5.8074776143286898E-2</v>
      </c>
      <c r="BK61" s="14">
        <v>7.8706027779872706E-2</v>
      </c>
    </row>
    <row r="62" spans="2:63" x14ac:dyDescent="0.35">
      <c r="B62" t="s">
        <v>84</v>
      </c>
      <c r="C62" s="14">
        <v>7.1756857064451104E-2</v>
      </c>
      <c r="D62" s="14">
        <v>8.9748190763843896E-2</v>
      </c>
      <c r="E62" s="14">
        <v>5.6128587466103698E-2</v>
      </c>
      <c r="F62" s="14"/>
      <c r="G62" s="14">
        <v>6.7727548498158902E-2</v>
      </c>
      <c r="H62" s="14">
        <v>6.3289301852996194E-2</v>
      </c>
      <c r="I62" s="14">
        <v>9.9785940486616195E-2</v>
      </c>
      <c r="J62" s="14">
        <v>4.0008918295526601E-2</v>
      </c>
      <c r="K62" s="14">
        <v>5.14161588123258E-2</v>
      </c>
      <c r="L62" s="14">
        <v>9.9568263887244296E-2</v>
      </c>
      <c r="M62" s="14"/>
      <c r="N62" s="14">
        <v>9.5007296774043307E-2</v>
      </c>
      <c r="O62" s="14">
        <v>6.7067692753272803E-2</v>
      </c>
      <c r="P62" s="14"/>
      <c r="Q62" s="14">
        <v>0</v>
      </c>
      <c r="R62" s="14">
        <v>0.101907412811541</v>
      </c>
      <c r="S62" s="14">
        <v>5.5609474076864798E-2</v>
      </c>
      <c r="T62" s="14">
        <v>1.7930605264479701E-2</v>
      </c>
      <c r="U62" s="14">
        <v>9.5647903750646301E-2</v>
      </c>
      <c r="V62" s="14">
        <v>5.5273425810341503E-2</v>
      </c>
      <c r="W62" s="14">
        <v>1.58916470172039E-2</v>
      </c>
      <c r="X62" s="14">
        <v>5.5696684096798801E-2</v>
      </c>
      <c r="Y62" s="14">
        <v>0.14016578350053099</v>
      </c>
      <c r="Z62" s="14">
        <v>5.1880966427929602E-2</v>
      </c>
      <c r="AA62" s="14"/>
      <c r="AB62" s="14">
        <v>9.6549239254284394E-2</v>
      </c>
      <c r="AC62" s="14">
        <v>5.7594058632510797E-2</v>
      </c>
      <c r="AD62" s="14">
        <v>7.4666339413840099E-2</v>
      </c>
      <c r="AE62" s="14"/>
      <c r="AF62" s="14">
        <v>8.3566478100552399E-2</v>
      </c>
      <c r="AG62" s="14">
        <v>7.5788706385109497E-2</v>
      </c>
      <c r="AH62" s="14">
        <v>8.5593063043794604E-2</v>
      </c>
      <c r="AI62" s="14">
        <v>3.58307046134154E-2</v>
      </c>
      <c r="AJ62" s="14">
        <v>0</v>
      </c>
      <c r="AK62" s="14"/>
      <c r="AL62" s="14">
        <v>7.3915541191408807E-2</v>
      </c>
      <c r="AM62" s="14">
        <v>7.5421755265277904E-2</v>
      </c>
      <c r="AN62" s="14">
        <v>2.5215414857946299E-2</v>
      </c>
      <c r="AO62" s="14">
        <v>0</v>
      </c>
      <c r="AP62" s="14">
        <v>0</v>
      </c>
      <c r="AQ62" s="14"/>
      <c r="AR62" s="14">
        <v>0.16143659467903601</v>
      </c>
      <c r="AS62" s="14">
        <v>6.2706396959281693E-2</v>
      </c>
      <c r="AT62" s="14">
        <v>5.4738404759830203E-2</v>
      </c>
      <c r="AU62" s="14"/>
      <c r="AV62" s="14">
        <v>0.116217292394643</v>
      </c>
      <c r="AW62" s="14">
        <v>5.1730351373369399E-2</v>
      </c>
      <c r="AX62" s="14">
        <v>3.9922173828363397E-2</v>
      </c>
      <c r="AY62" s="14"/>
      <c r="AZ62" s="14">
        <v>0.136587204832231</v>
      </c>
      <c r="BA62" s="14">
        <v>5.6253989415701602E-2</v>
      </c>
      <c r="BB62" s="14">
        <v>6.0708387384394998E-2</v>
      </c>
      <c r="BC62" s="14"/>
      <c r="BD62" s="14">
        <v>0.178382896206153</v>
      </c>
      <c r="BE62" s="14">
        <v>6.4894659835434798E-2</v>
      </c>
      <c r="BF62" s="14"/>
      <c r="BG62" s="14">
        <v>8.9110612195411498E-2</v>
      </c>
      <c r="BH62" s="14">
        <v>4.0243634667213299E-2</v>
      </c>
      <c r="BI62" s="14"/>
      <c r="BJ62" s="14">
        <v>4.3125031795976501E-2</v>
      </c>
      <c r="BK62" s="14">
        <v>7.96044967168964E-2</v>
      </c>
    </row>
    <row r="63" spans="2:63" x14ac:dyDescent="0.35">
      <c r="B63" t="s">
        <v>85</v>
      </c>
      <c r="C63" s="14">
        <v>1.9857158873669501E-2</v>
      </c>
      <c r="D63" s="14">
        <v>2.5476980355243602E-2</v>
      </c>
      <c r="E63" s="14">
        <v>1.4956026573222699E-2</v>
      </c>
      <c r="F63" s="14"/>
      <c r="G63" s="14">
        <v>4.2448057033008697E-2</v>
      </c>
      <c r="H63" s="14">
        <v>4.8399533480808698E-3</v>
      </c>
      <c r="I63" s="14">
        <v>1.9438435623152499E-2</v>
      </c>
      <c r="J63" s="14">
        <v>1.8248493653824999E-2</v>
      </c>
      <c r="K63" s="14">
        <v>1.8362456658140298E-2</v>
      </c>
      <c r="L63" s="14">
        <v>2.3192771486857399E-2</v>
      </c>
      <c r="M63" s="14"/>
      <c r="N63" s="14">
        <v>2.7540624846440199E-2</v>
      </c>
      <c r="O63" s="14">
        <v>1.8307552290925799E-2</v>
      </c>
      <c r="P63" s="14"/>
      <c r="Q63" s="14">
        <v>0</v>
      </c>
      <c r="R63" s="14">
        <v>3.2802603925174999E-2</v>
      </c>
      <c r="S63" s="14">
        <v>3.1657862200055203E-2</v>
      </c>
      <c r="T63" s="14">
        <v>1.45567922730299E-2</v>
      </c>
      <c r="U63" s="14">
        <v>0</v>
      </c>
      <c r="V63" s="14">
        <v>9.4822393305003493E-3</v>
      </c>
      <c r="W63" s="14">
        <v>8.099841470461E-3</v>
      </c>
      <c r="X63" s="14">
        <v>3.1797643847661497E-2</v>
      </c>
      <c r="Y63" s="14">
        <v>2.9413629052874399E-2</v>
      </c>
      <c r="Z63" s="14">
        <v>0</v>
      </c>
      <c r="AA63" s="14"/>
      <c r="AB63" s="14">
        <v>2.35291857916088E-2</v>
      </c>
      <c r="AC63" s="14">
        <v>2.7793307712370399E-2</v>
      </c>
      <c r="AD63" s="14">
        <v>1.6970491951779E-2</v>
      </c>
      <c r="AE63" s="14"/>
      <c r="AF63" s="14">
        <v>2.7754994538514099E-2</v>
      </c>
      <c r="AG63" s="14">
        <v>1.5893053677504401E-2</v>
      </c>
      <c r="AH63" s="14">
        <v>0</v>
      </c>
      <c r="AI63" s="14">
        <v>1.0715726711520599E-2</v>
      </c>
      <c r="AJ63" s="14">
        <v>0</v>
      </c>
      <c r="AK63" s="14"/>
      <c r="AL63" s="14">
        <v>3.3054376753022703E-2</v>
      </c>
      <c r="AM63" s="14">
        <v>1.4578520886145601E-2</v>
      </c>
      <c r="AN63" s="14">
        <v>1.3767719059163E-2</v>
      </c>
      <c r="AO63" s="14">
        <v>0</v>
      </c>
      <c r="AP63" s="14">
        <v>0</v>
      </c>
      <c r="AQ63" s="14"/>
      <c r="AR63" s="14">
        <v>1.9149521689624201E-2</v>
      </c>
      <c r="AS63" s="14">
        <v>3.2180771134399301E-2</v>
      </c>
      <c r="AT63" s="14">
        <v>9.8255633844173407E-3</v>
      </c>
      <c r="AU63" s="14"/>
      <c r="AV63" s="14">
        <v>2.1910696959756899E-2</v>
      </c>
      <c r="AW63" s="14">
        <v>1.6455441704418899E-2</v>
      </c>
      <c r="AX63" s="14">
        <v>3.3488611510685898E-2</v>
      </c>
      <c r="AY63" s="14"/>
      <c r="AZ63" s="14">
        <v>3.0011526969091901E-2</v>
      </c>
      <c r="BA63" s="14">
        <v>1.90090927749802E-2</v>
      </c>
      <c r="BB63" s="14">
        <v>1.98724818014136E-2</v>
      </c>
      <c r="BC63" s="14"/>
      <c r="BD63" s="14">
        <v>0</v>
      </c>
      <c r="BE63" s="14">
        <v>2.4821002460834799E-2</v>
      </c>
      <c r="BF63" s="14"/>
      <c r="BG63" s="14">
        <v>2.9216171968918601E-2</v>
      </c>
      <c r="BH63" s="14">
        <v>2.8618366011393401E-3</v>
      </c>
      <c r="BI63" s="14"/>
      <c r="BJ63" s="14">
        <v>4.38473360627322E-3</v>
      </c>
      <c r="BK63" s="14">
        <v>2.4097964931591598E-2</v>
      </c>
    </row>
    <row r="64" spans="2:63" x14ac:dyDescent="0.35">
      <c r="B64" t="s">
        <v>86</v>
      </c>
      <c r="C64" s="14">
        <v>2.9163672289221999E-2</v>
      </c>
      <c r="D64" s="14">
        <v>3.1319502376618999E-2</v>
      </c>
      <c r="E64" s="14">
        <v>2.7447380908532701E-2</v>
      </c>
      <c r="F64" s="14"/>
      <c r="G64" s="14">
        <v>2.6241137033706001E-2</v>
      </c>
      <c r="H64" s="14">
        <v>4.9752569061326198E-2</v>
      </c>
      <c r="I64" s="14">
        <v>3.0356185490508499E-2</v>
      </c>
      <c r="J64" s="14">
        <v>2.42143796052617E-2</v>
      </c>
      <c r="K64" s="14">
        <v>1.4985611310635701E-2</v>
      </c>
      <c r="L64" s="14">
        <v>2.2653783834438699E-2</v>
      </c>
      <c r="M64" s="14"/>
      <c r="N64" s="14">
        <v>2.4447406728492299E-2</v>
      </c>
      <c r="O64" s="14">
        <v>3.01148518981087E-2</v>
      </c>
      <c r="P64" s="14"/>
      <c r="Q64" s="14">
        <v>8.7459233416405005E-2</v>
      </c>
      <c r="R64" s="14">
        <v>3.2209020200978003E-2</v>
      </c>
      <c r="S64" s="14">
        <v>1.16379923521625E-2</v>
      </c>
      <c r="T64" s="14">
        <v>1.69795047828563E-2</v>
      </c>
      <c r="U64" s="14">
        <v>0</v>
      </c>
      <c r="V64" s="14">
        <v>3.3820336459874499E-2</v>
      </c>
      <c r="W64" s="14">
        <v>1.7015471676025101E-2</v>
      </c>
      <c r="X64" s="14">
        <v>2.0796283034067199E-2</v>
      </c>
      <c r="Y64" s="14">
        <v>2.0041262138094599E-2</v>
      </c>
      <c r="Z64" s="14">
        <v>7.4916135715268201E-2</v>
      </c>
      <c r="AA64" s="14"/>
      <c r="AB64" s="14">
        <v>7.1332111794543901E-3</v>
      </c>
      <c r="AC64" s="14">
        <v>3.4164801353665203E-2</v>
      </c>
      <c r="AD64" s="14">
        <v>2.48244833054845E-2</v>
      </c>
      <c r="AE64" s="14"/>
      <c r="AF64" s="14">
        <v>1.45599961825579E-2</v>
      </c>
      <c r="AG64" s="14">
        <v>3.11759620518503E-2</v>
      </c>
      <c r="AH64" s="14">
        <v>0</v>
      </c>
      <c r="AI64" s="14">
        <v>5.3888026489201601E-2</v>
      </c>
      <c r="AJ64" s="14">
        <v>0</v>
      </c>
      <c r="AK64" s="14"/>
      <c r="AL64" s="14">
        <v>2.2918406978644001E-2</v>
      </c>
      <c r="AM64" s="14">
        <v>2.7355072799935199E-2</v>
      </c>
      <c r="AN64" s="14">
        <v>2.8840604704845701E-2</v>
      </c>
      <c r="AO64" s="14">
        <v>0</v>
      </c>
      <c r="AP64" s="14">
        <v>0</v>
      </c>
      <c r="AQ64" s="14"/>
      <c r="AR64" s="14">
        <v>1.3313913281316999E-2</v>
      </c>
      <c r="AS64" s="14">
        <v>2.8323987330275999E-2</v>
      </c>
      <c r="AT64" s="14">
        <v>2.3817408406215101E-2</v>
      </c>
      <c r="AU64" s="14"/>
      <c r="AV64" s="14">
        <v>1.0126224640243301E-2</v>
      </c>
      <c r="AW64" s="14">
        <v>4.0586140186179197E-2</v>
      </c>
      <c r="AX64" s="14">
        <v>1.07012223982426E-2</v>
      </c>
      <c r="AY64" s="14"/>
      <c r="AZ64" s="14">
        <v>2.5046701477067501E-2</v>
      </c>
      <c r="BA64" s="14">
        <v>2.1281849519673199E-2</v>
      </c>
      <c r="BB64" s="14">
        <v>3.5014763076954003E-2</v>
      </c>
      <c r="BC64" s="14"/>
      <c r="BD64" s="14">
        <v>6.4314823589712196E-3</v>
      </c>
      <c r="BE64" s="14">
        <v>2.4862365494062798E-2</v>
      </c>
      <c r="BF64" s="14"/>
      <c r="BG64" s="14">
        <v>1.9044952769551898E-2</v>
      </c>
      <c r="BH64" s="14">
        <v>4.7538569030143502E-2</v>
      </c>
      <c r="BI64" s="14"/>
      <c r="BJ64" s="14">
        <v>2.7530180128594098E-2</v>
      </c>
      <c r="BK64" s="14">
        <v>2.9611392884451301E-2</v>
      </c>
    </row>
    <row r="65" spans="2:63" x14ac:dyDescent="0.35">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row>
    <row r="66" spans="2:63" x14ac:dyDescent="0.35">
      <c r="B66" s="6" t="s">
        <v>96</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row>
    <row r="67" spans="2:63" x14ac:dyDescent="0.35">
      <c r="B67" s="21" t="s">
        <v>90</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row>
    <row r="68" spans="2:63" x14ac:dyDescent="0.35">
      <c r="B68" t="s">
        <v>79</v>
      </c>
      <c r="C68" s="14">
        <v>0</v>
      </c>
      <c r="D68" s="14">
        <v>0</v>
      </c>
      <c r="E68" s="14">
        <v>0</v>
      </c>
      <c r="F68" s="14"/>
      <c r="G68" s="14">
        <v>0</v>
      </c>
      <c r="H68" s="14">
        <v>0</v>
      </c>
      <c r="I68" s="14">
        <v>0</v>
      </c>
      <c r="J68" s="14">
        <v>0</v>
      </c>
      <c r="K68" s="14">
        <v>0</v>
      </c>
      <c r="L68" s="14">
        <v>0</v>
      </c>
      <c r="M68" s="14"/>
      <c r="N68" s="14">
        <v>0</v>
      </c>
      <c r="O68" s="14">
        <v>0</v>
      </c>
      <c r="P68" s="14"/>
      <c r="Q68" s="14">
        <v>0</v>
      </c>
      <c r="R68" s="14">
        <v>0</v>
      </c>
      <c r="S68" s="14">
        <v>0</v>
      </c>
      <c r="T68" s="14">
        <v>0</v>
      </c>
      <c r="U68" s="14">
        <v>0</v>
      </c>
      <c r="V68" s="14">
        <v>0</v>
      </c>
      <c r="W68" s="14">
        <v>0</v>
      </c>
      <c r="X68" s="14">
        <v>0</v>
      </c>
      <c r="Y68" s="14">
        <v>0</v>
      </c>
      <c r="Z68" s="14">
        <v>0</v>
      </c>
      <c r="AA68" s="14"/>
      <c r="AB68" s="14">
        <v>0</v>
      </c>
      <c r="AC68" s="14">
        <v>0</v>
      </c>
      <c r="AD68" s="14">
        <v>0</v>
      </c>
      <c r="AE68" s="14"/>
      <c r="AF68" s="14">
        <v>0</v>
      </c>
      <c r="AG68" s="14">
        <v>0</v>
      </c>
      <c r="AH68" s="14">
        <v>0</v>
      </c>
      <c r="AI68" s="14">
        <v>0</v>
      </c>
      <c r="AJ68" s="14">
        <v>0</v>
      </c>
      <c r="AK68" s="14"/>
      <c r="AL68" s="14">
        <v>0</v>
      </c>
      <c r="AM68" s="14">
        <v>0</v>
      </c>
      <c r="AN68" s="14">
        <v>0</v>
      </c>
      <c r="AO68" s="14">
        <v>0</v>
      </c>
      <c r="AP68" s="14">
        <v>0</v>
      </c>
      <c r="AQ68" s="14"/>
      <c r="AR68" s="14">
        <v>0</v>
      </c>
      <c r="AS68" s="14">
        <v>0</v>
      </c>
      <c r="AT68" s="14">
        <v>0</v>
      </c>
      <c r="AU68" s="14"/>
      <c r="AV68" s="14">
        <v>0</v>
      </c>
      <c r="AW68" s="14">
        <v>0</v>
      </c>
      <c r="AX68" s="14">
        <v>0</v>
      </c>
      <c r="AY68" s="14"/>
      <c r="AZ68" s="14">
        <v>0</v>
      </c>
      <c r="BA68" s="14">
        <v>0</v>
      </c>
      <c r="BB68" s="14">
        <v>0</v>
      </c>
      <c r="BC68" s="14"/>
      <c r="BD68" s="14">
        <v>0</v>
      </c>
      <c r="BE68" s="14">
        <v>0</v>
      </c>
      <c r="BF68" s="14"/>
      <c r="BG68" s="14">
        <v>0</v>
      </c>
      <c r="BH68" s="14">
        <v>0</v>
      </c>
      <c r="BI68" s="14"/>
      <c r="BJ68" s="14">
        <v>0</v>
      </c>
      <c r="BK68" s="14">
        <v>0</v>
      </c>
    </row>
    <row r="69" spans="2:63" x14ac:dyDescent="0.35">
      <c r="B69" t="s">
        <v>80</v>
      </c>
      <c r="C69" s="14">
        <v>0</v>
      </c>
      <c r="D69" s="14">
        <v>0</v>
      </c>
      <c r="E69" s="14">
        <v>0</v>
      </c>
      <c r="F69" s="14"/>
      <c r="G69" s="14">
        <v>0</v>
      </c>
      <c r="H69" s="14">
        <v>0</v>
      </c>
      <c r="I69" s="14">
        <v>0</v>
      </c>
      <c r="J69" s="14">
        <v>0</v>
      </c>
      <c r="K69" s="14">
        <v>0</v>
      </c>
      <c r="L69" s="14">
        <v>0</v>
      </c>
      <c r="M69" s="14"/>
      <c r="N69" s="14">
        <v>0</v>
      </c>
      <c r="O69" s="14">
        <v>0</v>
      </c>
      <c r="P69" s="14"/>
      <c r="Q69" s="14">
        <v>0</v>
      </c>
      <c r="R69" s="14">
        <v>0</v>
      </c>
      <c r="S69" s="14">
        <v>0</v>
      </c>
      <c r="T69" s="14">
        <v>0</v>
      </c>
      <c r="U69" s="14">
        <v>0</v>
      </c>
      <c r="V69" s="14">
        <v>0</v>
      </c>
      <c r="W69" s="14">
        <v>0</v>
      </c>
      <c r="X69" s="14">
        <v>0</v>
      </c>
      <c r="Y69" s="14">
        <v>0</v>
      </c>
      <c r="Z69" s="14">
        <v>0</v>
      </c>
      <c r="AA69" s="14"/>
      <c r="AB69" s="14">
        <v>0</v>
      </c>
      <c r="AC69" s="14">
        <v>0</v>
      </c>
      <c r="AD69" s="14">
        <v>0</v>
      </c>
      <c r="AE69" s="14"/>
      <c r="AF69" s="14">
        <v>0</v>
      </c>
      <c r="AG69" s="14">
        <v>0</v>
      </c>
      <c r="AH69" s="14">
        <v>0</v>
      </c>
      <c r="AI69" s="14">
        <v>0</v>
      </c>
      <c r="AJ69" s="14">
        <v>0</v>
      </c>
      <c r="AK69" s="14"/>
      <c r="AL69" s="14">
        <v>0</v>
      </c>
      <c r="AM69" s="14">
        <v>0</v>
      </c>
      <c r="AN69" s="14">
        <v>0</v>
      </c>
      <c r="AO69" s="14">
        <v>0</v>
      </c>
      <c r="AP69" s="14">
        <v>0</v>
      </c>
      <c r="AQ69" s="14"/>
      <c r="AR69" s="14">
        <v>0</v>
      </c>
      <c r="AS69" s="14">
        <v>0</v>
      </c>
      <c r="AT69" s="14">
        <v>0</v>
      </c>
      <c r="AU69" s="14"/>
      <c r="AV69" s="14">
        <v>0</v>
      </c>
      <c r="AW69" s="14">
        <v>0</v>
      </c>
      <c r="AX69" s="14">
        <v>0</v>
      </c>
      <c r="AY69" s="14"/>
      <c r="AZ69" s="14">
        <v>0</v>
      </c>
      <c r="BA69" s="14">
        <v>0</v>
      </c>
      <c r="BB69" s="14">
        <v>0</v>
      </c>
      <c r="BC69" s="14"/>
      <c r="BD69" s="14">
        <v>0</v>
      </c>
      <c r="BE69" s="14">
        <v>0</v>
      </c>
      <c r="BF69" s="14"/>
      <c r="BG69" s="14">
        <v>0</v>
      </c>
      <c r="BH69" s="14">
        <v>0</v>
      </c>
      <c r="BI69" s="14"/>
      <c r="BJ69" s="14">
        <v>0</v>
      </c>
      <c r="BK69" s="14">
        <v>0</v>
      </c>
    </row>
    <row r="70" spans="2:63" x14ac:dyDescent="0.35">
      <c r="B70" t="s">
        <v>81</v>
      </c>
      <c r="C70" s="14">
        <v>1</v>
      </c>
      <c r="D70" s="14">
        <v>1</v>
      </c>
      <c r="E70" s="14">
        <v>1</v>
      </c>
      <c r="F70" s="14"/>
      <c r="G70" s="14">
        <v>1</v>
      </c>
      <c r="H70" s="14">
        <v>1</v>
      </c>
      <c r="I70" s="14">
        <v>1</v>
      </c>
      <c r="J70" s="14">
        <v>1</v>
      </c>
      <c r="K70" s="14">
        <v>1</v>
      </c>
      <c r="L70" s="14">
        <v>1</v>
      </c>
      <c r="M70" s="14"/>
      <c r="N70" s="14">
        <v>1</v>
      </c>
      <c r="O70" s="14">
        <v>1</v>
      </c>
      <c r="P70" s="14"/>
      <c r="Q70" s="14">
        <v>1</v>
      </c>
      <c r="R70" s="14">
        <v>1</v>
      </c>
      <c r="S70" s="14">
        <v>1</v>
      </c>
      <c r="T70" s="14">
        <v>1</v>
      </c>
      <c r="U70" s="14">
        <v>1</v>
      </c>
      <c r="V70" s="14">
        <v>1</v>
      </c>
      <c r="W70" s="14">
        <v>1</v>
      </c>
      <c r="X70" s="14">
        <v>1</v>
      </c>
      <c r="Y70" s="14">
        <v>1</v>
      </c>
      <c r="Z70" s="14">
        <v>1</v>
      </c>
      <c r="AA70" s="14"/>
      <c r="AB70" s="14">
        <v>1</v>
      </c>
      <c r="AC70" s="14">
        <v>1</v>
      </c>
      <c r="AD70" s="14">
        <v>1</v>
      </c>
      <c r="AE70" s="14"/>
      <c r="AF70" s="14">
        <v>1</v>
      </c>
      <c r="AG70" s="14">
        <v>1</v>
      </c>
      <c r="AH70" s="14">
        <v>1</v>
      </c>
      <c r="AI70" s="14">
        <v>1</v>
      </c>
      <c r="AJ70" s="14">
        <v>0</v>
      </c>
      <c r="AK70" s="14"/>
      <c r="AL70" s="14">
        <v>1</v>
      </c>
      <c r="AM70" s="14">
        <v>1</v>
      </c>
      <c r="AN70" s="14">
        <v>1</v>
      </c>
      <c r="AO70" s="14">
        <v>1</v>
      </c>
      <c r="AP70" s="14">
        <v>0</v>
      </c>
      <c r="AQ70" s="14"/>
      <c r="AR70" s="14">
        <v>1</v>
      </c>
      <c r="AS70" s="14">
        <v>1</v>
      </c>
      <c r="AT70" s="14">
        <v>1</v>
      </c>
      <c r="AU70" s="14"/>
      <c r="AV70" s="14">
        <v>1</v>
      </c>
      <c r="AW70" s="14">
        <v>1</v>
      </c>
      <c r="AX70" s="14">
        <v>1</v>
      </c>
      <c r="AY70" s="14"/>
      <c r="AZ70" s="14">
        <v>1</v>
      </c>
      <c r="BA70" s="14">
        <v>1</v>
      </c>
      <c r="BB70" s="14">
        <v>1</v>
      </c>
      <c r="BC70" s="14"/>
      <c r="BD70" s="14">
        <v>1</v>
      </c>
      <c r="BE70" s="14">
        <v>1</v>
      </c>
      <c r="BF70" s="14"/>
      <c r="BG70" s="14">
        <v>1</v>
      </c>
      <c r="BH70" s="14">
        <v>1</v>
      </c>
      <c r="BI70" s="14"/>
      <c r="BJ70" s="14">
        <v>1</v>
      </c>
      <c r="BK70" s="14">
        <v>1</v>
      </c>
    </row>
    <row r="71" spans="2:63" x14ac:dyDescent="0.35">
      <c r="B71" t="s">
        <v>82</v>
      </c>
      <c r="C71" s="14">
        <v>0</v>
      </c>
      <c r="D71" s="14">
        <v>0</v>
      </c>
      <c r="E71" s="14">
        <v>0</v>
      </c>
      <c r="F71" s="14"/>
      <c r="G71" s="14">
        <v>0</v>
      </c>
      <c r="H71" s="14">
        <v>0</v>
      </c>
      <c r="I71" s="14">
        <v>0</v>
      </c>
      <c r="J71" s="14">
        <v>0</v>
      </c>
      <c r="K71" s="14">
        <v>0</v>
      </c>
      <c r="L71" s="14">
        <v>0</v>
      </c>
      <c r="M71" s="14"/>
      <c r="N71" s="14">
        <v>0</v>
      </c>
      <c r="O71" s="14">
        <v>0</v>
      </c>
      <c r="P71" s="14"/>
      <c r="Q71" s="14">
        <v>0</v>
      </c>
      <c r="R71" s="14">
        <v>0</v>
      </c>
      <c r="S71" s="14">
        <v>0</v>
      </c>
      <c r="T71" s="14">
        <v>0</v>
      </c>
      <c r="U71" s="14">
        <v>0</v>
      </c>
      <c r="V71" s="14">
        <v>0</v>
      </c>
      <c r="W71" s="14">
        <v>0</v>
      </c>
      <c r="X71" s="14">
        <v>0</v>
      </c>
      <c r="Y71" s="14">
        <v>0</v>
      </c>
      <c r="Z71" s="14">
        <v>0</v>
      </c>
      <c r="AA71" s="14"/>
      <c r="AB71" s="14">
        <v>0</v>
      </c>
      <c r="AC71" s="14">
        <v>0</v>
      </c>
      <c r="AD71" s="14">
        <v>0</v>
      </c>
      <c r="AE71" s="14"/>
      <c r="AF71" s="14">
        <v>0</v>
      </c>
      <c r="AG71" s="14">
        <v>0</v>
      </c>
      <c r="AH71" s="14">
        <v>0</v>
      </c>
      <c r="AI71" s="14">
        <v>0</v>
      </c>
      <c r="AJ71" s="14">
        <v>0</v>
      </c>
      <c r="AK71" s="14"/>
      <c r="AL71" s="14">
        <v>0</v>
      </c>
      <c r="AM71" s="14">
        <v>0</v>
      </c>
      <c r="AN71" s="14">
        <v>0</v>
      </c>
      <c r="AO71" s="14">
        <v>0</v>
      </c>
      <c r="AP71" s="14">
        <v>0</v>
      </c>
      <c r="AQ71" s="14"/>
      <c r="AR71" s="14">
        <v>0</v>
      </c>
      <c r="AS71" s="14">
        <v>0</v>
      </c>
      <c r="AT71" s="14">
        <v>0</v>
      </c>
      <c r="AU71" s="14"/>
      <c r="AV71" s="14">
        <v>0</v>
      </c>
      <c r="AW71" s="14">
        <v>0</v>
      </c>
      <c r="AX71" s="14">
        <v>0</v>
      </c>
      <c r="AY71" s="14"/>
      <c r="AZ71" s="14">
        <v>0</v>
      </c>
      <c r="BA71" s="14">
        <v>0</v>
      </c>
      <c r="BB71" s="14">
        <v>0</v>
      </c>
      <c r="BC71" s="14"/>
      <c r="BD71" s="14">
        <v>0</v>
      </c>
      <c r="BE71" s="14">
        <v>0</v>
      </c>
      <c r="BF71" s="14"/>
      <c r="BG71" s="14">
        <v>0</v>
      </c>
      <c r="BH71" s="14">
        <v>0</v>
      </c>
      <c r="BI71" s="14"/>
      <c r="BJ71" s="14">
        <v>0</v>
      </c>
      <c r="BK71" s="14">
        <v>0</v>
      </c>
    </row>
    <row r="72" spans="2:63" x14ac:dyDescent="0.35">
      <c r="B72" t="s">
        <v>83</v>
      </c>
      <c r="C72" s="14">
        <v>0</v>
      </c>
      <c r="D72" s="14">
        <v>0</v>
      </c>
      <c r="E72" s="14">
        <v>0</v>
      </c>
      <c r="F72" s="14"/>
      <c r="G72" s="14">
        <v>0</v>
      </c>
      <c r="H72" s="14">
        <v>0</v>
      </c>
      <c r="I72" s="14">
        <v>0</v>
      </c>
      <c r="J72" s="14">
        <v>0</v>
      </c>
      <c r="K72" s="14">
        <v>0</v>
      </c>
      <c r="L72" s="14">
        <v>0</v>
      </c>
      <c r="M72" s="14"/>
      <c r="N72" s="14">
        <v>0</v>
      </c>
      <c r="O72" s="14">
        <v>0</v>
      </c>
      <c r="P72" s="14"/>
      <c r="Q72" s="14">
        <v>0</v>
      </c>
      <c r="R72" s="14">
        <v>0</v>
      </c>
      <c r="S72" s="14">
        <v>0</v>
      </c>
      <c r="T72" s="14">
        <v>0</v>
      </c>
      <c r="U72" s="14">
        <v>0</v>
      </c>
      <c r="V72" s="14">
        <v>0</v>
      </c>
      <c r="W72" s="14">
        <v>0</v>
      </c>
      <c r="X72" s="14">
        <v>0</v>
      </c>
      <c r="Y72" s="14">
        <v>0</v>
      </c>
      <c r="Z72" s="14">
        <v>0</v>
      </c>
      <c r="AA72" s="14"/>
      <c r="AB72" s="14">
        <v>0</v>
      </c>
      <c r="AC72" s="14">
        <v>0</v>
      </c>
      <c r="AD72" s="14">
        <v>0</v>
      </c>
      <c r="AE72" s="14"/>
      <c r="AF72" s="14">
        <v>0</v>
      </c>
      <c r="AG72" s="14">
        <v>0</v>
      </c>
      <c r="AH72" s="14">
        <v>0</v>
      </c>
      <c r="AI72" s="14">
        <v>0</v>
      </c>
      <c r="AJ72" s="14">
        <v>0</v>
      </c>
      <c r="AK72" s="14"/>
      <c r="AL72" s="14">
        <v>0</v>
      </c>
      <c r="AM72" s="14">
        <v>0</v>
      </c>
      <c r="AN72" s="14">
        <v>0</v>
      </c>
      <c r="AO72" s="14">
        <v>0</v>
      </c>
      <c r="AP72" s="14">
        <v>0</v>
      </c>
      <c r="AQ72" s="14"/>
      <c r="AR72" s="14">
        <v>0</v>
      </c>
      <c r="AS72" s="14">
        <v>0</v>
      </c>
      <c r="AT72" s="14">
        <v>0</v>
      </c>
      <c r="AU72" s="14"/>
      <c r="AV72" s="14">
        <v>0</v>
      </c>
      <c r="AW72" s="14">
        <v>0</v>
      </c>
      <c r="AX72" s="14">
        <v>0</v>
      </c>
      <c r="AY72" s="14"/>
      <c r="AZ72" s="14">
        <v>0</v>
      </c>
      <c r="BA72" s="14">
        <v>0</v>
      </c>
      <c r="BB72" s="14">
        <v>0</v>
      </c>
      <c r="BC72" s="14"/>
      <c r="BD72" s="14">
        <v>0</v>
      </c>
      <c r="BE72" s="14">
        <v>0</v>
      </c>
      <c r="BF72" s="14"/>
      <c r="BG72" s="14">
        <v>0</v>
      </c>
      <c r="BH72" s="14">
        <v>0</v>
      </c>
      <c r="BI72" s="14"/>
      <c r="BJ72" s="14">
        <v>0</v>
      </c>
      <c r="BK72" s="14">
        <v>0</v>
      </c>
    </row>
    <row r="73" spans="2:63" x14ac:dyDescent="0.35">
      <c r="B73" t="s">
        <v>84</v>
      </c>
      <c r="C73" s="14">
        <v>0</v>
      </c>
      <c r="D73" s="14">
        <v>0</v>
      </c>
      <c r="E73" s="14">
        <v>0</v>
      </c>
      <c r="F73" s="14"/>
      <c r="G73" s="14">
        <v>0</v>
      </c>
      <c r="H73" s="14">
        <v>0</v>
      </c>
      <c r="I73" s="14">
        <v>0</v>
      </c>
      <c r="J73" s="14">
        <v>0</v>
      </c>
      <c r="K73" s="14">
        <v>0</v>
      </c>
      <c r="L73" s="14">
        <v>0</v>
      </c>
      <c r="M73" s="14"/>
      <c r="N73" s="14">
        <v>0</v>
      </c>
      <c r="O73" s="14">
        <v>0</v>
      </c>
      <c r="P73" s="14"/>
      <c r="Q73" s="14">
        <v>0</v>
      </c>
      <c r="R73" s="14">
        <v>0</v>
      </c>
      <c r="S73" s="14">
        <v>0</v>
      </c>
      <c r="T73" s="14">
        <v>0</v>
      </c>
      <c r="U73" s="14">
        <v>0</v>
      </c>
      <c r="V73" s="14">
        <v>0</v>
      </c>
      <c r="W73" s="14">
        <v>0</v>
      </c>
      <c r="X73" s="14">
        <v>0</v>
      </c>
      <c r="Y73" s="14">
        <v>0</v>
      </c>
      <c r="Z73" s="14">
        <v>0</v>
      </c>
      <c r="AA73" s="14"/>
      <c r="AB73" s="14">
        <v>0</v>
      </c>
      <c r="AC73" s="14">
        <v>0</v>
      </c>
      <c r="AD73" s="14">
        <v>0</v>
      </c>
      <c r="AE73" s="14"/>
      <c r="AF73" s="14">
        <v>0</v>
      </c>
      <c r="AG73" s="14">
        <v>0</v>
      </c>
      <c r="AH73" s="14">
        <v>0</v>
      </c>
      <c r="AI73" s="14">
        <v>0</v>
      </c>
      <c r="AJ73" s="14">
        <v>0</v>
      </c>
      <c r="AK73" s="14"/>
      <c r="AL73" s="14">
        <v>0</v>
      </c>
      <c r="AM73" s="14">
        <v>0</v>
      </c>
      <c r="AN73" s="14">
        <v>0</v>
      </c>
      <c r="AO73" s="14">
        <v>0</v>
      </c>
      <c r="AP73" s="14">
        <v>0</v>
      </c>
      <c r="AQ73" s="14"/>
      <c r="AR73" s="14">
        <v>0</v>
      </c>
      <c r="AS73" s="14">
        <v>0</v>
      </c>
      <c r="AT73" s="14">
        <v>0</v>
      </c>
      <c r="AU73" s="14"/>
      <c r="AV73" s="14">
        <v>0</v>
      </c>
      <c r="AW73" s="14">
        <v>0</v>
      </c>
      <c r="AX73" s="14">
        <v>0</v>
      </c>
      <c r="AY73" s="14"/>
      <c r="AZ73" s="14">
        <v>0</v>
      </c>
      <c r="BA73" s="14">
        <v>0</v>
      </c>
      <c r="BB73" s="14">
        <v>0</v>
      </c>
      <c r="BC73" s="14"/>
      <c r="BD73" s="14">
        <v>0</v>
      </c>
      <c r="BE73" s="14">
        <v>0</v>
      </c>
      <c r="BF73" s="14"/>
      <c r="BG73" s="14">
        <v>0</v>
      </c>
      <c r="BH73" s="14">
        <v>0</v>
      </c>
      <c r="BI73" s="14"/>
      <c r="BJ73" s="14">
        <v>0</v>
      </c>
      <c r="BK73" s="14">
        <v>0</v>
      </c>
    </row>
    <row r="74" spans="2:63" x14ac:dyDescent="0.35">
      <c r="B74" t="s">
        <v>85</v>
      </c>
      <c r="C74" s="14">
        <v>0</v>
      </c>
      <c r="D74" s="14">
        <v>0</v>
      </c>
      <c r="E74" s="14">
        <v>0</v>
      </c>
      <c r="F74" s="14"/>
      <c r="G74" s="14">
        <v>0</v>
      </c>
      <c r="H74" s="14">
        <v>0</v>
      </c>
      <c r="I74" s="14">
        <v>0</v>
      </c>
      <c r="J74" s="14">
        <v>0</v>
      </c>
      <c r="K74" s="14">
        <v>0</v>
      </c>
      <c r="L74" s="14">
        <v>0</v>
      </c>
      <c r="M74" s="14"/>
      <c r="N74" s="14">
        <v>0</v>
      </c>
      <c r="O74" s="14">
        <v>0</v>
      </c>
      <c r="P74" s="14"/>
      <c r="Q74" s="14">
        <v>0</v>
      </c>
      <c r="R74" s="14">
        <v>0</v>
      </c>
      <c r="S74" s="14">
        <v>0</v>
      </c>
      <c r="T74" s="14">
        <v>0</v>
      </c>
      <c r="U74" s="14">
        <v>0</v>
      </c>
      <c r="V74" s="14">
        <v>0</v>
      </c>
      <c r="W74" s="14">
        <v>0</v>
      </c>
      <c r="X74" s="14">
        <v>0</v>
      </c>
      <c r="Y74" s="14">
        <v>0</v>
      </c>
      <c r="Z74" s="14">
        <v>0</v>
      </c>
      <c r="AA74" s="14"/>
      <c r="AB74" s="14">
        <v>0</v>
      </c>
      <c r="AC74" s="14">
        <v>0</v>
      </c>
      <c r="AD74" s="14">
        <v>0</v>
      </c>
      <c r="AE74" s="14"/>
      <c r="AF74" s="14">
        <v>0</v>
      </c>
      <c r="AG74" s="14">
        <v>0</v>
      </c>
      <c r="AH74" s="14">
        <v>0</v>
      </c>
      <c r="AI74" s="14">
        <v>0</v>
      </c>
      <c r="AJ74" s="14">
        <v>0</v>
      </c>
      <c r="AK74" s="14"/>
      <c r="AL74" s="14">
        <v>0</v>
      </c>
      <c r="AM74" s="14">
        <v>0</v>
      </c>
      <c r="AN74" s="14">
        <v>0</v>
      </c>
      <c r="AO74" s="14">
        <v>0</v>
      </c>
      <c r="AP74" s="14">
        <v>0</v>
      </c>
      <c r="AQ74" s="14"/>
      <c r="AR74" s="14">
        <v>0</v>
      </c>
      <c r="AS74" s="14">
        <v>0</v>
      </c>
      <c r="AT74" s="14">
        <v>0</v>
      </c>
      <c r="AU74" s="14"/>
      <c r="AV74" s="14">
        <v>0</v>
      </c>
      <c r="AW74" s="14">
        <v>0</v>
      </c>
      <c r="AX74" s="14">
        <v>0</v>
      </c>
      <c r="AY74" s="14"/>
      <c r="AZ74" s="14">
        <v>0</v>
      </c>
      <c r="BA74" s="14">
        <v>0</v>
      </c>
      <c r="BB74" s="14">
        <v>0</v>
      </c>
      <c r="BC74" s="14"/>
      <c r="BD74" s="14">
        <v>0</v>
      </c>
      <c r="BE74" s="14">
        <v>0</v>
      </c>
      <c r="BF74" s="14"/>
      <c r="BG74" s="14">
        <v>0</v>
      </c>
      <c r="BH74" s="14">
        <v>0</v>
      </c>
      <c r="BI74" s="14"/>
      <c r="BJ74" s="14">
        <v>0</v>
      </c>
      <c r="BK74" s="14">
        <v>0</v>
      </c>
    </row>
    <row r="75" spans="2:63" x14ac:dyDescent="0.35">
      <c r="B75" t="s">
        <v>86</v>
      </c>
      <c r="C75" s="14">
        <v>0</v>
      </c>
      <c r="D75" s="14">
        <v>0</v>
      </c>
      <c r="E75" s="14">
        <v>0</v>
      </c>
      <c r="F75" s="14"/>
      <c r="G75" s="14">
        <v>0</v>
      </c>
      <c r="H75" s="14">
        <v>0</v>
      </c>
      <c r="I75" s="14">
        <v>0</v>
      </c>
      <c r="J75" s="14">
        <v>0</v>
      </c>
      <c r="K75" s="14">
        <v>0</v>
      </c>
      <c r="L75" s="14">
        <v>0</v>
      </c>
      <c r="M75" s="14"/>
      <c r="N75" s="14">
        <v>0</v>
      </c>
      <c r="O75" s="14">
        <v>0</v>
      </c>
      <c r="P75" s="14"/>
      <c r="Q75" s="14">
        <v>0</v>
      </c>
      <c r="R75" s="14">
        <v>0</v>
      </c>
      <c r="S75" s="14">
        <v>0</v>
      </c>
      <c r="T75" s="14">
        <v>0</v>
      </c>
      <c r="U75" s="14">
        <v>0</v>
      </c>
      <c r="V75" s="14">
        <v>0</v>
      </c>
      <c r="W75" s="14">
        <v>0</v>
      </c>
      <c r="X75" s="14">
        <v>0</v>
      </c>
      <c r="Y75" s="14">
        <v>0</v>
      </c>
      <c r="Z75" s="14">
        <v>0</v>
      </c>
      <c r="AA75" s="14"/>
      <c r="AB75" s="14">
        <v>0</v>
      </c>
      <c r="AC75" s="14">
        <v>0</v>
      </c>
      <c r="AD75" s="14">
        <v>0</v>
      </c>
      <c r="AE75" s="14"/>
      <c r="AF75" s="14">
        <v>0</v>
      </c>
      <c r="AG75" s="14">
        <v>0</v>
      </c>
      <c r="AH75" s="14">
        <v>0</v>
      </c>
      <c r="AI75" s="14">
        <v>0</v>
      </c>
      <c r="AJ75" s="14">
        <v>0</v>
      </c>
      <c r="AK75" s="14"/>
      <c r="AL75" s="14">
        <v>0</v>
      </c>
      <c r="AM75" s="14">
        <v>0</v>
      </c>
      <c r="AN75" s="14">
        <v>0</v>
      </c>
      <c r="AO75" s="14">
        <v>0</v>
      </c>
      <c r="AP75" s="14">
        <v>0</v>
      </c>
      <c r="AQ75" s="14"/>
      <c r="AR75" s="14">
        <v>0</v>
      </c>
      <c r="AS75" s="14">
        <v>0</v>
      </c>
      <c r="AT75" s="14">
        <v>0</v>
      </c>
      <c r="AU75" s="14"/>
      <c r="AV75" s="14">
        <v>0</v>
      </c>
      <c r="AW75" s="14">
        <v>0</v>
      </c>
      <c r="AX75" s="14">
        <v>0</v>
      </c>
      <c r="AY75" s="14"/>
      <c r="AZ75" s="14">
        <v>0</v>
      </c>
      <c r="BA75" s="14">
        <v>0</v>
      </c>
      <c r="BB75" s="14">
        <v>0</v>
      </c>
      <c r="BC75" s="14"/>
      <c r="BD75" s="14">
        <v>0</v>
      </c>
      <c r="BE75" s="14">
        <v>0</v>
      </c>
      <c r="BF75" s="14"/>
      <c r="BG75" s="14">
        <v>0</v>
      </c>
      <c r="BH75" s="14">
        <v>0</v>
      </c>
      <c r="BI75" s="14"/>
      <c r="BJ75" s="14">
        <v>0</v>
      </c>
      <c r="BK75" s="14">
        <v>0</v>
      </c>
    </row>
    <row r="76" spans="2:63" x14ac:dyDescent="0.35">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row>
    <row r="77" spans="2:63" x14ac:dyDescent="0.35">
      <c r="B77" s="6" t="s">
        <v>97</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row>
    <row r="78" spans="2:63" x14ac:dyDescent="0.35">
      <c r="B78" s="21" t="s">
        <v>90</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row>
    <row r="79" spans="2:63" x14ac:dyDescent="0.35">
      <c r="B79" t="s">
        <v>79</v>
      </c>
      <c r="C79" s="14">
        <v>0.25433410634125497</v>
      </c>
      <c r="D79" s="14">
        <v>0.249877854866703</v>
      </c>
      <c r="E79" s="14">
        <v>0.25674698887790098</v>
      </c>
      <c r="F79" s="14"/>
      <c r="G79" s="14">
        <v>0.24972753171942599</v>
      </c>
      <c r="H79" s="14">
        <v>0.23408375449512001</v>
      </c>
      <c r="I79" s="14">
        <v>0.30216426740178098</v>
      </c>
      <c r="J79" s="14">
        <v>0.237451719423283</v>
      </c>
      <c r="K79" s="14">
        <v>0.20073959511077699</v>
      </c>
      <c r="L79" s="14">
        <v>0.28433692693381302</v>
      </c>
      <c r="M79" s="14"/>
      <c r="N79" s="14">
        <v>0.32438557720150502</v>
      </c>
      <c r="O79" s="14">
        <v>0.240206078604734</v>
      </c>
      <c r="P79" s="14"/>
      <c r="Q79" s="14">
        <v>0.20807723085663099</v>
      </c>
      <c r="R79" s="14">
        <v>0.18593589202396901</v>
      </c>
      <c r="S79" s="14">
        <v>0.23098301030163301</v>
      </c>
      <c r="T79" s="14">
        <v>0.26398897970679702</v>
      </c>
      <c r="U79" s="14">
        <v>0.13805299741322499</v>
      </c>
      <c r="V79" s="14">
        <v>0.312505894697654</v>
      </c>
      <c r="W79" s="14">
        <v>0.30786753629380298</v>
      </c>
      <c r="X79" s="14">
        <v>0.23866621011331099</v>
      </c>
      <c r="Y79" s="14">
        <v>0.30619276873837797</v>
      </c>
      <c r="Z79" s="14">
        <v>0.345063762969333</v>
      </c>
      <c r="AA79" s="14"/>
      <c r="AB79" s="14">
        <v>0.35668724776535499</v>
      </c>
      <c r="AC79" s="14">
        <v>0.26245023537777101</v>
      </c>
      <c r="AD79" s="14">
        <v>0.18455392783232599</v>
      </c>
      <c r="AE79" s="14"/>
      <c r="AF79" s="14">
        <v>0.35101947598375</v>
      </c>
      <c r="AG79" s="14">
        <v>0.16036700141111601</v>
      </c>
      <c r="AH79" s="14">
        <v>0.17408482996010599</v>
      </c>
      <c r="AI79" s="14">
        <v>0.25955329495432899</v>
      </c>
      <c r="AJ79" s="14">
        <v>0</v>
      </c>
      <c r="AK79" s="14"/>
      <c r="AL79" s="14">
        <v>0.36946132378654301</v>
      </c>
      <c r="AM79" s="14">
        <v>0.16851805960298699</v>
      </c>
      <c r="AN79" s="14">
        <v>0.234760887002541</v>
      </c>
      <c r="AO79" s="14">
        <v>8.98236936397942E-2</v>
      </c>
      <c r="AP79" s="14">
        <v>0</v>
      </c>
      <c r="AQ79" s="14"/>
      <c r="AR79" s="14">
        <v>0.44205145567267701</v>
      </c>
      <c r="AS79" s="14">
        <v>0.28001504104467601</v>
      </c>
      <c r="AT79" s="14">
        <v>0.17574475742498399</v>
      </c>
      <c r="AU79" s="14"/>
      <c r="AV79" s="14">
        <v>0.31772407132475</v>
      </c>
      <c r="AW79" s="14">
        <v>0.25251083715706202</v>
      </c>
      <c r="AX79" s="14">
        <v>0.180226508695149</v>
      </c>
      <c r="AY79" s="14"/>
      <c r="AZ79" s="14">
        <v>0.38033479630229</v>
      </c>
      <c r="BA79" s="14">
        <v>0.236063108757397</v>
      </c>
      <c r="BB79" s="14">
        <v>0.22843146440703399</v>
      </c>
      <c r="BC79" s="14"/>
      <c r="BD79" s="14">
        <v>0.32271123377947197</v>
      </c>
      <c r="BE79" s="14">
        <v>0.257896623712777</v>
      </c>
      <c r="BF79" s="14"/>
      <c r="BG79" s="14">
        <v>0.29455817880058399</v>
      </c>
      <c r="BH79" s="14">
        <v>0.181289965083784</v>
      </c>
      <c r="BI79" s="14"/>
      <c r="BJ79" s="14">
        <v>0.24718797569190201</v>
      </c>
      <c r="BK79" s="14">
        <v>0.25629277498077002</v>
      </c>
    </row>
    <row r="80" spans="2:63" x14ac:dyDescent="0.35">
      <c r="B80" t="s">
        <v>80</v>
      </c>
      <c r="C80" s="14">
        <v>0.15045981987378601</v>
      </c>
      <c r="D80" s="14">
        <v>0.13560528517338899</v>
      </c>
      <c r="E80" s="14">
        <v>0.164957929041331</v>
      </c>
      <c r="F80" s="14"/>
      <c r="G80" s="14">
        <v>0.197236703538445</v>
      </c>
      <c r="H80" s="14">
        <v>0.143128644821059</v>
      </c>
      <c r="I80" s="14">
        <v>0.128261041984571</v>
      </c>
      <c r="J80" s="14">
        <v>0.162324868324839</v>
      </c>
      <c r="K80" s="14">
        <v>0.15307506251598599</v>
      </c>
      <c r="L80" s="14">
        <v>0.13544565254497601</v>
      </c>
      <c r="M80" s="14"/>
      <c r="N80" s="14">
        <v>0.14627221261918999</v>
      </c>
      <c r="O80" s="14">
        <v>0.151304379320091</v>
      </c>
      <c r="P80" s="14"/>
      <c r="Q80" s="14">
        <v>0.20241992698692701</v>
      </c>
      <c r="R80" s="14">
        <v>0.127163352414913</v>
      </c>
      <c r="S80" s="14">
        <v>0.15226654035845799</v>
      </c>
      <c r="T80" s="14">
        <v>0.103550392675297</v>
      </c>
      <c r="U80" s="14">
        <v>0.1772155164025</v>
      </c>
      <c r="V80" s="14">
        <v>0.107204719081495</v>
      </c>
      <c r="W80" s="14">
        <v>0.165725449226195</v>
      </c>
      <c r="X80" s="14">
        <v>0.118968614502067</v>
      </c>
      <c r="Y80" s="14">
        <v>0.182853719661697</v>
      </c>
      <c r="Z80" s="14">
        <v>0.11291480877986899</v>
      </c>
      <c r="AA80" s="14"/>
      <c r="AB80" s="14">
        <v>0.19758934058188099</v>
      </c>
      <c r="AC80" s="14">
        <v>0.121348729214016</v>
      </c>
      <c r="AD80" s="14">
        <v>0.142093386004088</v>
      </c>
      <c r="AE80" s="14"/>
      <c r="AF80" s="14">
        <v>0.18496582638262499</v>
      </c>
      <c r="AG80" s="14">
        <v>0.12867718354284599</v>
      </c>
      <c r="AH80" s="14">
        <v>0.19226310740327501</v>
      </c>
      <c r="AI80" s="14">
        <v>9.5336972776971896E-2</v>
      </c>
      <c r="AJ80" s="14">
        <v>0</v>
      </c>
      <c r="AK80" s="14"/>
      <c r="AL80" s="14">
        <v>0.186158815250516</v>
      </c>
      <c r="AM80" s="14">
        <v>0.12731073105566401</v>
      </c>
      <c r="AN80" s="14">
        <v>8.80846893077879E-2</v>
      </c>
      <c r="AO80" s="14">
        <v>0</v>
      </c>
      <c r="AP80" s="14">
        <v>0</v>
      </c>
      <c r="AQ80" s="14"/>
      <c r="AR80" s="14">
        <v>0.14684395343648801</v>
      </c>
      <c r="AS80" s="14">
        <v>0.19105300273437101</v>
      </c>
      <c r="AT80" s="14">
        <v>0.12543878763560001</v>
      </c>
      <c r="AU80" s="14"/>
      <c r="AV80" s="14">
        <v>0.15886793640017899</v>
      </c>
      <c r="AW80" s="14">
        <v>0.152189643834793</v>
      </c>
      <c r="AX80" s="14">
        <v>0.15997481414706699</v>
      </c>
      <c r="AY80" s="14"/>
      <c r="AZ80" s="14">
        <v>0.13207351280974</v>
      </c>
      <c r="BA80" s="14">
        <v>0.15856537824566599</v>
      </c>
      <c r="BB80" s="14">
        <v>0.15061516021223001</v>
      </c>
      <c r="BC80" s="14"/>
      <c r="BD80" s="14">
        <v>0.15014891809650599</v>
      </c>
      <c r="BE80" s="14">
        <v>0.162163503465071</v>
      </c>
      <c r="BF80" s="14"/>
      <c r="BG80" s="14">
        <v>0.16864608138738801</v>
      </c>
      <c r="BH80" s="14">
        <v>0.117434823305178</v>
      </c>
      <c r="BI80" s="14"/>
      <c r="BJ80" s="14">
        <v>0.162004874354164</v>
      </c>
      <c r="BK80" s="14">
        <v>0.147295459010296</v>
      </c>
    </row>
    <row r="81" spans="2:63" x14ac:dyDescent="0.35">
      <c r="B81" t="s">
        <v>81</v>
      </c>
      <c r="C81" s="14">
        <v>0.113081440725651</v>
      </c>
      <c r="D81" s="14">
        <v>9.0079913579546506E-2</v>
      </c>
      <c r="E81" s="14">
        <v>0.13461933415233601</v>
      </c>
      <c r="F81" s="14"/>
      <c r="G81" s="14">
        <v>0.124329513699555</v>
      </c>
      <c r="H81" s="14">
        <v>0.13829828691762899</v>
      </c>
      <c r="I81" s="14">
        <v>0.112264268408997</v>
      </c>
      <c r="J81" s="14">
        <v>9.8047950471492701E-2</v>
      </c>
      <c r="K81" s="14">
        <v>8.8564629206890497E-2</v>
      </c>
      <c r="L81" s="14">
        <v>0.111172099819695</v>
      </c>
      <c r="M81" s="14"/>
      <c r="N81" s="14">
        <v>0.13353913623303701</v>
      </c>
      <c r="O81" s="14">
        <v>0.108955518942649</v>
      </c>
      <c r="P81" s="14"/>
      <c r="Q81" s="14">
        <v>8.44376876705802E-2</v>
      </c>
      <c r="R81" s="14">
        <v>0.13937282311770199</v>
      </c>
      <c r="S81" s="14">
        <v>0.116408708193314</v>
      </c>
      <c r="T81" s="14">
        <v>0.18048699734242499</v>
      </c>
      <c r="U81" s="14">
        <v>8.8222724323434101E-2</v>
      </c>
      <c r="V81" s="14">
        <v>8.5084181457460203E-2</v>
      </c>
      <c r="W81" s="14">
        <v>9.1435497166444293E-2</v>
      </c>
      <c r="X81" s="14">
        <v>0.16806469310018299</v>
      </c>
      <c r="Y81" s="14">
        <v>8.8647407340632201E-2</v>
      </c>
      <c r="Z81" s="14">
        <v>5.2704441618280799E-2</v>
      </c>
      <c r="AA81" s="14"/>
      <c r="AB81" s="14">
        <v>0.110947028485558</v>
      </c>
      <c r="AC81" s="14">
        <v>0.14663242437076199</v>
      </c>
      <c r="AD81" s="14">
        <v>9.3433165444790606E-2</v>
      </c>
      <c r="AE81" s="14"/>
      <c r="AF81" s="14">
        <v>0.121006046397813</v>
      </c>
      <c r="AG81" s="14">
        <v>9.1067341145173203E-2</v>
      </c>
      <c r="AH81" s="14">
        <v>0.13021601220119999</v>
      </c>
      <c r="AI81" s="14">
        <v>0.15163466035502701</v>
      </c>
      <c r="AJ81" s="14">
        <v>0</v>
      </c>
      <c r="AK81" s="14"/>
      <c r="AL81" s="14">
        <v>0.120534596807339</v>
      </c>
      <c r="AM81" s="14">
        <v>9.64313690302636E-2</v>
      </c>
      <c r="AN81" s="14">
        <v>0.138018471319307</v>
      </c>
      <c r="AO81" s="14">
        <v>0.22451570502510401</v>
      </c>
      <c r="AP81" s="14">
        <v>0</v>
      </c>
      <c r="AQ81" s="14"/>
      <c r="AR81" s="14">
        <v>4.9851913093004303E-2</v>
      </c>
      <c r="AS81" s="14">
        <v>0.16487365866970599</v>
      </c>
      <c r="AT81" s="14">
        <v>9.0703704620402101E-2</v>
      </c>
      <c r="AU81" s="14"/>
      <c r="AV81" s="14">
        <v>0.10196178270751401</v>
      </c>
      <c r="AW81" s="14">
        <v>0.13058018085311299</v>
      </c>
      <c r="AX81" s="14">
        <v>0.11359051011811901</v>
      </c>
      <c r="AY81" s="14"/>
      <c r="AZ81" s="14">
        <v>0.104832422061678</v>
      </c>
      <c r="BA81" s="14">
        <v>0.149847455372974</v>
      </c>
      <c r="BB81" s="14">
        <v>6.5126425108956998E-2</v>
      </c>
      <c r="BC81" s="14"/>
      <c r="BD81" s="14">
        <v>9.1072158769507694E-2</v>
      </c>
      <c r="BE81" s="14">
        <v>0.119911164571514</v>
      </c>
      <c r="BF81" s="14"/>
      <c r="BG81" s="14">
        <v>0.112033358698231</v>
      </c>
      <c r="BH81" s="14">
        <v>0.11498468539928999</v>
      </c>
      <c r="BI81" s="14"/>
      <c r="BJ81" s="14">
        <v>8.8136837350246203E-2</v>
      </c>
      <c r="BK81" s="14">
        <v>0.119918457113108</v>
      </c>
    </row>
    <row r="82" spans="2:63" x14ac:dyDescent="0.35">
      <c r="B82" t="s">
        <v>82</v>
      </c>
      <c r="C82" s="14">
        <v>0.120280944984413</v>
      </c>
      <c r="D82" s="14">
        <v>0.115527227544394</v>
      </c>
      <c r="E82" s="14">
        <v>0.123430622457532</v>
      </c>
      <c r="F82" s="14"/>
      <c r="G82" s="14">
        <v>0.11842196922803</v>
      </c>
      <c r="H82" s="14">
        <v>0.113988358282296</v>
      </c>
      <c r="I82" s="14">
        <v>9.7326187470215597E-2</v>
      </c>
      <c r="J82" s="14">
        <v>0.15827473780211199</v>
      </c>
      <c r="K82" s="14">
        <v>0.11034470738626299</v>
      </c>
      <c r="L82" s="14">
        <v>0.125448723474992</v>
      </c>
      <c r="M82" s="14"/>
      <c r="N82" s="14">
        <v>7.85383353684702E-2</v>
      </c>
      <c r="O82" s="14">
        <v>0.12869962255401499</v>
      </c>
      <c r="P82" s="14"/>
      <c r="Q82" s="14">
        <v>0.123691909808548</v>
      </c>
      <c r="R82" s="14">
        <v>0.12789824848399201</v>
      </c>
      <c r="S82" s="14">
        <v>8.0138399190520904E-2</v>
      </c>
      <c r="T82" s="14">
        <v>0.18501721033292801</v>
      </c>
      <c r="U82" s="14">
        <v>0.15378948339742901</v>
      </c>
      <c r="V82" s="14">
        <v>0.115248072364802</v>
      </c>
      <c r="W82" s="14">
        <v>0.10919914093905</v>
      </c>
      <c r="X82" s="14">
        <v>0.130461339376576</v>
      </c>
      <c r="Y82" s="14">
        <v>0.107205970666796</v>
      </c>
      <c r="Z82" s="14">
        <v>0.15263532059790499</v>
      </c>
      <c r="AA82" s="14"/>
      <c r="AB82" s="14">
        <v>9.9283602012911906E-2</v>
      </c>
      <c r="AC82" s="14">
        <v>0.143014267050497</v>
      </c>
      <c r="AD82" s="14">
        <v>0.107704774153576</v>
      </c>
      <c r="AE82" s="14"/>
      <c r="AF82" s="14">
        <v>0.106049120170434</v>
      </c>
      <c r="AG82" s="14">
        <v>0.13155575621738499</v>
      </c>
      <c r="AH82" s="14">
        <v>0.20223177353963201</v>
      </c>
      <c r="AI82" s="14">
        <v>0.103311590390864</v>
      </c>
      <c r="AJ82" s="14">
        <v>0</v>
      </c>
      <c r="AK82" s="14"/>
      <c r="AL82" s="14">
        <v>9.55773716355139E-2</v>
      </c>
      <c r="AM82" s="14">
        <v>0.12770435781202</v>
      </c>
      <c r="AN82" s="14">
        <v>0.134820327558374</v>
      </c>
      <c r="AO82" s="14">
        <v>8.0341710939307504E-2</v>
      </c>
      <c r="AP82" s="14">
        <v>0</v>
      </c>
      <c r="AQ82" s="14"/>
      <c r="AR82" s="14">
        <v>0.10973254757714</v>
      </c>
      <c r="AS82" s="14">
        <v>9.7857212176224395E-2</v>
      </c>
      <c r="AT82" s="14">
        <v>0.13506828298791401</v>
      </c>
      <c r="AU82" s="14"/>
      <c r="AV82" s="14">
        <v>0.103839402926701</v>
      </c>
      <c r="AW82" s="14">
        <v>0.13775593411605</v>
      </c>
      <c r="AX82" s="14">
        <v>9.2891535965380703E-2</v>
      </c>
      <c r="AY82" s="14"/>
      <c r="AZ82" s="14">
        <v>9.2979343855064803E-2</v>
      </c>
      <c r="BA82" s="14">
        <v>0.123605911380263</v>
      </c>
      <c r="BB82" s="14">
        <v>0.121703980200584</v>
      </c>
      <c r="BC82" s="14"/>
      <c r="BD82" s="14">
        <v>9.5518760259780996E-2</v>
      </c>
      <c r="BE82" s="14">
        <v>0.114173985205543</v>
      </c>
      <c r="BF82" s="14"/>
      <c r="BG82" s="14">
        <v>9.8744107658949004E-2</v>
      </c>
      <c r="BH82" s="14">
        <v>0.15939035613195501</v>
      </c>
      <c r="BI82" s="14"/>
      <c r="BJ82" s="14">
        <v>0.163509604657324</v>
      </c>
      <c r="BK82" s="14">
        <v>0.10843248822029899</v>
      </c>
    </row>
    <row r="83" spans="2:63" x14ac:dyDescent="0.35">
      <c r="B83" t="s">
        <v>83</v>
      </c>
      <c r="C83" s="14">
        <v>9.2500029034886896E-2</v>
      </c>
      <c r="D83" s="14">
        <v>0.10041403955886</v>
      </c>
      <c r="E83" s="14">
        <v>8.6088845723950397E-2</v>
      </c>
      <c r="F83" s="14"/>
      <c r="G83" s="14">
        <v>0.11224887059416799</v>
      </c>
      <c r="H83" s="14">
        <v>0.10483323244696</v>
      </c>
      <c r="I83" s="14">
        <v>8.7449144836460505E-2</v>
      </c>
      <c r="J83" s="14">
        <v>9.3204284603911502E-2</v>
      </c>
      <c r="K83" s="14">
        <v>0.10541635066185601</v>
      </c>
      <c r="L83" s="14">
        <v>5.85509395190323E-2</v>
      </c>
      <c r="M83" s="14"/>
      <c r="N83" s="14">
        <v>6.8514612327390603E-2</v>
      </c>
      <c r="O83" s="14">
        <v>9.7337424001104594E-2</v>
      </c>
      <c r="P83" s="14"/>
      <c r="Q83" s="14">
        <v>6.6952795107657295E-2</v>
      </c>
      <c r="R83" s="14">
        <v>0.14863798306405701</v>
      </c>
      <c r="S83" s="14">
        <v>9.4348089434182103E-2</v>
      </c>
      <c r="T83" s="14">
        <v>3.1372844911257497E-2</v>
      </c>
      <c r="U83" s="14">
        <v>4.6779420250638103E-2</v>
      </c>
      <c r="V83" s="14">
        <v>0.104603836073398</v>
      </c>
      <c r="W83" s="14">
        <v>9.3424862047573595E-2</v>
      </c>
      <c r="X83" s="14">
        <v>8.7918880044381406E-2</v>
      </c>
      <c r="Y83" s="14">
        <v>7.0860696559790007E-2</v>
      </c>
      <c r="Z83" s="14">
        <v>1.96995452363379E-2</v>
      </c>
      <c r="AA83" s="14"/>
      <c r="AB83" s="14">
        <v>5.6142587223998099E-2</v>
      </c>
      <c r="AC83" s="14">
        <v>8.9250573270749506E-2</v>
      </c>
      <c r="AD83" s="14">
        <v>0.130550635979096</v>
      </c>
      <c r="AE83" s="14"/>
      <c r="AF83" s="14">
        <v>6.1298276980039902E-2</v>
      </c>
      <c r="AG83" s="14">
        <v>0.13181457891244999</v>
      </c>
      <c r="AH83" s="14">
        <v>0.134764099008362</v>
      </c>
      <c r="AI83" s="14">
        <v>7.1969766043452496E-2</v>
      </c>
      <c r="AJ83" s="14">
        <v>0</v>
      </c>
      <c r="AK83" s="14"/>
      <c r="AL83" s="14">
        <v>5.5353278544065597E-2</v>
      </c>
      <c r="AM83" s="14">
        <v>0.13879737925649299</v>
      </c>
      <c r="AN83" s="14">
        <v>7.3365447399966005E-2</v>
      </c>
      <c r="AO83" s="14">
        <v>0.16878744166295301</v>
      </c>
      <c r="AP83" s="14">
        <v>0</v>
      </c>
      <c r="AQ83" s="14"/>
      <c r="AR83" s="14">
        <v>9.3661262035075396E-2</v>
      </c>
      <c r="AS83" s="14">
        <v>8.0826193726994094E-2</v>
      </c>
      <c r="AT83" s="14">
        <v>0.10877225847059201</v>
      </c>
      <c r="AU83" s="14"/>
      <c r="AV83" s="14">
        <v>7.7313589380161696E-2</v>
      </c>
      <c r="AW83" s="14">
        <v>8.3187164805674493E-2</v>
      </c>
      <c r="AX83" s="14">
        <v>0.118337055994752</v>
      </c>
      <c r="AY83" s="14"/>
      <c r="AZ83" s="14">
        <v>9.6665162013554004E-2</v>
      </c>
      <c r="BA83" s="14">
        <v>8.1240267139514197E-2</v>
      </c>
      <c r="BB83" s="14">
        <v>0.10175113132572799</v>
      </c>
      <c r="BC83" s="14"/>
      <c r="BD83" s="14">
        <v>7.5089995128569204E-2</v>
      </c>
      <c r="BE83" s="14">
        <v>9.9795880258507996E-2</v>
      </c>
      <c r="BF83" s="14"/>
      <c r="BG83" s="14">
        <v>0.10838998499607599</v>
      </c>
      <c r="BH83" s="14">
        <v>6.3644964969017601E-2</v>
      </c>
      <c r="BI83" s="14"/>
      <c r="BJ83" s="14">
        <v>5.7882354271628897E-2</v>
      </c>
      <c r="BK83" s="14">
        <v>0.10198831818866</v>
      </c>
    </row>
    <row r="84" spans="2:63" x14ac:dyDescent="0.35">
      <c r="B84" t="s">
        <v>84</v>
      </c>
      <c r="C84" s="14">
        <v>0.10874937616585301</v>
      </c>
      <c r="D84" s="14">
        <v>0.119435978960754</v>
      </c>
      <c r="E84" s="14">
        <v>9.9969239549928299E-2</v>
      </c>
      <c r="F84" s="14"/>
      <c r="G84" s="14">
        <v>8.9729941186799902E-2</v>
      </c>
      <c r="H84" s="14">
        <v>0.12969429304034999</v>
      </c>
      <c r="I84" s="14">
        <v>8.2748467982683899E-2</v>
      </c>
      <c r="J84" s="14">
        <v>0.10377920953462801</v>
      </c>
      <c r="K84" s="14">
        <v>0.138180221419472</v>
      </c>
      <c r="L84" s="14">
        <v>0.111249256522624</v>
      </c>
      <c r="M84" s="14"/>
      <c r="N84" s="14">
        <v>7.4031811537105405E-2</v>
      </c>
      <c r="O84" s="14">
        <v>0.115751237939718</v>
      </c>
      <c r="P84" s="14"/>
      <c r="Q84" s="14">
        <v>0.159424369635802</v>
      </c>
      <c r="R84" s="14">
        <v>0.13780664549239599</v>
      </c>
      <c r="S84" s="14">
        <v>6.7807004177000293E-2</v>
      </c>
      <c r="T84" s="14">
        <v>0.12551892416561899</v>
      </c>
      <c r="U84" s="14">
        <v>0.12716729007437599</v>
      </c>
      <c r="V84" s="14">
        <v>8.3689039026249801E-2</v>
      </c>
      <c r="W84" s="14">
        <v>9.9726830074849199E-2</v>
      </c>
      <c r="X84" s="14">
        <v>9.8904004815829893E-2</v>
      </c>
      <c r="Y84" s="14">
        <v>7.7737624573396696E-2</v>
      </c>
      <c r="Z84" s="14">
        <v>0.13087249864848499</v>
      </c>
      <c r="AA84" s="14"/>
      <c r="AB84" s="14">
        <v>6.7573944907868694E-2</v>
      </c>
      <c r="AC84" s="14">
        <v>0.107831179567337</v>
      </c>
      <c r="AD84" s="14">
        <v>0.129027736707546</v>
      </c>
      <c r="AE84" s="14"/>
      <c r="AF84" s="14">
        <v>8.7780398010109006E-2</v>
      </c>
      <c r="AG84" s="14">
        <v>0.13433608467491601</v>
      </c>
      <c r="AH84" s="14">
        <v>3.3291022997401401E-2</v>
      </c>
      <c r="AI84" s="14">
        <v>0.126862829653236</v>
      </c>
      <c r="AJ84" s="14">
        <v>0</v>
      </c>
      <c r="AK84" s="14"/>
      <c r="AL84" s="14">
        <v>8.6699010022443096E-2</v>
      </c>
      <c r="AM84" s="14">
        <v>0.116440984904104</v>
      </c>
      <c r="AN84" s="14">
        <v>0.15347274802385999</v>
      </c>
      <c r="AO84" s="14">
        <v>0.18748082625346901</v>
      </c>
      <c r="AP84" s="14">
        <v>0</v>
      </c>
      <c r="AQ84" s="14"/>
      <c r="AR84" s="14">
        <v>3.8910716040312397E-2</v>
      </c>
      <c r="AS84" s="14">
        <v>8.9378390248810696E-2</v>
      </c>
      <c r="AT84" s="14">
        <v>0.137603029928618</v>
      </c>
      <c r="AU84" s="14"/>
      <c r="AV84" s="14">
        <v>6.8563318483570695E-2</v>
      </c>
      <c r="AW84" s="14">
        <v>0.119643401196475</v>
      </c>
      <c r="AX84" s="14">
        <v>0.12117165863219299</v>
      </c>
      <c r="AY84" s="14"/>
      <c r="AZ84" s="14">
        <v>7.5925506829814707E-2</v>
      </c>
      <c r="BA84" s="14">
        <v>0.116864054480178</v>
      </c>
      <c r="BB84" s="14">
        <v>0.11098170770676299</v>
      </c>
      <c r="BC84" s="14"/>
      <c r="BD84" s="14">
        <v>7.63432409215615E-2</v>
      </c>
      <c r="BE84" s="14">
        <v>9.5569943535002103E-2</v>
      </c>
      <c r="BF84" s="14"/>
      <c r="BG84" s="14">
        <v>7.3903738672574701E-2</v>
      </c>
      <c r="BH84" s="14">
        <v>0.17202665048558399</v>
      </c>
      <c r="BI84" s="14"/>
      <c r="BJ84" s="14">
        <v>0.135815397672679</v>
      </c>
      <c r="BK84" s="14">
        <v>0.101330904530907</v>
      </c>
    </row>
    <row r="85" spans="2:63" x14ac:dyDescent="0.35">
      <c r="B85" t="s">
        <v>85</v>
      </c>
      <c r="C85" s="14">
        <v>0.122072208115481</v>
      </c>
      <c r="D85" s="14">
        <v>0.15993511256414</v>
      </c>
      <c r="E85" s="14">
        <v>8.6923847307985497E-2</v>
      </c>
      <c r="F85" s="14"/>
      <c r="G85" s="14">
        <v>8.2877981045235999E-2</v>
      </c>
      <c r="H85" s="14">
        <v>9.7922330412492306E-2</v>
      </c>
      <c r="I85" s="14">
        <v>0.131741725561215</v>
      </c>
      <c r="J85" s="14">
        <v>0.10150174403451701</v>
      </c>
      <c r="K85" s="14">
        <v>0.17431382497152501</v>
      </c>
      <c r="L85" s="14">
        <v>0.14723806229323799</v>
      </c>
      <c r="M85" s="14"/>
      <c r="N85" s="14">
        <v>0.16965475918452</v>
      </c>
      <c r="O85" s="14">
        <v>0.112475727227608</v>
      </c>
      <c r="P85" s="14"/>
      <c r="Q85" s="14">
        <v>0.10191026122814401</v>
      </c>
      <c r="R85" s="14">
        <v>8.3190272307274493E-2</v>
      </c>
      <c r="S85" s="14">
        <v>0.19890969043605899</v>
      </c>
      <c r="T85" s="14">
        <v>0.110064650865676</v>
      </c>
      <c r="U85" s="14">
        <v>0.21584559411186299</v>
      </c>
      <c r="V85" s="14">
        <v>0.182132113310086</v>
      </c>
      <c r="W85" s="14">
        <v>0.103076303809485</v>
      </c>
      <c r="X85" s="14">
        <v>0.118448745461276</v>
      </c>
      <c r="Y85" s="14">
        <v>0.14215028372306501</v>
      </c>
      <c r="Z85" s="14">
        <v>4.9450242086153999E-2</v>
      </c>
      <c r="AA85" s="14"/>
      <c r="AB85" s="14">
        <v>8.7065970295862702E-2</v>
      </c>
      <c r="AC85" s="14">
        <v>8.7945258280862401E-2</v>
      </c>
      <c r="AD85" s="14">
        <v>0.19235355611710001</v>
      </c>
      <c r="AE85" s="14"/>
      <c r="AF85" s="14">
        <v>5.8787469822832797E-2</v>
      </c>
      <c r="AG85" s="14">
        <v>0.19491718318475601</v>
      </c>
      <c r="AH85" s="14">
        <v>8.15103364898348E-2</v>
      </c>
      <c r="AI85" s="14">
        <v>0.122467588770156</v>
      </c>
      <c r="AJ85" s="14">
        <v>0</v>
      </c>
      <c r="AK85" s="14"/>
      <c r="AL85" s="14">
        <v>5.2517822025102502E-2</v>
      </c>
      <c r="AM85" s="14">
        <v>0.21493851099719399</v>
      </c>
      <c r="AN85" s="14">
        <v>0.136952783526508</v>
      </c>
      <c r="AO85" s="14">
        <v>0.16613883705451801</v>
      </c>
      <c r="AP85" s="14">
        <v>0</v>
      </c>
      <c r="AQ85" s="14"/>
      <c r="AR85" s="14">
        <v>0.112276695660291</v>
      </c>
      <c r="AS85" s="14">
        <v>5.35994085952127E-2</v>
      </c>
      <c r="AT85" s="14">
        <v>0.199674025932709</v>
      </c>
      <c r="AU85" s="14"/>
      <c r="AV85" s="14">
        <v>0.148070092940013</v>
      </c>
      <c r="AW85" s="14">
        <v>8.95438209240247E-2</v>
      </c>
      <c r="AX85" s="14">
        <v>0.17935974301229099</v>
      </c>
      <c r="AY85" s="14"/>
      <c r="AZ85" s="14">
        <v>0.11718925612785901</v>
      </c>
      <c r="BA85" s="14">
        <v>7.7089523897341403E-2</v>
      </c>
      <c r="BB85" s="14">
        <v>0.20866005669280999</v>
      </c>
      <c r="BC85" s="14"/>
      <c r="BD85" s="14">
        <v>0.161204899758876</v>
      </c>
      <c r="BE85" s="14">
        <v>0.12194961119805001</v>
      </c>
      <c r="BF85" s="14"/>
      <c r="BG85" s="14">
        <v>0.122613499192749</v>
      </c>
      <c r="BH85" s="14">
        <v>0.12108926085301</v>
      </c>
      <c r="BI85" s="14"/>
      <c r="BJ85" s="14">
        <v>9.0396450443249898E-2</v>
      </c>
      <c r="BK85" s="14">
        <v>0.13075415310498101</v>
      </c>
    </row>
    <row r="86" spans="2:63" x14ac:dyDescent="0.35">
      <c r="B86" t="s">
        <v>86</v>
      </c>
      <c r="C86" s="14">
        <v>3.8522074758672101E-2</v>
      </c>
      <c r="D86" s="14">
        <v>2.9124587752213299E-2</v>
      </c>
      <c r="E86" s="14">
        <v>4.7263192889035299E-2</v>
      </c>
      <c r="F86" s="14"/>
      <c r="G86" s="14">
        <v>2.5427488988340699E-2</v>
      </c>
      <c r="H86" s="14">
        <v>3.8051099584094403E-2</v>
      </c>
      <c r="I86" s="14">
        <v>5.8044896354075601E-2</v>
      </c>
      <c r="J86" s="14">
        <v>4.5415485805218099E-2</v>
      </c>
      <c r="K86" s="14">
        <v>2.9365608727230701E-2</v>
      </c>
      <c r="L86" s="14">
        <v>2.6558338891629701E-2</v>
      </c>
      <c r="M86" s="14"/>
      <c r="N86" s="14">
        <v>5.0635555287813598E-3</v>
      </c>
      <c r="O86" s="14">
        <v>4.5270011410078602E-2</v>
      </c>
      <c r="P86" s="14"/>
      <c r="Q86" s="14">
        <v>5.3085818705709997E-2</v>
      </c>
      <c r="R86" s="14">
        <v>4.9994783095696202E-2</v>
      </c>
      <c r="S86" s="14">
        <v>5.9138557908833198E-2</v>
      </c>
      <c r="T86" s="14">
        <v>0</v>
      </c>
      <c r="U86" s="14">
        <v>5.2926974026534901E-2</v>
      </c>
      <c r="V86" s="14">
        <v>9.5321439888542293E-3</v>
      </c>
      <c r="W86" s="14">
        <v>2.95443804425994E-2</v>
      </c>
      <c r="X86" s="14">
        <v>3.8567512586374898E-2</v>
      </c>
      <c r="Y86" s="14">
        <v>2.4351528736245499E-2</v>
      </c>
      <c r="Z86" s="14">
        <v>0.13665938006363601</v>
      </c>
      <c r="AA86" s="14"/>
      <c r="AB86" s="14">
        <v>2.4710278726565199E-2</v>
      </c>
      <c r="AC86" s="14">
        <v>4.1527332868006001E-2</v>
      </c>
      <c r="AD86" s="14">
        <v>2.02828177614774E-2</v>
      </c>
      <c r="AE86" s="14"/>
      <c r="AF86" s="14">
        <v>2.9093386252397001E-2</v>
      </c>
      <c r="AG86" s="14">
        <v>2.7264870911358E-2</v>
      </c>
      <c r="AH86" s="14">
        <v>5.16388184001879E-2</v>
      </c>
      <c r="AI86" s="14">
        <v>6.8863297055965E-2</v>
      </c>
      <c r="AJ86" s="14">
        <v>0</v>
      </c>
      <c r="AK86" s="14"/>
      <c r="AL86" s="14">
        <v>3.36977819284765E-2</v>
      </c>
      <c r="AM86" s="14">
        <v>9.8586073412746701E-3</v>
      </c>
      <c r="AN86" s="14">
        <v>4.0524645861655398E-2</v>
      </c>
      <c r="AO86" s="14">
        <v>8.2911785424854903E-2</v>
      </c>
      <c r="AP86" s="14">
        <v>0</v>
      </c>
      <c r="AQ86" s="14"/>
      <c r="AR86" s="14">
        <v>6.6714564850132302E-3</v>
      </c>
      <c r="AS86" s="14">
        <v>4.2397092804005297E-2</v>
      </c>
      <c r="AT86" s="14">
        <v>2.6995152999180601E-2</v>
      </c>
      <c r="AU86" s="14"/>
      <c r="AV86" s="14">
        <v>2.3659805837110699E-2</v>
      </c>
      <c r="AW86" s="14">
        <v>3.4589017112807201E-2</v>
      </c>
      <c r="AX86" s="14">
        <v>3.44481734350491E-2</v>
      </c>
      <c r="AY86" s="14"/>
      <c r="AZ86" s="14">
        <v>0</v>
      </c>
      <c r="BA86" s="14">
        <v>5.6724300726665899E-2</v>
      </c>
      <c r="BB86" s="14">
        <v>1.27300743458934E-2</v>
      </c>
      <c r="BC86" s="14"/>
      <c r="BD86" s="14">
        <v>2.7910793285726002E-2</v>
      </c>
      <c r="BE86" s="14">
        <v>2.8539288053534801E-2</v>
      </c>
      <c r="BF86" s="14"/>
      <c r="BG86" s="14">
        <v>2.1111050593447801E-2</v>
      </c>
      <c r="BH86" s="14">
        <v>7.0139293772181699E-2</v>
      </c>
      <c r="BI86" s="14"/>
      <c r="BJ86" s="14">
        <v>5.5066505558805899E-2</v>
      </c>
      <c r="BK86" s="14">
        <v>3.3987444850978897E-2</v>
      </c>
    </row>
    <row r="87" spans="2:63" x14ac:dyDescent="0.35">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2:63" x14ac:dyDescent="0.35">
      <c r="B88" s="6" t="s">
        <v>98</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2:63" x14ac:dyDescent="0.35">
      <c r="B89" s="21" t="s">
        <v>90</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2:63" x14ac:dyDescent="0.35">
      <c r="B90" t="s">
        <v>79</v>
      </c>
      <c r="C90" s="14">
        <v>0.28207368512387399</v>
      </c>
      <c r="D90" s="14">
        <v>0.26989180200118101</v>
      </c>
      <c r="E90" s="14">
        <v>0.29516993651562301</v>
      </c>
      <c r="F90" s="14"/>
      <c r="G90" s="14">
        <v>0.28019191344455302</v>
      </c>
      <c r="H90" s="14">
        <v>0.32672517200229401</v>
      </c>
      <c r="I90" s="14">
        <v>0.30670954634424202</v>
      </c>
      <c r="J90" s="14">
        <v>0.29010084743074699</v>
      </c>
      <c r="K90" s="14">
        <v>0.25749977623634301</v>
      </c>
      <c r="L90" s="14">
        <v>0.21534359499752001</v>
      </c>
      <c r="M90" s="14"/>
      <c r="N90" s="14">
        <v>0.30813562337662997</v>
      </c>
      <c r="O90" s="14">
        <v>0.27681749589642801</v>
      </c>
      <c r="P90" s="14"/>
      <c r="Q90" s="14">
        <v>0.32973788457686198</v>
      </c>
      <c r="R90" s="14">
        <v>0.21780127446421199</v>
      </c>
      <c r="S90" s="14">
        <v>0.356101802137684</v>
      </c>
      <c r="T90" s="14">
        <v>0.204518537334474</v>
      </c>
      <c r="U90" s="14">
        <v>0.38728889431230601</v>
      </c>
      <c r="V90" s="14">
        <v>0.30192507395601598</v>
      </c>
      <c r="W90" s="14">
        <v>0.28301219158640301</v>
      </c>
      <c r="X90" s="14">
        <v>0.32565375867652002</v>
      </c>
      <c r="Y90" s="14">
        <v>0.25448796437700999</v>
      </c>
      <c r="Z90" s="14">
        <v>0.282732567397315</v>
      </c>
      <c r="AA90" s="14"/>
      <c r="AB90" s="14">
        <v>0.23532887532795699</v>
      </c>
      <c r="AC90" s="14">
        <v>0.315036461267376</v>
      </c>
      <c r="AD90" s="14">
        <v>0.30240254979675302</v>
      </c>
      <c r="AE90" s="14"/>
      <c r="AF90" s="14">
        <v>0.29491528944170098</v>
      </c>
      <c r="AG90" s="14">
        <v>0.27750664901336802</v>
      </c>
      <c r="AH90" s="14">
        <v>0.189959948512536</v>
      </c>
      <c r="AI90" s="14">
        <v>0.28024857533286202</v>
      </c>
      <c r="AJ90" s="14">
        <v>0</v>
      </c>
      <c r="AK90" s="14"/>
      <c r="AL90" s="14">
        <v>0.28001002712721501</v>
      </c>
      <c r="AM90" s="14">
        <v>0.29916791162419099</v>
      </c>
      <c r="AN90" s="14">
        <v>0.30232991758872102</v>
      </c>
      <c r="AO90" s="14">
        <v>0.34297614086521899</v>
      </c>
      <c r="AP90" s="14">
        <v>0</v>
      </c>
      <c r="AQ90" s="14"/>
      <c r="AR90" s="14">
        <v>0.311199227859429</v>
      </c>
      <c r="AS90" s="14">
        <v>0.27925566090519399</v>
      </c>
      <c r="AT90" s="14">
        <v>0.29535682188364298</v>
      </c>
      <c r="AU90" s="14"/>
      <c r="AV90" s="14">
        <v>0.29761423101386297</v>
      </c>
      <c r="AW90" s="14">
        <v>0.28254829650857599</v>
      </c>
      <c r="AX90" s="14">
        <v>0.299994473434678</v>
      </c>
      <c r="AY90" s="14"/>
      <c r="AZ90" s="14">
        <v>0.27923830996650401</v>
      </c>
      <c r="BA90" s="14">
        <v>0.26220911658581197</v>
      </c>
      <c r="BB90" s="14">
        <v>0.33080209070075101</v>
      </c>
      <c r="BC90" s="14"/>
      <c r="BD90" s="14">
        <v>0.23269434033877801</v>
      </c>
      <c r="BE90" s="14">
        <v>0.281171616185873</v>
      </c>
      <c r="BF90" s="14"/>
      <c r="BG90" s="14">
        <v>0.28762081246335702</v>
      </c>
      <c r="BH90" s="14">
        <v>0.272000484471005</v>
      </c>
      <c r="BI90" s="14"/>
      <c r="BJ90" s="14">
        <v>0.32759132360770099</v>
      </c>
      <c r="BK90" s="14">
        <v>0.26959784674116899</v>
      </c>
    </row>
    <row r="91" spans="2:63" x14ac:dyDescent="0.35">
      <c r="B91" t="s">
        <v>80</v>
      </c>
      <c r="C91" s="14">
        <v>0.16829771512877501</v>
      </c>
      <c r="D91" s="14">
        <v>0.15308791654038301</v>
      </c>
      <c r="E91" s="14">
        <v>0.18325084307154499</v>
      </c>
      <c r="F91" s="14"/>
      <c r="G91" s="14">
        <v>0.20551073046748999</v>
      </c>
      <c r="H91" s="14">
        <v>0.19002128231582699</v>
      </c>
      <c r="I91" s="14">
        <v>0.157451190813896</v>
      </c>
      <c r="J91" s="14">
        <v>0.22306566967687499</v>
      </c>
      <c r="K91" s="14">
        <v>0.145157120015657</v>
      </c>
      <c r="L91" s="14">
        <v>9.16694044726689E-2</v>
      </c>
      <c r="M91" s="14"/>
      <c r="N91" s="14">
        <v>0.114201119466089</v>
      </c>
      <c r="O91" s="14">
        <v>0.17920795290948499</v>
      </c>
      <c r="P91" s="14"/>
      <c r="Q91" s="14">
        <v>0.31697537930043701</v>
      </c>
      <c r="R91" s="14">
        <v>0.219599830232345</v>
      </c>
      <c r="S91" s="14">
        <v>0.28192914126621998</v>
      </c>
      <c r="T91" s="14">
        <v>0.151915707577786</v>
      </c>
      <c r="U91" s="14">
        <v>0.148637253761708</v>
      </c>
      <c r="V91" s="14">
        <v>8.9058069851012195E-2</v>
      </c>
      <c r="W91" s="14">
        <v>0.16318876764604401</v>
      </c>
      <c r="X91" s="14">
        <v>0.12089448211377</v>
      </c>
      <c r="Y91" s="14">
        <v>8.5856141853779405E-2</v>
      </c>
      <c r="Z91" s="14">
        <v>0.20821977681422199</v>
      </c>
      <c r="AA91" s="14"/>
      <c r="AB91" s="14">
        <v>0.12918938116543099</v>
      </c>
      <c r="AC91" s="14">
        <v>0.17799191561760899</v>
      </c>
      <c r="AD91" s="14">
        <v>0.183666817197294</v>
      </c>
      <c r="AE91" s="14"/>
      <c r="AF91" s="14">
        <v>0.165286947463815</v>
      </c>
      <c r="AG91" s="14">
        <v>0.17363288759767301</v>
      </c>
      <c r="AH91" s="14">
        <v>0.19275082570099</v>
      </c>
      <c r="AI91" s="14">
        <v>0.16840013719327601</v>
      </c>
      <c r="AJ91" s="14">
        <v>0</v>
      </c>
      <c r="AK91" s="14"/>
      <c r="AL91" s="14">
        <v>0.172477121414191</v>
      </c>
      <c r="AM91" s="14">
        <v>0.16684253458808401</v>
      </c>
      <c r="AN91" s="14">
        <v>0.15368989791954299</v>
      </c>
      <c r="AO91" s="14">
        <v>8.7013610170906294E-2</v>
      </c>
      <c r="AP91" s="14">
        <v>0</v>
      </c>
      <c r="AQ91" s="14"/>
      <c r="AR91" s="14">
        <v>0.143592900851606</v>
      </c>
      <c r="AS91" s="14">
        <v>0.17835497075023601</v>
      </c>
      <c r="AT91" s="14">
        <v>0.16402823873230901</v>
      </c>
      <c r="AU91" s="14"/>
      <c r="AV91" s="14">
        <v>0.148506508492218</v>
      </c>
      <c r="AW91" s="14">
        <v>0.17128793088292299</v>
      </c>
      <c r="AX91" s="14">
        <v>0.159962259488933</v>
      </c>
      <c r="AY91" s="14"/>
      <c r="AZ91" s="14">
        <v>0.16310404128104999</v>
      </c>
      <c r="BA91" s="14">
        <v>0.19063638896010901</v>
      </c>
      <c r="BB91" s="14">
        <v>0.136953791556996</v>
      </c>
      <c r="BC91" s="14"/>
      <c r="BD91" s="14">
        <v>9.0090026727448799E-2</v>
      </c>
      <c r="BE91" s="14">
        <v>0.13647885758637401</v>
      </c>
      <c r="BF91" s="14"/>
      <c r="BG91" s="14">
        <v>0.156962215485283</v>
      </c>
      <c r="BH91" s="14">
        <v>0.18888220065098199</v>
      </c>
      <c r="BI91" s="14"/>
      <c r="BJ91" s="14">
        <v>0.198901062293347</v>
      </c>
      <c r="BK91" s="14">
        <v>0.15990970498781201</v>
      </c>
    </row>
    <row r="92" spans="2:63" x14ac:dyDescent="0.35">
      <c r="B92" t="s">
        <v>81</v>
      </c>
      <c r="C92" s="14">
        <v>6.2444454913324197E-2</v>
      </c>
      <c r="D92" s="14">
        <v>6.1585238196095599E-2</v>
      </c>
      <c r="E92" s="14">
        <v>5.9614766707021399E-2</v>
      </c>
      <c r="F92" s="14"/>
      <c r="G92" s="14">
        <v>6.8284057705998893E-2</v>
      </c>
      <c r="H92" s="14">
        <v>5.9539655157975699E-2</v>
      </c>
      <c r="I92" s="14">
        <v>8.5173647809742806E-2</v>
      </c>
      <c r="J92" s="14">
        <v>9.0889606505004397E-2</v>
      </c>
      <c r="K92" s="14">
        <v>2.25118483621746E-2</v>
      </c>
      <c r="L92" s="14">
        <v>3.7986072609134801E-2</v>
      </c>
      <c r="M92" s="14"/>
      <c r="N92" s="14">
        <v>2.2786496221922099E-2</v>
      </c>
      <c r="O92" s="14">
        <v>7.0442698683018695E-2</v>
      </c>
      <c r="P92" s="14"/>
      <c r="Q92" s="14">
        <v>5.0215360881764599E-2</v>
      </c>
      <c r="R92" s="14">
        <v>8.9317413908796398E-2</v>
      </c>
      <c r="S92" s="14">
        <v>0.15187722945613899</v>
      </c>
      <c r="T92" s="14">
        <v>9.9309837892204697E-2</v>
      </c>
      <c r="U92" s="14">
        <v>0</v>
      </c>
      <c r="V92" s="14">
        <v>4.3490345878825699E-2</v>
      </c>
      <c r="W92" s="14">
        <v>2.7767055838787701E-2</v>
      </c>
      <c r="X92" s="14">
        <v>4.7863965087650999E-2</v>
      </c>
      <c r="Y92" s="14">
        <v>2.3958921698184601E-2</v>
      </c>
      <c r="Z92" s="14">
        <v>0.15085546456546001</v>
      </c>
      <c r="AA92" s="14"/>
      <c r="AB92" s="14">
        <v>4.9203968710119901E-2</v>
      </c>
      <c r="AC92" s="14">
        <v>9.1719152039544297E-2</v>
      </c>
      <c r="AD92" s="14">
        <v>4.4281679105168399E-2</v>
      </c>
      <c r="AE92" s="14"/>
      <c r="AF92" s="14">
        <v>5.0504133498912501E-2</v>
      </c>
      <c r="AG92" s="14">
        <v>6.27617914704061E-2</v>
      </c>
      <c r="AH92" s="14">
        <v>7.3141523328220895E-2</v>
      </c>
      <c r="AI92" s="14">
        <v>8.5681689122061297E-2</v>
      </c>
      <c r="AJ92" s="14">
        <v>0</v>
      </c>
      <c r="AK92" s="14"/>
      <c r="AL92" s="14">
        <v>4.60551012876039E-2</v>
      </c>
      <c r="AM92" s="14">
        <v>6.6314958465554297E-2</v>
      </c>
      <c r="AN92" s="14">
        <v>0.122737896060235</v>
      </c>
      <c r="AO92" s="14">
        <v>0</v>
      </c>
      <c r="AP92" s="14">
        <v>0</v>
      </c>
      <c r="AQ92" s="14"/>
      <c r="AR92" s="14">
        <v>3.12134889929052E-2</v>
      </c>
      <c r="AS92" s="14">
        <v>6.21586580036224E-2</v>
      </c>
      <c r="AT92" s="14">
        <v>7.3082905042467006E-2</v>
      </c>
      <c r="AU92" s="14"/>
      <c r="AV92" s="14">
        <v>3.87492280004623E-2</v>
      </c>
      <c r="AW92" s="14">
        <v>7.4054542481567495E-2</v>
      </c>
      <c r="AX92" s="14">
        <v>9.9237089540371207E-2</v>
      </c>
      <c r="AY92" s="14"/>
      <c r="AZ92" s="14">
        <v>4.6449209618001197E-2</v>
      </c>
      <c r="BA92" s="14">
        <v>6.6229052440330102E-2</v>
      </c>
      <c r="BB92" s="14">
        <v>5.32976492448465E-2</v>
      </c>
      <c r="BC92" s="14"/>
      <c r="BD92" s="14">
        <v>4.7729922341579398E-2</v>
      </c>
      <c r="BE92" s="14">
        <v>4.5896775867556902E-2</v>
      </c>
      <c r="BF92" s="14"/>
      <c r="BG92" s="14">
        <v>5.8822915795164799E-2</v>
      </c>
      <c r="BH92" s="14">
        <v>6.9020920167650796E-2</v>
      </c>
      <c r="BI92" s="14"/>
      <c r="BJ92" s="14">
        <v>2.9464050128597302E-2</v>
      </c>
      <c r="BK92" s="14">
        <v>7.1483988017324196E-2</v>
      </c>
    </row>
    <row r="93" spans="2:63" x14ac:dyDescent="0.35">
      <c r="B93" t="s">
        <v>82</v>
      </c>
      <c r="C93" s="14">
        <v>0.111591151837015</v>
      </c>
      <c r="D93" s="14">
        <v>0.121940008949648</v>
      </c>
      <c r="E93" s="14">
        <v>0.101647512771826</v>
      </c>
      <c r="F93" s="14"/>
      <c r="G93" s="14">
        <v>0.13231422863662801</v>
      </c>
      <c r="H93" s="14">
        <v>0.109883386414973</v>
      </c>
      <c r="I93" s="14">
        <v>6.9595999215149001E-2</v>
      </c>
      <c r="J93" s="14">
        <v>9.5141281375782705E-2</v>
      </c>
      <c r="K93" s="14">
        <v>0.14626561233027199</v>
      </c>
      <c r="L93" s="14">
        <v>0.13584976976288901</v>
      </c>
      <c r="M93" s="14"/>
      <c r="N93" s="14">
        <v>4.9173302156657099E-2</v>
      </c>
      <c r="O93" s="14">
        <v>0.124179625722129</v>
      </c>
      <c r="P93" s="14"/>
      <c r="Q93" s="14">
        <v>9.3336453048109003E-2</v>
      </c>
      <c r="R93" s="14">
        <v>0.19267634084506799</v>
      </c>
      <c r="S93" s="14">
        <v>6.5846138426578701E-2</v>
      </c>
      <c r="T93" s="14">
        <v>5.9663964524046903E-2</v>
      </c>
      <c r="U93" s="14">
        <v>8.9088871342222195E-2</v>
      </c>
      <c r="V93" s="14">
        <v>6.8073821332428994E-2</v>
      </c>
      <c r="W93" s="14">
        <v>0.106543262032126</v>
      </c>
      <c r="X93" s="14">
        <v>0.14120868003005399</v>
      </c>
      <c r="Y93" s="14">
        <v>7.9167537438198904E-2</v>
      </c>
      <c r="Z93" s="14">
        <v>0.13802303366881799</v>
      </c>
      <c r="AA93" s="14"/>
      <c r="AB93" s="14">
        <v>6.89825816335842E-2</v>
      </c>
      <c r="AC93" s="14">
        <v>0.11882078454395099</v>
      </c>
      <c r="AD93" s="14">
        <v>0.10456666971576301</v>
      </c>
      <c r="AE93" s="14"/>
      <c r="AF93" s="14">
        <v>5.4617863470912902E-2</v>
      </c>
      <c r="AG93" s="14">
        <v>0.14244057862123</v>
      </c>
      <c r="AH93" s="14">
        <v>0.108086394965011</v>
      </c>
      <c r="AI93" s="14">
        <v>0.18691066360219799</v>
      </c>
      <c r="AJ93" s="14">
        <v>0</v>
      </c>
      <c r="AK93" s="14"/>
      <c r="AL93" s="14">
        <v>6.4175130356076901E-2</v>
      </c>
      <c r="AM93" s="14">
        <v>0.120950493664189</v>
      </c>
      <c r="AN93" s="14">
        <v>0.22741208433115001</v>
      </c>
      <c r="AO93" s="14">
        <v>0.32498292110766602</v>
      </c>
      <c r="AP93" s="14">
        <v>0</v>
      </c>
      <c r="AQ93" s="14"/>
      <c r="AR93" s="14">
        <v>6.6132385323624199E-2</v>
      </c>
      <c r="AS93" s="14">
        <v>9.5217041325369497E-2</v>
      </c>
      <c r="AT93" s="14">
        <v>0.12229715364426499</v>
      </c>
      <c r="AU93" s="14"/>
      <c r="AV93" s="14">
        <v>8.8894374539287599E-2</v>
      </c>
      <c r="AW93" s="14">
        <v>0.102394500707585</v>
      </c>
      <c r="AX93" s="14">
        <v>0.120935528982968</v>
      </c>
      <c r="AY93" s="14"/>
      <c r="AZ93" s="14">
        <v>6.8316104651920395E-2</v>
      </c>
      <c r="BA93" s="14">
        <v>0.109115242511165</v>
      </c>
      <c r="BB93" s="14">
        <v>0.115204752982519</v>
      </c>
      <c r="BC93" s="14"/>
      <c r="BD93" s="14">
        <v>5.9917273655388403E-2</v>
      </c>
      <c r="BE93" s="14">
        <v>0.110476632958666</v>
      </c>
      <c r="BF93" s="14"/>
      <c r="BG93" s="14">
        <v>8.9468819767264104E-2</v>
      </c>
      <c r="BH93" s="14">
        <v>0.151763781057524</v>
      </c>
      <c r="BI93" s="14"/>
      <c r="BJ93" s="14">
        <v>0.106607374132359</v>
      </c>
      <c r="BK93" s="14">
        <v>0.11295714548804101</v>
      </c>
    </row>
    <row r="94" spans="2:63" x14ac:dyDescent="0.35">
      <c r="B94" t="s">
        <v>83</v>
      </c>
      <c r="C94" s="14">
        <v>5.9931129888636303E-2</v>
      </c>
      <c r="D94" s="14">
        <v>6.7845797743959504E-2</v>
      </c>
      <c r="E94" s="14">
        <v>5.32716964720844E-2</v>
      </c>
      <c r="F94" s="14"/>
      <c r="G94" s="14">
        <v>6.8794356037677806E-2</v>
      </c>
      <c r="H94" s="14">
        <v>5.2075711036356803E-2</v>
      </c>
      <c r="I94" s="14">
        <v>5.9558299112980398E-2</v>
      </c>
      <c r="J94" s="14">
        <v>4.9153962193324498E-2</v>
      </c>
      <c r="K94" s="14">
        <v>4.7898694547104902E-2</v>
      </c>
      <c r="L94" s="14">
        <v>8.2873157151657606E-2</v>
      </c>
      <c r="M94" s="14"/>
      <c r="N94" s="14">
        <v>9.8157601744194606E-2</v>
      </c>
      <c r="O94" s="14">
        <v>5.2221589346338797E-2</v>
      </c>
      <c r="P94" s="14"/>
      <c r="Q94" s="14">
        <v>4.1354776633462098E-2</v>
      </c>
      <c r="R94" s="14">
        <v>5.7159328912771E-2</v>
      </c>
      <c r="S94" s="14">
        <v>2.5219134398267899E-2</v>
      </c>
      <c r="T94" s="14">
        <v>9.2428921634111996E-2</v>
      </c>
      <c r="U94" s="14">
        <v>7.4630272973218795E-2</v>
      </c>
      <c r="V94" s="14">
        <v>8.4552115732551197E-2</v>
      </c>
      <c r="W94" s="14">
        <v>5.0693724522721098E-2</v>
      </c>
      <c r="X94" s="14">
        <v>7.2826357366883102E-2</v>
      </c>
      <c r="Y94" s="14">
        <v>7.4690291836949099E-2</v>
      </c>
      <c r="Z94" s="14">
        <v>2.04510398314162E-2</v>
      </c>
      <c r="AA94" s="14"/>
      <c r="AB94" s="14">
        <v>7.26916409583446E-2</v>
      </c>
      <c r="AC94" s="14">
        <v>7.3331525912233894E-2</v>
      </c>
      <c r="AD94" s="14">
        <v>5.0070412814233599E-2</v>
      </c>
      <c r="AE94" s="14"/>
      <c r="AF94" s="14">
        <v>5.21429471977519E-2</v>
      </c>
      <c r="AG94" s="14">
        <v>5.5911704828680402E-2</v>
      </c>
      <c r="AH94" s="14">
        <v>7.6488901544887994E-2</v>
      </c>
      <c r="AI94" s="14">
        <v>9.4556034488809795E-2</v>
      </c>
      <c r="AJ94" s="14">
        <v>0</v>
      </c>
      <c r="AK94" s="14"/>
      <c r="AL94" s="14">
        <v>5.4278928215983298E-2</v>
      </c>
      <c r="AM94" s="14">
        <v>4.50667530751135E-2</v>
      </c>
      <c r="AN94" s="14">
        <v>7.1576356548983297E-2</v>
      </c>
      <c r="AO94" s="14">
        <v>0</v>
      </c>
      <c r="AP94" s="14">
        <v>0</v>
      </c>
      <c r="AQ94" s="14"/>
      <c r="AR94" s="14">
        <v>6.0667545371071198E-2</v>
      </c>
      <c r="AS94" s="14">
        <v>6.4298046773823905E-2</v>
      </c>
      <c r="AT94" s="14">
        <v>5.9855384801471997E-2</v>
      </c>
      <c r="AU94" s="14"/>
      <c r="AV94" s="14">
        <v>6.0708158559793501E-2</v>
      </c>
      <c r="AW94" s="14">
        <v>5.5841346984084397E-2</v>
      </c>
      <c r="AX94" s="14">
        <v>5.9266535023971702E-2</v>
      </c>
      <c r="AY94" s="14"/>
      <c r="AZ94" s="14">
        <v>4.72583322710977E-2</v>
      </c>
      <c r="BA94" s="14">
        <v>6.3481521206853297E-2</v>
      </c>
      <c r="BB94" s="14">
        <v>4.7108236607072099E-2</v>
      </c>
      <c r="BC94" s="14"/>
      <c r="BD94" s="14">
        <v>9.1373844058335693E-2</v>
      </c>
      <c r="BE94" s="14">
        <v>6.4895511912663906E-2</v>
      </c>
      <c r="BF94" s="14"/>
      <c r="BG94" s="14">
        <v>6.5444814619373903E-2</v>
      </c>
      <c r="BH94" s="14">
        <v>4.9918658706649903E-2</v>
      </c>
      <c r="BI94" s="14"/>
      <c r="BJ94" s="14">
        <v>5.0892314633012699E-2</v>
      </c>
      <c r="BK94" s="14">
        <v>6.2408560661771799E-2</v>
      </c>
    </row>
    <row r="95" spans="2:63" x14ac:dyDescent="0.35">
      <c r="B95" t="s">
        <v>84</v>
      </c>
      <c r="C95" s="14">
        <v>0.13235905523444699</v>
      </c>
      <c r="D95" s="14">
        <v>0.14980408676683499</v>
      </c>
      <c r="E95" s="14">
        <v>0.115644257442298</v>
      </c>
      <c r="F95" s="14"/>
      <c r="G95" s="14">
        <v>0.132717756860571</v>
      </c>
      <c r="H95" s="14">
        <v>0.113078634999827</v>
      </c>
      <c r="I95" s="14">
        <v>0.12808763930699699</v>
      </c>
      <c r="J95" s="14">
        <v>0.128694658955501</v>
      </c>
      <c r="K95" s="14">
        <v>0.16250307844200201</v>
      </c>
      <c r="L95" s="14">
        <v>0.13890792684133399</v>
      </c>
      <c r="M95" s="14"/>
      <c r="N95" s="14">
        <v>0.13519228371748701</v>
      </c>
      <c r="O95" s="14">
        <v>0.131787647809297</v>
      </c>
      <c r="P95" s="14"/>
      <c r="Q95" s="14">
        <v>5.0974274753417197E-2</v>
      </c>
      <c r="R95" s="14">
        <v>8.7652785014588605E-2</v>
      </c>
      <c r="S95" s="14">
        <v>5.2294232752135801E-2</v>
      </c>
      <c r="T95" s="14">
        <v>0.20298510253105501</v>
      </c>
      <c r="U95" s="14">
        <v>0.18267616362692299</v>
      </c>
      <c r="V95" s="14">
        <v>0.17389596005006799</v>
      </c>
      <c r="W95" s="14">
        <v>0.18669961813831901</v>
      </c>
      <c r="X95" s="14">
        <v>0.15691028923643599</v>
      </c>
      <c r="Y95" s="14">
        <v>0.14423257733184</v>
      </c>
      <c r="Z95" s="14">
        <v>7.6296133969390098E-2</v>
      </c>
      <c r="AA95" s="14"/>
      <c r="AB95" s="14">
        <v>0.14063709149408901</v>
      </c>
      <c r="AC95" s="14">
        <v>0.13098731224968099</v>
      </c>
      <c r="AD95" s="14">
        <v>0.14001127855852399</v>
      </c>
      <c r="AE95" s="14"/>
      <c r="AF95" s="14">
        <v>0.13207604889496699</v>
      </c>
      <c r="AG95" s="14">
        <v>0.13972881362821099</v>
      </c>
      <c r="AH95" s="14">
        <v>0.20199212786121901</v>
      </c>
      <c r="AI95" s="14">
        <v>9.1077410422564703E-2</v>
      </c>
      <c r="AJ95" s="14">
        <v>0</v>
      </c>
      <c r="AK95" s="14"/>
      <c r="AL95" s="14">
        <v>0.14255322380294699</v>
      </c>
      <c r="AM95" s="14">
        <v>0.137483548822465</v>
      </c>
      <c r="AN95" s="14">
        <v>6.3537251184629703E-2</v>
      </c>
      <c r="AO95" s="14">
        <v>8.1773831492046298E-2</v>
      </c>
      <c r="AP95" s="14">
        <v>0</v>
      </c>
      <c r="AQ95" s="14"/>
      <c r="AR95" s="14">
        <v>9.4455609468198504E-2</v>
      </c>
      <c r="AS95" s="14">
        <v>0.156284105741302</v>
      </c>
      <c r="AT95" s="14">
        <v>0.138237317866758</v>
      </c>
      <c r="AU95" s="14"/>
      <c r="AV95" s="14">
        <v>0.13094166489746001</v>
      </c>
      <c r="AW95" s="14">
        <v>0.151145900730733</v>
      </c>
      <c r="AX95" s="14">
        <v>0.109827322250519</v>
      </c>
      <c r="AY95" s="14"/>
      <c r="AZ95" s="14">
        <v>0.133323489625752</v>
      </c>
      <c r="BA95" s="14">
        <v>0.12547561071923899</v>
      </c>
      <c r="BB95" s="14">
        <v>0.15878181136184</v>
      </c>
      <c r="BC95" s="14"/>
      <c r="BD95" s="14">
        <v>0.136860590095016</v>
      </c>
      <c r="BE95" s="14">
        <v>0.15287514379484801</v>
      </c>
      <c r="BF95" s="14"/>
      <c r="BG95" s="14">
        <v>0.13983470724771099</v>
      </c>
      <c r="BH95" s="14">
        <v>0.11878378678790601</v>
      </c>
      <c r="BI95" s="14"/>
      <c r="BJ95" s="14">
        <v>9.5778719833549103E-2</v>
      </c>
      <c r="BK95" s="14">
        <v>0.14238528611215301</v>
      </c>
    </row>
    <row r="96" spans="2:63" x14ac:dyDescent="0.35">
      <c r="B96" t="s">
        <v>85</v>
      </c>
      <c r="C96" s="14">
        <v>0.166008061454507</v>
      </c>
      <c r="D96" s="14">
        <v>0.16622370236759701</v>
      </c>
      <c r="E96" s="14">
        <v>0.16707655587506501</v>
      </c>
      <c r="F96" s="14"/>
      <c r="G96" s="14">
        <v>0.105684450126404</v>
      </c>
      <c r="H96" s="14">
        <v>0.12850183327015</v>
      </c>
      <c r="I96" s="14">
        <v>0.177309539178791</v>
      </c>
      <c r="J96" s="14">
        <v>0.11342129269609399</v>
      </c>
      <c r="K96" s="14">
        <v>0.180957981671063</v>
      </c>
      <c r="L96" s="14">
        <v>0.28178878561599902</v>
      </c>
      <c r="M96" s="14"/>
      <c r="N96" s="14">
        <v>0.27235357331701998</v>
      </c>
      <c r="O96" s="14">
        <v>0.14456022712929401</v>
      </c>
      <c r="P96" s="14"/>
      <c r="Q96" s="14">
        <v>9.4566968193900799E-2</v>
      </c>
      <c r="R96" s="14">
        <v>0.114549418172795</v>
      </c>
      <c r="S96" s="14">
        <v>5.5094329210812101E-2</v>
      </c>
      <c r="T96" s="14">
        <v>0.17228789197948199</v>
      </c>
      <c r="U96" s="14">
        <v>0.117678543983622</v>
      </c>
      <c r="V96" s="14">
        <v>0.23900461319909799</v>
      </c>
      <c r="W96" s="14">
        <v>0.17298216984805001</v>
      </c>
      <c r="X96" s="14">
        <v>0.105910762471617</v>
      </c>
      <c r="Y96" s="14">
        <v>0.32353328518527702</v>
      </c>
      <c r="Z96" s="14">
        <v>4.05017367084489E-2</v>
      </c>
      <c r="AA96" s="14"/>
      <c r="AB96" s="14">
        <v>0.30050789345410001</v>
      </c>
      <c r="AC96" s="14">
        <v>7.73502219844419E-2</v>
      </c>
      <c r="AD96" s="14">
        <v>0.16331117935815001</v>
      </c>
      <c r="AE96" s="14"/>
      <c r="AF96" s="14">
        <v>0.24814150911487101</v>
      </c>
      <c r="AG96" s="14">
        <v>0.135678408325688</v>
      </c>
      <c r="AH96" s="14">
        <v>0.12656218117912699</v>
      </c>
      <c r="AI96" s="14">
        <v>4.8468953110627898E-2</v>
      </c>
      <c r="AJ96" s="14">
        <v>0</v>
      </c>
      <c r="AK96" s="14"/>
      <c r="AL96" s="14">
        <v>0.235605330622286</v>
      </c>
      <c r="AM96" s="14">
        <v>0.15418743537801499</v>
      </c>
      <c r="AN96" s="14">
        <v>4.1018454219526199E-2</v>
      </c>
      <c r="AO96" s="14">
        <v>0</v>
      </c>
      <c r="AP96" s="14">
        <v>0</v>
      </c>
      <c r="AQ96" s="14"/>
      <c r="AR96" s="14">
        <v>0.29273884213316598</v>
      </c>
      <c r="AS96" s="14">
        <v>0.15295530014327699</v>
      </c>
      <c r="AT96" s="14">
        <v>0.13914780179821701</v>
      </c>
      <c r="AU96" s="14"/>
      <c r="AV96" s="14">
        <v>0.22853547893654899</v>
      </c>
      <c r="AW96" s="14">
        <v>0.14272684403018601</v>
      </c>
      <c r="AX96" s="14">
        <v>0.14333464453436501</v>
      </c>
      <c r="AY96" s="14"/>
      <c r="AZ96" s="14">
        <v>0.262310512585675</v>
      </c>
      <c r="BA96" s="14">
        <v>0.161953586149756</v>
      </c>
      <c r="BB96" s="14">
        <v>0.146944087351775</v>
      </c>
      <c r="BC96" s="14"/>
      <c r="BD96" s="14">
        <v>0.32083705703034199</v>
      </c>
      <c r="BE96" s="14">
        <v>0.191274587195054</v>
      </c>
      <c r="BF96" s="14"/>
      <c r="BG96" s="14">
        <v>0.19420404592345999</v>
      </c>
      <c r="BH96" s="14">
        <v>0.114806098388084</v>
      </c>
      <c r="BI96" s="14"/>
      <c r="BJ96" s="14">
        <v>0.17532582343224101</v>
      </c>
      <c r="BK96" s="14">
        <v>0.1634541747329</v>
      </c>
    </row>
    <row r="97" spans="2:63" x14ac:dyDescent="0.35">
      <c r="B97" t="s">
        <v>86</v>
      </c>
      <c r="C97" s="14">
        <v>1.7294746419421698E-2</v>
      </c>
      <c r="D97" s="14">
        <v>9.6214474343020006E-3</v>
      </c>
      <c r="E97" s="14">
        <v>2.43244311445379E-2</v>
      </c>
      <c r="F97" s="14"/>
      <c r="G97" s="14">
        <v>6.5025067206760899E-3</v>
      </c>
      <c r="H97" s="14">
        <v>2.0174324802596101E-2</v>
      </c>
      <c r="I97" s="14">
        <v>1.6114138218202002E-2</v>
      </c>
      <c r="J97" s="14">
        <v>9.5326811666718598E-3</v>
      </c>
      <c r="K97" s="14">
        <v>3.72058883953836E-2</v>
      </c>
      <c r="L97" s="14">
        <v>1.5581288548796601E-2</v>
      </c>
      <c r="M97" s="14"/>
      <c r="N97" s="14">
        <v>0</v>
      </c>
      <c r="O97" s="14">
        <v>2.0782762504010899E-2</v>
      </c>
      <c r="P97" s="14"/>
      <c r="Q97" s="14">
        <v>2.2838902612047501E-2</v>
      </c>
      <c r="R97" s="14">
        <v>2.1243608449423301E-2</v>
      </c>
      <c r="S97" s="14">
        <v>1.16379923521625E-2</v>
      </c>
      <c r="T97" s="14">
        <v>1.6890036526839802E-2</v>
      </c>
      <c r="U97" s="14">
        <v>0</v>
      </c>
      <c r="V97" s="14">
        <v>0</v>
      </c>
      <c r="W97" s="14">
        <v>9.1132103875499002E-3</v>
      </c>
      <c r="X97" s="14">
        <v>2.8731705017068902E-2</v>
      </c>
      <c r="Y97" s="14">
        <v>1.40732802787608E-2</v>
      </c>
      <c r="Z97" s="14">
        <v>8.2920247044929493E-2</v>
      </c>
      <c r="AA97" s="14"/>
      <c r="AB97" s="14">
        <v>3.45856725637495E-3</v>
      </c>
      <c r="AC97" s="14">
        <v>1.4762626385163201E-2</v>
      </c>
      <c r="AD97" s="14">
        <v>1.16894134541133E-2</v>
      </c>
      <c r="AE97" s="14"/>
      <c r="AF97" s="14">
        <v>2.3152609170686302E-3</v>
      </c>
      <c r="AG97" s="14">
        <v>1.2339166514744E-2</v>
      </c>
      <c r="AH97" s="14">
        <v>3.10180969080074E-2</v>
      </c>
      <c r="AI97" s="14">
        <v>4.46565367276009E-2</v>
      </c>
      <c r="AJ97" s="14">
        <v>0</v>
      </c>
      <c r="AK97" s="14"/>
      <c r="AL97" s="14">
        <v>4.8451371736972504E-3</v>
      </c>
      <c r="AM97" s="14">
        <v>9.9863643823878898E-3</v>
      </c>
      <c r="AN97" s="14">
        <v>1.7698142147211701E-2</v>
      </c>
      <c r="AO97" s="14">
        <v>0.163253496364162</v>
      </c>
      <c r="AP97" s="14">
        <v>0</v>
      </c>
      <c r="AQ97" s="14"/>
      <c r="AR97" s="14">
        <v>0</v>
      </c>
      <c r="AS97" s="14">
        <v>1.14762163571746E-2</v>
      </c>
      <c r="AT97" s="14">
        <v>7.9943762308672898E-3</v>
      </c>
      <c r="AU97" s="14"/>
      <c r="AV97" s="14">
        <v>6.05035556036705E-3</v>
      </c>
      <c r="AW97" s="14">
        <v>2.0000637674346001E-2</v>
      </c>
      <c r="AX97" s="14">
        <v>7.4421467441946696E-3</v>
      </c>
      <c r="AY97" s="14"/>
      <c r="AZ97" s="14">
        <v>0</v>
      </c>
      <c r="BA97" s="14">
        <v>2.0899481426735401E-2</v>
      </c>
      <c r="BB97" s="14">
        <v>1.09075801941997E-2</v>
      </c>
      <c r="BC97" s="14"/>
      <c r="BD97" s="14">
        <v>2.0496945753111898E-2</v>
      </c>
      <c r="BE97" s="14">
        <v>1.6930874498964101E-2</v>
      </c>
      <c r="BF97" s="14"/>
      <c r="BG97" s="14">
        <v>7.6416686983860598E-3</v>
      </c>
      <c r="BH97" s="14">
        <v>3.4824069770199001E-2</v>
      </c>
      <c r="BI97" s="14"/>
      <c r="BJ97" s="14">
        <v>1.54393319391938E-2</v>
      </c>
      <c r="BK97" s="14">
        <v>1.78032932588294E-2</v>
      </c>
    </row>
    <row r="98" spans="2:63" x14ac:dyDescent="0.35">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2:63" x14ac:dyDescent="0.35">
      <c r="B99" s="6" t="s">
        <v>99</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2:63" x14ac:dyDescent="0.35">
      <c r="B100" s="21" t="s">
        <v>90</v>
      </c>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2:63" x14ac:dyDescent="0.35">
      <c r="B101" t="s">
        <v>79</v>
      </c>
      <c r="C101" s="14">
        <v>0.15240353588864</v>
      </c>
      <c r="D101" s="14">
        <v>0.16239039571926001</v>
      </c>
      <c r="E101" s="14">
        <v>0.14458441026001301</v>
      </c>
      <c r="F101" s="14"/>
      <c r="G101" s="14">
        <v>0.20078678486228799</v>
      </c>
      <c r="H101" s="14">
        <v>0.12864042065878101</v>
      </c>
      <c r="I101" s="14">
        <v>0.178901985708984</v>
      </c>
      <c r="J101" s="14">
        <v>0.13668444850314199</v>
      </c>
      <c r="K101" s="14">
        <v>0.118090876837078</v>
      </c>
      <c r="L101" s="14">
        <v>0.15489588838903001</v>
      </c>
      <c r="M101" s="14"/>
      <c r="N101" s="14">
        <v>0.139010180602329</v>
      </c>
      <c r="O101" s="14">
        <v>0.15510471678672</v>
      </c>
      <c r="P101" s="14"/>
      <c r="Q101" s="14">
        <v>0.149033436301303</v>
      </c>
      <c r="R101" s="14">
        <v>9.73987359004862E-2</v>
      </c>
      <c r="S101" s="14">
        <v>0.147532604123153</v>
      </c>
      <c r="T101" s="14">
        <v>0.29035279420414201</v>
      </c>
      <c r="U101" s="14">
        <v>0.14759250934072399</v>
      </c>
      <c r="V101" s="14">
        <v>0.13045376790674601</v>
      </c>
      <c r="W101" s="14">
        <v>0.162043035080154</v>
      </c>
      <c r="X101" s="14">
        <v>0.17559258918440801</v>
      </c>
      <c r="Y101" s="14">
        <v>0.17193419323261899</v>
      </c>
      <c r="Z101" s="14">
        <v>0.13498087251911001</v>
      </c>
      <c r="AA101" s="14"/>
      <c r="AB101" s="14">
        <v>0.11949272309890401</v>
      </c>
      <c r="AC101" s="14">
        <v>0.15227308024720401</v>
      </c>
      <c r="AD101" s="14">
        <v>0.18948767217297799</v>
      </c>
      <c r="AE101" s="14"/>
      <c r="AF101" s="14">
        <v>0.11514666154883001</v>
      </c>
      <c r="AG101" s="14">
        <v>0.16676359714666</v>
      </c>
      <c r="AH101" s="14">
        <v>0.237870499733629</v>
      </c>
      <c r="AI101" s="14">
        <v>0.180335258871196</v>
      </c>
      <c r="AJ101" s="14">
        <v>0</v>
      </c>
      <c r="AK101" s="14"/>
      <c r="AL101" s="14">
        <v>0.13425123539952899</v>
      </c>
      <c r="AM101" s="14">
        <v>0.17432909576355801</v>
      </c>
      <c r="AN101" s="14">
        <v>0.195828890969036</v>
      </c>
      <c r="AO101" s="14">
        <v>8.1773831492046298E-2</v>
      </c>
      <c r="AP101" s="14">
        <v>0</v>
      </c>
      <c r="AQ101" s="14"/>
      <c r="AR101" s="14">
        <v>9.6743081692281505E-2</v>
      </c>
      <c r="AS101" s="14">
        <v>0.123517539206731</v>
      </c>
      <c r="AT101" s="14">
        <v>0.20037845461065201</v>
      </c>
      <c r="AU101" s="14"/>
      <c r="AV101" s="14">
        <v>0.119051819657618</v>
      </c>
      <c r="AW101" s="14">
        <v>0.13940321606175801</v>
      </c>
      <c r="AX101" s="14">
        <v>0.23486600618074099</v>
      </c>
      <c r="AY101" s="14"/>
      <c r="AZ101" s="14">
        <v>0.14476337379767601</v>
      </c>
      <c r="BA101" s="14">
        <v>0.12538730842627999</v>
      </c>
      <c r="BB101" s="14">
        <v>0.203951025307126</v>
      </c>
      <c r="BC101" s="14"/>
      <c r="BD101" s="14">
        <v>0.12373707981807799</v>
      </c>
      <c r="BE101" s="14">
        <v>0.15636293797707099</v>
      </c>
      <c r="BF101" s="14"/>
      <c r="BG101" s="14">
        <v>0.15265420852662201</v>
      </c>
      <c r="BH101" s="14">
        <v>0.151948331667421</v>
      </c>
      <c r="BI101" s="14"/>
      <c r="BJ101" s="14">
        <v>0.12818845158598999</v>
      </c>
      <c r="BK101" s="14">
        <v>0.15904059985431099</v>
      </c>
    </row>
    <row r="102" spans="2:63" x14ac:dyDescent="0.35">
      <c r="B102" t="s">
        <v>80</v>
      </c>
      <c r="C102" s="14">
        <v>0.129555555781285</v>
      </c>
      <c r="D102" s="14">
        <v>0.10638453029007899</v>
      </c>
      <c r="E102" s="14">
        <v>0.15137109733541201</v>
      </c>
      <c r="F102" s="14"/>
      <c r="G102" s="14">
        <v>0.19609640299698</v>
      </c>
      <c r="H102" s="14">
        <v>0.13381088751938899</v>
      </c>
      <c r="I102" s="14">
        <v>0.11582265736842499</v>
      </c>
      <c r="J102" s="14">
        <v>0.13639289697976001</v>
      </c>
      <c r="K102" s="14">
        <v>0.105392652652829</v>
      </c>
      <c r="L102" s="14">
        <v>0.10272433659445999</v>
      </c>
      <c r="M102" s="14"/>
      <c r="N102" s="14">
        <v>9.6235820757651802E-2</v>
      </c>
      <c r="O102" s="14">
        <v>0.13627550234067301</v>
      </c>
      <c r="P102" s="14"/>
      <c r="Q102" s="14">
        <v>0.161058847945349</v>
      </c>
      <c r="R102" s="14">
        <v>0.177677970030858</v>
      </c>
      <c r="S102" s="14">
        <v>0.13886828620334399</v>
      </c>
      <c r="T102" s="14">
        <v>6.7389609870683098E-2</v>
      </c>
      <c r="U102" s="14">
        <v>9.9523620921383393E-2</v>
      </c>
      <c r="V102" s="14">
        <v>0.126657826546519</v>
      </c>
      <c r="W102" s="14">
        <v>0.14722887328048201</v>
      </c>
      <c r="X102" s="14">
        <v>0.114371071524992</v>
      </c>
      <c r="Y102" s="14">
        <v>9.3416773764186403E-2</v>
      </c>
      <c r="Z102" s="14">
        <v>0.11331303023927899</v>
      </c>
      <c r="AA102" s="14"/>
      <c r="AB102" s="14">
        <v>0.102267415344197</v>
      </c>
      <c r="AC102" s="14">
        <v>0.12979120667649399</v>
      </c>
      <c r="AD102" s="14">
        <v>0.134792981285217</v>
      </c>
      <c r="AE102" s="14"/>
      <c r="AF102" s="14">
        <v>0.11803892790265801</v>
      </c>
      <c r="AG102" s="14">
        <v>0.109631674669871</v>
      </c>
      <c r="AH102" s="14">
        <v>8.3780266769585096E-2</v>
      </c>
      <c r="AI102" s="14">
        <v>0.20908249713941801</v>
      </c>
      <c r="AJ102" s="14">
        <v>0</v>
      </c>
      <c r="AK102" s="14"/>
      <c r="AL102" s="14">
        <v>0.12857777824326899</v>
      </c>
      <c r="AM102" s="14">
        <v>0.102336917518625</v>
      </c>
      <c r="AN102" s="14">
        <v>0.205021748932986</v>
      </c>
      <c r="AO102" s="14">
        <v>7.6554399765530398E-2</v>
      </c>
      <c r="AP102" s="14">
        <v>0</v>
      </c>
      <c r="AQ102" s="14"/>
      <c r="AR102" s="14">
        <v>0.103611028296557</v>
      </c>
      <c r="AS102" s="14">
        <v>0.139534969482419</v>
      </c>
      <c r="AT102" s="14">
        <v>0.13143235263415501</v>
      </c>
      <c r="AU102" s="14"/>
      <c r="AV102" s="14">
        <v>0.103975874245163</v>
      </c>
      <c r="AW102" s="14">
        <v>0.139768139601959</v>
      </c>
      <c r="AX102" s="14">
        <v>0.14444073741402</v>
      </c>
      <c r="AY102" s="14"/>
      <c r="AZ102" s="14">
        <v>0.11270622875146601</v>
      </c>
      <c r="BA102" s="14">
        <v>0.14629681051134399</v>
      </c>
      <c r="BB102" s="14">
        <v>0.1194727623624</v>
      </c>
      <c r="BC102" s="14"/>
      <c r="BD102" s="14">
        <v>9.8985945189150895E-2</v>
      </c>
      <c r="BE102" s="14">
        <v>0.129371692882537</v>
      </c>
      <c r="BF102" s="14"/>
      <c r="BG102" s="14">
        <v>0.11896310105719</v>
      </c>
      <c r="BH102" s="14">
        <v>0.14879072297904899</v>
      </c>
      <c r="BI102" s="14"/>
      <c r="BJ102" s="14">
        <v>0.173629945848638</v>
      </c>
      <c r="BK102" s="14">
        <v>0.117475294466938</v>
      </c>
    </row>
    <row r="103" spans="2:63" x14ac:dyDescent="0.35">
      <c r="B103" t="s">
        <v>81</v>
      </c>
      <c r="C103" s="14">
        <v>0.109392819211662</v>
      </c>
      <c r="D103" s="14">
        <v>0.110117058220531</v>
      </c>
      <c r="E103" s="14">
        <v>0.105496632665982</v>
      </c>
      <c r="F103" s="14"/>
      <c r="G103" s="14">
        <v>0.12977353849095499</v>
      </c>
      <c r="H103" s="14">
        <v>0.10148199766186899</v>
      </c>
      <c r="I103" s="14">
        <v>0.100299652131912</v>
      </c>
      <c r="J103" s="14">
        <v>0.123247626151094</v>
      </c>
      <c r="K103" s="14">
        <v>8.9326861310197805E-2</v>
      </c>
      <c r="L103" s="14">
        <v>0.115594427348442</v>
      </c>
      <c r="M103" s="14"/>
      <c r="N103" s="14">
        <v>0.129786417767878</v>
      </c>
      <c r="O103" s="14">
        <v>0.105279824544862</v>
      </c>
      <c r="P103" s="14"/>
      <c r="Q103" s="14">
        <v>0.110600192281709</v>
      </c>
      <c r="R103" s="14">
        <v>0.121803588367998</v>
      </c>
      <c r="S103" s="14">
        <v>0.15169587999884701</v>
      </c>
      <c r="T103" s="14">
        <v>9.7827470849404297E-2</v>
      </c>
      <c r="U103" s="14">
        <v>7.3241893522740006E-2</v>
      </c>
      <c r="V103" s="14">
        <v>8.9704642042555197E-2</v>
      </c>
      <c r="W103" s="14">
        <v>8.3466609011379395E-2</v>
      </c>
      <c r="X103" s="14">
        <v>0.105880041570467</v>
      </c>
      <c r="Y103" s="14">
        <v>9.8310683440944402E-2</v>
      </c>
      <c r="Z103" s="14">
        <v>0.106791784881652</v>
      </c>
      <c r="AA103" s="14"/>
      <c r="AB103" s="14">
        <v>9.8738509132885996E-2</v>
      </c>
      <c r="AC103" s="14">
        <v>0.13693648198480801</v>
      </c>
      <c r="AD103" s="14">
        <v>0.105885596210213</v>
      </c>
      <c r="AE103" s="14"/>
      <c r="AF103" s="14">
        <v>9.9372813807379098E-2</v>
      </c>
      <c r="AG103" s="14">
        <v>0.12670715647618</v>
      </c>
      <c r="AH103" s="14">
        <v>0.14501037459144001</v>
      </c>
      <c r="AI103" s="14">
        <v>8.36594646451259E-2</v>
      </c>
      <c r="AJ103" s="14">
        <v>0</v>
      </c>
      <c r="AK103" s="14"/>
      <c r="AL103" s="14">
        <v>0.10507033367870899</v>
      </c>
      <c r="AM103" s="14">
        <v>0.104462322900379</v>
      </c>
      <c r="AN103" s="14">
        <v>7.29123711771726E-2</v>
      </c>
      <c r="AO103" s="14">
        <v>0.18976269908370599</v>
      </c>
      <c r="AP103" s="14">
        <v>0</v>
      </c>
      <c r="AQ103" s="14"/>
      <c r="AR103" s="14">
        <v>7.7782236103322494E-2</v>
      </c>
      <c r="AS103" s="14">
        <v>0.13072020691383601</v>
      </c>
      <c r="AT103" s="14">
        <v>0.103556939397841</v>
      </c>
      <c r="AU103" s="14"/>
      <c r="AV103" s="14">
        <v>0.10022514930014199</v>
      </c>
      <c r="AW103" s="14">
        <v>0.11767537131412099</v>
      </c>
      <c r="AX103" s="14">
        <v>0.113180608773917</v>
      </c>
      <c r="AY103" s="14"/>
      <c r="AZ103" s="14">
        <v>0.109938622686338</v>
      </c>
      <c r="BA103" s="14">
        <v>0.112674269940963</v>
      </c>
      <c r="BB103" s="14">
        <v>0.10157629084511099</v>
      </c>
      <c r="BC103" s="14"/>
      <c r="BD103" s="14">
        <v>0.102168284270968</v>
      </c>
      <c r="BE103" s="14">
        <v>0.115103067950315</v>
      </c>
      <c r="BF103" s="14"/>
      <c r="BG103" s="14">
        <v>0.116559280438403</v>
      </c>
      <c r="BH103" s="14">
        <v>9.6379019907986002E-2</v>
      </c>
      <c r="BI103" s="14"/>
      <c r="BJ103" s="14">
        <v>0.115233013586823</v>
      </c>
      <c r="BK103" s="14">
        <v>0.107792092030397</v>
      </c>
    </row>
    <row r="104" spans="2:63" x14ac:dyDescent="0.35">
      <c r="B104" t="s">
        <v>82</v>
      </c>
      <c r="C104" s="14">
        <v>0.101542023338191</v>
      </c>
      <c r="D104" s="14">
        <v>7.6848843257929803E-2</v>
      </c>
      <c r="E104" s="14">
        <v>0.123024198295557</v>
      </c>
      <c r="F104" s="14"/>
      <c r="G104" s="14">
        <v>8.6261440518309307E-2</v>
      </c>
      <c r="H104" s="14">
        <v>8.6765361351219594E-2</v>
      </c>
      <c r="I104" s="14">
        <v>9.0087728665344799E-2</v>
      </c>
      <c r="J104" s="14">
        <v>8.2098697212272198E-2</v>
      </c>
      <c r="K104" s="14">
        <v>0.15188977387239999</v>
      </c>
      <c r="L104" s="14">
        <v>0.12294013549020701</v>
      </c>
      <c r="M104" s="14"/>
      <c r="N104" s="14">
        <v>8.0426545472818994E-2</v>
      </c>
      <c r="O104" s="14">
        <v>0.105800607109358</v>
      </c>
      <c r="P104" s="14"/>
      <c r="Q104" s="14">
        <v>8.7032300115779601E-2</v>
      </c>
      <c r="R104" s="14">
        <v>0.149846384432059</v>
      </c>
      <c r="S104" s="14">
        <v>2.3471222841832302E-2</v>
      </c>
      <c r="T104" s="14">
        <v>7.9783282609347903E-2</v>
      </c>
      <c r="U104" s="14">
        <v>2.3907197455757302E-2</v>
      </c>
      <c r="V104" s="14">
        <v>9.8850941118639707E-2</v>
      </c>
      <c r="W104" s="14">
        <v>8.5824061767080906E-2</v>
      </c>
      <c r="X104" s="14">
        <v>0.152292662140047</v>
      </c>
      <c r="Y104" s="14">
        <v>8.2465332151110904E-2</v>
      </c>
      <c r="Z104" s="14">
        <v>0.186740456807652</v>
      </c>
      <c r="AA104" s="14"/>
      <c r="AB104" s="14">
        <v>9.1839372428332303E-2</v>
      </c>
      <c r="AC104" s="14">
        <v>0.13566320611652299</v>
      </c>
      <c r="AD104" s="14">
        <v>7.0440838598420596E-2</v>
      </c>
      <c r="AE104" s="14"/>
      <c r="AF104" s="14">
        <v>8.3710829619893803E-2</v>
      </c>
      <c r="AG104" s="14">
        <v>0.105622237716293</v>
      </c>
      <c r="AH104" s="14">
        <v>0.184155650415607</v>
      </c>
      <c r="AI104" s="14">
        <v>0.109140880706028</v>
      </c>
      <c r="AJ104" s="14">
        <v>0</v>
      </c>
      <c r="AK104" s="14"/>
      <c r="AL104" s="14">
        <v>9.0325083610405602E-2</v>
      </c>
      <c r="AM104" s="14">
        <v>7.9096724307976499E-2</v>
      </c>
      <c r="AN104" s="14">
        <v>0.17605001992633801</v>
      </c>
      <c r="AO104" s="14">
        <v>0.31560482802509798</v>
      </c>
      <c r="AP104" s="14">
        <v>0</v>
      </c>
      <c r="AQ104" s="14"/>
      <c r="AR104" s="14">
        <v>6.7223038055695794E-2</v>
      </c>
      <c r="AS104" s="14">
        <v>0.11065625973874101</v>
      </c>
      <c r="AT104" s="14">
        <v>8.2917398623401403E-2</v>
      </c>
      <c r="AU104" s="14"/>
      <c r="AV104" s="14">
        <v>6.5057907111331303E-2</v>
      </c>
      <c r="AW104" s="14">
        <v>0.10312108264888301</v>
      </c>
      <c r="AX104" s="14">
        <v>0.10365032230170799</v>
      </c>
      <c r="AY104" s="14"/>
      <c r="AZ104" s="14">
        <v>5.5291810786693797E-2</v>
      </c>
      <c r="BA104" s="14">
        <v>0.118242082947454</v>
      </c>
      <c r="BB104" s="14">
        <v>7.0278963657838894E-2</v>
      </c>
      <c r="BC104" s="14"/>
      <c r="BD104" s="14">
        <v>9.14716884141831E-2</v>
      </c>
      <c r="BE104" s="14">
        <v>0.123823556956814</v>
      </c>
      <c r="BF104" s="14"/>
      <c r="BG104" s="14">
        <v>9.3746454705000204E-2</v>
      </c>
      <c r="BH104" s="14">
        <v>0.115698238301279</v>
      </c>
      <c r="BI104" s="14"/>
      <c r="BJ104" s="14">
        <v>0.11457539621434699</v>
      </c>
      <c r="BK104" s="14">
        <v>9.7969732265967502E-2</v>
      </c>
    </row>
    <row r="105" spans="2:63" x14ac:dyDescent="0.35">
      <c r="B105" t="s">
        <v>83</v>
      </c>
      <c r="C105" s="14">
        <v>0.200025910443062</v>
      </c>
      <c r="D105" s="14">
        <v>0.22388947872682699</v>
      </c>
      <c r="E105" s="14">
        <v>0.180093974789861</v>
      </c>
      <c r="F105" s="14"/>
      <c r="G105" s="14">
        <v>0.17923433577730999</v>
      </c>
      <c r="H105" s="14">
        <v>0.26157140621309299</v>
      </c>
      <c r="I105" s="14">
        <v>0.16916944729473199</v>
      </c>
      <c r="J105" s="14">
        <v>0.18952000764972399</v>
      </c>
      <c r="K105" s="14">
        <v>0.164045576946143</v>
      </c>
      <c r="L105" s="14">
        <v>0.220371510018741</v>
      </c>
      <c r="M105" s="14"/>
      <c r="N105" s="14">
        <v>0.25768357642071099</v>
      </c>
      <c r="O105" s="14">
        <v>0.188397473607234</v>
      </c>
      <c r="P105" s="14"/>
      <c r="Q105" s="14">
        <v>0.18865921024275101</v>
      </c>
      <c r="R105" s="14">
        <v>0.13041655448033199</v>
      </c>
      <c r="S105" s="14">
        <v>0.215031809267313</v>
      </c>
      <c r="T105" s="14">
        <v>0.186040137187718</v>
      </c>
      <c r="U105" s="14">
        <v>0.28812913194621598</v>
      </c>
      <c r="V105" s="14">
        <v>0.131238216671621</v>
      </c>
      <c r="W105" s="14">
        <v>0.229565774411601</v>
      </c>
      <c r="X105" s="14">
        <v>0.24674588145728599</v>
      </c>
      <c r="Y105" s="14">
        <v>0.23279091767629401</v>
      </c>
      <c r="Z105" s="14">
        <v>0.17278914995263001</v>
      </c>
      <c r="AA105" s="14"/>
      <c r="AB105" s="14">
        <v>0.23112130188719501</v>
      </c>
      <c r="AC105" s="14">
        <v>0.20937083932134701</v>
      </c>
      <c r="AD105" s="14">
        <v>0.19517432360013701</v>
      </c>
      <c r="AE105" s="14"/>
      <c r="AF105" s="14">
        <v>0.21817150153518</v>
      </c>
      <c r="AG105" s="14">
        <v>0.20188967222337101</v>
      </c>
      <c r="AH105" s="14">
        <v>0.15726615409848799</v>
      </c>
      <c r="AI105" s="14">
        <v>0.18128873667885501</v>
      </c>
      <c r="AJ105" s="14">
        <v>0</v>
      </c>
      <c r="AK105" s="14"/>
      <c r="AL105" s="14">
        <v>0.199685287500287</v>
      </c>
      <c r="AM105" s="14">
        <v>0.246311606978034</v>
      </c>
      <c r="AN105" s="14">
        <v>0.156971194634448</v>
      </c>
      <c r="AO105" s="14">
        <v>0</v>
      </c>
      <c r="AP105" s="14">
        <v>0</v>
      </c>
      <c r="AQ105" s="14"/>
      <c r="AR105" s="14">
        <v>0.17303959915999501</v>
      </c>
      <c r="AS105" s="14">
        <v>0.218626100087393</v>
      </c>
      <c r="AT105" s="14">
        <v>0.20214717261173201</v>
      </c>
      <c r="AU105" s="14"/>
      <c r="AV105" s="14">
        <v>0.18659865422135499</v>
      </c>
      <c r="AW105" s="14">
        <v>0.209529581887439</v>
      </c>
      <c r="AX105" s="14">
        <v>0.21390892396518499</v>
      </c>
      <c r="AY105" s="14"/>
      <c r="AZ105" s="14">
        <v>0.17768700128123599</v>
      </c>
      <c r="BA105" s="14">
        <v>0.218392074286343</v>
      </c>
      <c r="BB105" s="14">
        <v>0.19306608524072399</v>
      </c>
      <c r="BC105" s="14"/>
      <c r="BD105" s="14">
        <v>0.21189399195209399</v>
      </c>
      <c r="BE105" s="14">
        <v>0.19784506541751201</v>
      </c>
      <c r="BF105" s="14"/>
      <c r="BG105" s="14">
        <v>0.213697290237292</v>
      </c>
      <c r="BH105" s="14">
        <v>0.17519962767709099</v>
      </c>
      <c r="BI105" s="14"/>
      <c r="BJ105" s="14">
        <v>0.243568460725479</v>
      </c>
      <c r="BK105" s="14">
        <v>0.188091420030356</v>
      </c>
    </row>
    <row r="106" spans="2:63" x14ac:dyDescent="0.35">
      <c r="B106" t="s">
        <v>84</v>
      </c>
      <c r="C106" s="14">
        <v>0.15107673822954401</v>
      </c>
      <c r="D106" s="14">
        <v>0.15704991261815501</v>
      </c>
      <c r="E106" s="14">
        <v>0.14685576223361599</v>
      </c>
      <c r="F106" s="14"/>
      <c r="G106" s="14">
        <v>0.12226200527304899</v>
      </c>
      <c r="H106" s="14">
        <v>0.159963180923687</v>
      </c>
      <c r="I106" s="14">
        <v>0.217146895116751</v>
      </c>
      <c r="J106" s="14">
        <v>0.122969796425508</v>
      </c>
      <c r="K106" s="14">
        <v>0.168091598920668</v>
      </c>
      <c r="L106" s="14">
        <v>0.100478879759497</v>
      </c>
      <c r="M106" s="14"/>
      <c r="N106" s="14">
        <v>0.13242521911001601</v>
      </c>
      <c r="O106" s="14">
        <v>0.15483838914440701</v>
      </c>
      <c r="P106" s="14"/>
      <c r="Q106" s="14">
        <v>0.19270320161725801</v>
      </c>
      <c r="R106" s="14">
        <v>0.16934491130197199</v>
      </c>
      <c r="S106" s="14">
        <v>0.20189529126147601</v>
      </c>
      <c r="T106" s="14">
        <v>8.4014822758578994E-2</v>
      </c>
      <c r="U106" s="14">
        <v>0.217544886451952</v>
      </c>
      <c r="V106" s="14">
        <v>0.14698548536379899</v>
      </c>
      <c r="W106" s="14">
        <v>0.1244102863506</v>
      </c>
      <c r="X106" s="14">
        <v>0.109939048064379</v>
      </c>
      <c r="Y106" s="14">
        <v>0.17991182171270001</v>
      </c>
      <c r="Z106" s="14">
        <v>5.9594669247838697E-2</v>
      </c>
      <c r="AA106" s="14"/>
      <c r="AB106" s="14">
        <v>0.19274857818517399</v>
      </c>
      <c r="AC106" s="14">
        <v>0.110375074814097</v>
      </c>
      <c r="AD106" s="14">
        <v>0.158196643965719</v>
      </c>
      <c r="AE106" s="14"/>
      <c r="AF106" s="14">
        <v>0.19535810575052701</v>
      </c>
      <c r="AG106" s="14">
        <v>0.13815390629997701</v>
      </c>
      <c r="AH106" s="14">
        <v>5.70847912989167E-2</v>
      </c>
      <c r="AI106" s="14">
        <v>0.10850916069264301</v>
      </c>
      <c r="AJ106" s="14">
        <v>0</v>
      </c>
      <c r="AK106" s="14"/>
      <c r="AL106" s="14">
        <v>0.18145462099322601</v>
      </c>
      <c r="AM106" s="14">
        <v>0.15330746339832399</v>
      </c>
      <c r="AN106" s="14">
        <v>7.1839746960756998E-2</v>
      </c>
      <c r="AO106" s="14">
        <v>0.18324493247844401</v>
      </c>
      <c r="AP106" s="14">
        <v>0</v>
      </c>
      <c r="AQ106" s="14"/>
      <c r="AR106" s="14">
        <v>0.29972776765922599</v>
      </c>
      <c r="AS106" s="14">
        <v>0.136840489177041</v>
      </c>
      <c r="AT106" s="14">
        <v>0.12423002151613501</v>
      </c>
      <c r="AU106" s="14"/>
      <c r="AV106" s="14">
        <v>0.20449904969712299</v>
      </c>
      <c r="AW106" s="14">
        <v>0.144758336919842</v>
      </c>
      <c r="AX106" s="14">
        <v>9.6496590025004103E-2</v>
      </c>
      <c r="AY106" s="14"/>
      <c r="AZ106" s="14">
        <v>0.20001627623379001</v>
      </c>
      <c r="BA106" s="14">
        <v>0.14648910951476701</v>
      </c>
      <c r="BB106" s="14">
        <v>0.144440209025504</v>
      </c>
      <c r="BC106" s="14"/>
      <c r="BD106" s="14">
        <v>0.20458353940499799</v>
      </c>
      <c r="BE106" s="14">
        <v>0.121764371405718</v>
      </c>
      <c r="BF106" s="14"/>
      <c r="BG106" s="14">
        <v>0.163541626515328</v>
      </c>
      <c r="BH106" s="14">
        <v>0.12844136082895999</v>
      </c>
      <c r="BI106" s="14"/>
      <c r="BJ106" s="14">
        <v>9.5943532480326693E-2</v>
      </c>
      <c r="BK106" s="14">
        <v>0.16618808818879299</v>
      </c>
    </row>
    <row r="107" spans="2:63" x14ac:dyDescent="0.35">
      <c r="B107" t="s">
        <v>85</v>
      </c>
      <c r="C107" s="14">
        <v>0.129414324758168</v>
      </c>
      <c r="D107" s="14">
        <v>0.14852672256636501</v>
      </c>
      <c r="E107" s="14">
        <v>0.111178199228674</v>
      </c>
      <c r="F107" s="14"/>
      <c r="G107" s="14">
        <v>7.2580478639756099E-2</v>
      </c>
      <c r="H107" s="14">
        <v>8.7890721557721097E-2</v>
      </c>
      <c r="I107" s="14">
        <v>0.111683809393403</v>
      </c>
      <c r="J107" s="14">
        <v>0.186764030842965</v>
      </c>
      <c r="K107" s="14">
        <v>0.18789121399071201</v>
      </c>
      <c r="L107" s="14">
        <v>0.13682350730446599</v>
      </c>
      <c r="M107" s="14"/>
      <c r="N107" s="14">
        <v>0.16443223986859501</v>
      </c>
      <c r="O107" s="14">
        <v>0.122351888097242</v>
      </c>
      <c r="P107" s="14"/>
      <c r="Q107" s="14">
        <v>3.4384269113003803E-2</v>
      </c>
      <c r="R107" s="14">
        <v>0.120239296330479</v>
      </c>
      <c r="S107" s="14">
        <v>0.10986691395187199</v>
      </c>
      <c r="T107" s="14">
        <v>0.19459188252012599</v>
      </c>
      <c r="U107" s="14">
        <v>0.125840431439419</v>
      </c>
      <c r="V107" s="14">
        <v>0.27610912035011997</v>
      </c>
      <c r="W107" s="14">
        <v>0.14638051082203399</v>
      </c>
      <c r="X107" s="14">
        <v>7.5842225437177904E-2</v>
      </c>
      <c r="Y107" s="14">
        <v>0.12709699774338501</v>
      </c>
      <c r="Z107" s="14">
        <v>6.4236762141555395E-2</v>
      </c>
      <c r="AA107" s="14"/>
      <c r="AB107" s="14">
        <v>0.16033353266693601</v>
      </c>
      <c r="AC107" s="14">
        <v>0.111296785724894</v>
      </c>
      <c r="AD107" s="14">
        <v>0.130704688778539</v>
      </c>
      <c r="AE107" s="14"/>
      <c r="AF107" s="14">
        <v>0.15874074939086599</v>
      </c>
      <c r="AG107" s="14">
        <v>0.132065089638633</v>
      </c>
      <c r="AH107" s="14">
        <v>7.8384434708377193E-2</v>
      </c>
      <c r="AI107" s="14">
        <v>7.0619551652172194E-2</v>
      </c>
      <c r="AJ107" s="14">
        <v>0</v>
      </c>
      <c r="AK107" s="14"/>
      <c r="AL107" s="14">
        <v>0.14582750583572801</v>
      </c>
      <c r="AM107" s="14">
        <v>0.127791043142996</v>
      </c>
      <c r="AN107" s="14">
        <v>7.7221905414247602E-2</v>
      </c>
      <c r="AO107" s="14">
        <v>7.2717598215868498E-2</v>
      </c>
      <c r="AP107" s="14">
        <v>0</v>
      </c>
      <c r="AQ107" s="14"/>
      <c r="AR107" s="14">
        <v>0.17565263200846001</v>
      </c>
      <c r="AS107" s="14">
        <v>0.112424999625143</v>
      </c>
      <c r="AT107" s="14">
        <v>0.13912553150649201</v>
      </c>
      <c r="AU107" s="14"/>
      <c r="AV107" s="14">
        <v>0.210277388864926</v>
      </c>
      <c r="AW107" s="14">
        <v>0.11186808518394201</v>
      </c>
      <c r="AX107" s="14">
        <v>8.7011245503282902E-2</v>
      </c>
      <c r="AY107" s="14"/>
      <c r="AZ107" s="14">
        <v>0.17805784132586799</v>
      </c>
      <c r="BA107" s="14">
        <v>0.102336768290633</v>
      </c>
      <c r="BB107" s="14">
        <v>0.16011899048124401</v>
      </c>
      <c r="BC107" s="14"/>
      <c r="BD107" s="14">
        <v>0.16002085352179399</v>
      </c>
      <c r="BE107" s="14">
        <v>0.13737317768274501</v>
      </c>
      <c r="BF107" s="14"/>
      <c r="BG107" s="14">
        <v>0.12408672416036499</v>
      </c>
      <c r="BH107" s="14">
        <v>0.13908887998931199</v>
      </c>
      <c r="BI107" s="14"/>
      <c r="BJ107" s="14">
        <v>0.115093825048635</v>
      </c>
      <c r="BK107" s="14">
        <v>0.13333940184667301</v>
      </c>
    </row>
    <row r="108" spans="2:63" x14ac:dyDescent="0.35">
      <c r="B108" t="s">
        <v>86</v>
      </c>
      <c r="C108" s="14">
        <v>2.6589092349446501E-2</v>
      </c>
      <c r="D108" s="14">
        <v>1.47930586008523E-2</v>
      </c>
      <c r="E108" s="14">
        <v>3.7395725190885798E-2</v>
      </c>
      <c r="F108" s="14"/>
      <c r="G108" s="14">
        <v>1.3005013441352201E-2</v>
      </c>
      <c r="H108" s="14">
        <v>3.9876024114241397E-2</v>
      </c>
      <c r="I108" s="14">
        <v>1.6887824320448601E-2</v>
      </c>
      <c r="J108" s="14">
        <v>2.23224962355352E-2</v>
      </c>
      <c r="K108" s="14">
        <v>1.5271445469972399E-2</v>
      </c>
      <c r="L108" s="14">
        <v>4.61713150951562E-2</v>
      </c>
      <c r="M108" s="14"/>
      <c r="N108" s="14">
        <v>0</v>
      </c>
      <c r="O108" s="14">
        <v>3.1951598369503002E-2</v>
      </c>
      <c r="P108" s="14"/>
      <c r="Q108" s="14">
        <v>7.6528542382845094E-2</v>
      </c>
      <c r="R108" s="14">
        <v>3.3272559155815201E-2</v>
      </c>
      <c r="S108" s="14">
        <v>1.16379923521625E-2</v>
      </c>
      <c r="T108" s="14">
        <v>0</v>
      </c>
      <c r="U108" s="14">
        <v>2.4220328921809201E-2</v>
      </c>
      <c r="V108" s="14">
        <v>0</v>
      </c>
      <c r="W108" s="14">
        <v>2.1080849276670002E-2</v>
      </c>
      <c r="X108" s="14">
        <v>1.9336480621243001E-2</v>
      </c>
      <c r="Y108" s="14">
        <v>1.40732802787608E-2</v>
      </c>
      <c r="Z108" s="14">
        <v>0.16155327421028301</v>
      </c>
      <c r="AA108" s="14"/>
      <c r="AB108" s="14">
        <v>3.45856725637495E-3</v>
      </c>
      <c r="AC108" s="14">
        <v>1.4293325114633401E-2</v>
      </c>
      <c r="AD108" s="14">
        <v>1.53172553887772E-2</v>
      </c>
      <c r="AE108" s="14"/>
      <c r="AF108" s="14">
        <v>1.1460410444665999E-2</v>
      </c>
      <c r="AG108" s="14">
        <v>1.9166665829014499E-2</v>
      </c>
      <c r="AH108" s="14">
        <v>5.6447828383957302E-2</v>
      </c>
      <c r="AI108" s="14">
        <v>5.7364449614562101E-2</v>
      </c>
      <c r="AJ108" s="14">
        <v>0</v>
      </c>
      <c r="AK108" s="14"/>
      <c r="AL108" s="14">
        <v>1.48081547388473E-2</v>
      </c>
      <c r="AM108" s="14">
        <v>1.2364825990107201E-2</v>
      </c>
      <c r="AN108" s="14">
        <v>4.4154121985014103E-2</v>
      </c>
      <c r="AO108" s="14">
        <v>8.0341710939307504E-2</v>
      </c>
      <c r="AP108" s="14">
        <v>0</v>
      </c>
      <c r="AQ108" s="14"/>
      <c r="AR108" s="14">
        <v>6.2206170244619901E-3</v>
      </c>
      <c r="AS108" s="14">
        <v>2.76794357686958E-2</v>
      </c>
      <c r="AT108" s="14">
        <v>1.62121290995914E-2</v>
      </c>
      <c r="AU108" s="14"/>
      <c r="AV108" s="14">
        <v>1.0314156902341699E-2</v>
      </c>
      <c r="AW108" s="14">
        <v>3.38761863820565E-2</v>
      </c>
      <c r="AX108" s="14">
        <v>6.4455658361417404E-3</v>
      </c>
      <c r="AY108" s="14"/>
      <c r="AZ108" s="14">
        <v>2.1538845136931401E-2</v>
      </c>
      <c r="BA108" s="14">
        <v>3.0181576082215399E-2</v>
      </c>
      <c r="BB108" s="14">
        <v>7.0956730800517797E-3</v>
      </c>
      <c r="BC108" s="14"/>
      <c r="BD108" s="14">
        <v>7.1386174287328902E-3</v>
      </c>
      <c r="BE108" s="14">
        <v>1.8356129727289901E-2</v>
      </c>
      <c r="BF108" s="14"/>
      <c r="BG108" s="14">
        <v>1.6751314359799999E-2</v>
      </c>
      <c r="BH108" s="14">
        <v>4.4453818648902202E-2</v>
      </c>
      <c r="BI108" s="14"/>
      <c r="BJ108" s="14">
        <v>1.37673745097611E-2</v>
      </c>
      <c r="BK108" s="14">
        <v>3.01033713165639E-2</v>
      </c>
    </row>
    <row r="109" spans="2:63" x14ac:dyDescent="0.35">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2:63" x14ac:dyDescent="0.35">
      <c r="B110" s="6" t="s">
        <v>100</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2:63" x14ac:dyDescent="0.35">
      <c r="B111" s="21" t="s">
        <v>90</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2:63" x14ac:dyDescent="0.35">
      <c r="B112" t="s">
        <v>79</v>
      </c>
      <c r="C112" s="14">
        <v>0.184383722225752</v>
      </c>
      <c r="D112" s="14">
        <v>0.20695486140049399</v>
      </c>
      <c r="E112" s="14">
        <v>0.165494713877337</v>
      </c>
      <c r="F112" s="14"/>
      <c r="G112" s="14">
        <v>0.16659309609027101</v>
      </c>
      <c r="H112" s="14">
        <v>0.106493800258773</v>
      </c>
      <c r="I112" s="14">
        <v>0.203727126514062</v>
      </c>
      <c r="J112" s="14">
        <v>0.213985154621468</v>
      </c>
      <c r="K112" s="14">
        <v>0.18832854113786501</v>
      </c>
      <c r="L112" s="14">
        <v>0.23133053700535799</v>
      </c>
      <c r="M112" s="14"/>
      <c r="N112" s="14">
        <v>0.15362174926216901</v>
      </c>
      <c r="O112" s="14">
        <v>0.19058781761336599</v>
      </c>
      <c r="P112" s="14"/>
      <c r="Q112" s="14">
        <v>0.20074631257680101</v>
      </c>
      <c r="R112" s="14">
        <v>0.172016679104943</v>
      </c>
      <c r="S112" s="14">
        <v>0.28691549486258999</v>
      </c>
      <c r="T112" s="14">
        <v>0.10380591004843601</v>
      </c>
      <c r="U112" s="14">
        <v>9.20882324885028E-2</v>
      </c>
      <c r="V112" s="14">
        <v>0.17656668478580101</v>
      </c>
      <c r="W112" s="14">
        <v>0.217854291059353</v>
      </c>
      <c r="X112" s="14">
        <v>0.25120483005078698</v>
      </c>
      <c r="Y112" s="14">
        <v>0.17339370629949999</v>
      </c>
      <c r="Z112" s="14">
        <v>0.172864452255692</v>
      </c>
      <c r="AA112" s="14"/>
      <c r="AB112" s="14">
        <v>0.109629640150362</v>
      </c>
      <c r="AC112" s="14">
        <v>0.240826158492499</v>
      </c>
      <c r="AD112" s="14">
        <v>0.16929634931965301</v>
      </c>
      <c r="AE112" s="14"/>
      <c r="AF112" s="14">
        <v>0.106969790374497</v>
      </c>
      <c r="AG112" s="14">
        <v>0.197794981554859</v>
      </c>
      <c r="AH112" s="14">
        <v>0.295109332561657</v>
      </c>
      <c r="AI112" s="14">
        <v>0.31743996221219101</v>
      </c>
      <c r="AJ112" s="14">
        <v>0</v>
      </c>
      <c r="AK112" s="14"/>
      <c r="AL112" s="14">
        <v>0.100363856848144</v>
      </c>
      <c r="AM112" s="14">
        <v>0.18351981967922301</v>
      </c>
      <c r="AN112" s="14">
        <v>0.43663361068944101</v>
      </c>
      <c r="AO112" s="14">
        <v>5.8665822258430103E-2</v>
      </c>
      <c r="AP112" s="14">
        <v>0</v>
      </c>
      <c r="AQ112" s="14"/>
      <c r="AR112" s="14">
        <v>8.0639876604549798E-2</v>
      </c>
      <c r="AS112" s="14">
        <v>0.12946814275396701</v>
      </c>
      <c r="AT112" s="14">
        <v>0.268421696953689</v>
      </c>
      <c r="AU112" s="14"/>
      <c r="AV112" s="14">
        <v>0.14553920158931299</v>
      </c>
      <c r="AW112" s="14">
        <v>0.18836611664077299</v>
      </c>
      <c r="AX112" s="14">
        <v>0.23402985071740801</v>
      </c>
      <c r="AY112" s="14"/>
      <c r="AZ112" s="14">
        <v>0.123504110480887</v>
      </c>
      <c r="BA112" s="14">
        <v>0.17182055391064899</v>
      </c>
      <c r="BB112" s="14">
        <v>0.238556299845507</v>
      </c>
      <c r="BC112" s="14"/>
      <c r="BD112" s="14">
        <v>0.14742839183923401</v>
      </c>
      <c r="BE112" s="14">
        <v>0.20464067515481901</v>
      </c>
      <c r="BF112" s="14"/>
      <c r="BG112" s="14">
        <v>0.16191153181000301</v>
      </c>
      <c r="BH112" s="14">
        <v>0.22519167007221899</v>
      </c>
      <c r="BI112" s="14"/>
      <c r="BJ112" s="14">
        <v>0.19327889033578199</v>
      </c>
      <c r="BK112" s="14">
        <v>0.181945663411098</v>
      </c>
    </row>
    <row r="113" spans="2:63" x14ac:dyDescent="0.35">
      <c r="B113" t="s">
        <v>80</v>
      </c>
      <c r="C113" s="14">
        <v>0.118313520143733</v>
      </c>
      <c r="D113" s="14">
        <v>0.105404940414592</v>
      </c>
      <c r="E113" s="14">
        <v>0.13081780135211499</v>
      </c>
      <c r="F113" s="14"/>
      <c r="G113" s="14">
        <v>0.145919306514596</v>
      </c>
      <c r="H113" s="14">
        <v>0.123904666953077</v>
      </c>
      <c r="I113" s="14">
        <v>0.13417451878835701</v>
      </c>
      <c r="J113" s="14">
        <v>0.14233856554304999</v>
      </c>
      <c r="K113" s="14">
        <v>0.10754385983053499</v>
      </c>
      <c r="L113" s="14">
        <v>5.7176870514317198E-2</v>
      </c>
      <c r="M113" s="14"/>
      <c r="N113" s="14">
        <v>7.9336534015620103E-2</v>
      </c>
      <c r="O113" s="14">
        <v>0.126174424909067</v>
      </c>
      <c r="P113" s="14"/>
      <c r="Q113" s="14">
        <v>0.135143259790281</v>
      </c>
      <c r="R113" s="14">
        <v>0.12870802968276801</v>
      </c>
      <c r="S113" s="14">
        <v>0.15290661261987401</v>
      </c>
      <c r="T113" s="14">
        <v>0.19357961540076599</v>
      </c>
      <c r="U113" s="14">
        <v>0.198998710724028</v>
      </c>
      <c r="V113" s="14">
        <v>7.4912686942658194E-2</v>
      </c>
      <c r="W113" s="14">
        <v>6.5566364753510104E-2</v>
      </c>
      <c r="X113" s="14">
        <v>7.2242031458136E-2</v>
      </c>
      <c r="Y113" s="14">
        <v>0.100696061263731</v>
      </c>
      <c r="Z113" s="14">
        <v>0.19630718144999601</v>
      </c>
      <c r="AA113" s="14"/>
      <c r="AB113" s="14">
        <v>7.5661058044514201E-2</v>
      </c>
      <c r="AC113" s="14">
        <v>0.15059388053419201</v>
      </c>
      <c r="AD113" s="14">
        <v>0.105073048472066</v>
      </c>
      <c r="AE113" s="14"/>
      <c r="AF113" s="14">
        <v>0.10790165694811001</v>
      </c>
      <c r="AG113" s="14">
        <v>0.10817490965214301</v>
      </c>
      <c r="AH113" s="14">
        <v>0.122112435508979</v>
      </c>
      <c r="AI113" s="14">
        <v>0.16772582101291</v>
      </c>
      <c r="AJ113" s="14">
        <v>0</v>
      </c>
      <c r="AK113" s="14"/>
      <c r="AL113" s="14">
        <v>8.48128770062367E-2</v>
      </c>
      <c r="AM113" s="14">
        <v>0.1224915599421</v>
      </c>
      <c r="AN113" s="14">
        <v>0.16379225898472199</v>
      </c>
      <c r="AO113" s="14">
        <v>0.26684530948788698</v>
      </c>
      <c r="AP113" s="14">
        <v>0</v>
      </c>
      <c r="AQ113" s="14"/>
      <c r="AR113" s="14">
        <v>4.3889176878496201E-2</v>
      </c>
      <c r="AS113" s="14">
        <v>0.100433277727695</v>
      </c>
      <c r="AT113" s="14">
        <v>0.15183179396072499</v>
      </c>
      <c r="AU113" s="14"/>
      <c r="AV113" s="14">
        <v>9.35484743734534E-2</v>
      </c>
      <c r="AW113" s="14">
        <v>0.110804958093401</v>
      </c>
      <c r="AX113" s="14">
        <v>0.18452772394388001</v>
      </c>
      <c r="AY113" s="14"/>
      <c r="AZ113" s="14">
        <v>8.4264255975503799E-2</v>
      </c>
      <c r="BA113" s="14">
        <v>0.129802351201983</v>
      </c>
      <c r="BB113" s="14">
        <v>0.123701011632241</v>
      </c>
      <c r="BC113" s="14"/>
      <c r="BD113" s="14">
        <v>7.0403034055700503E-2</v>
      </c>
      <c r="BE113" s="14">
        <v>0.10478469365139099</v>
      </c>
      <c r="BF113" s="14"/>
      <c r="BG113" s="14">
        <v>0.119254992732044</v>
      </c>
      <c r="BH113" s="14">
        <v>0.116603870858466</v>
      </c>
      <c r="BI113" s="14"/>
      <c r="BJ113" s="14">
        <v>0.13654830145994601</v>
      </c>
      <c r="BK113" s="14">
        <v>0.113315585448024</v>
      </c>
    </row>
    <row r="114" spans="2:63" x14ac:dyDescent="0.35">
      <c r="B114" t="s">
        <v>81</v>
      </c>
      <c r="C114" s="14">
        <v>7.6201580236505695E-2</v>
      </c>
      <c r="D114" s="14">
        <v>7.0287676090777504E-2</v>
      </c>
      <c r="E114" s="14">
        <v>8.0059060327097198E-2</v>
      </c>
      <c r="F114" s="14"/>
      <c r="G114" s="14">
        <v>0.104589501565006</v>
      </c>
      <c r="H114" s="14">
        <v>0.111419211600624</v>
      </c>
      <c r="I114" s="14">
        <v>6.9670314631765207E-2</v>
      </c>
      <c r="J114" s="14">
        <v>6.2423129874359697E-2</v>
      </c>
      <c r="K114" s="14">
        <v>5.5170785625800897E-2</v>
      </c>
      <c r="L114" s="14">
        <v>5.2623022534390801E-2</v>
      </c>
      <c r="M114" s="14"/>
      <c r="N114" s="14">
        <v>8.0523231577381796E-2</v>
      </c>
      <c r="O114" s="14">
        <v>7.5329986688765893E-2</v>
      </c>
      <c r="P114" s="14"/>
      <c r="Q114" s="14">
        <v>1.8652488948486999E-2</v>
      </c>
      <c r="R114" s="14">
        <v>8.5710789041291396E-2</v>
      </c>
      <c r="S114" s="14">
        <v>3.8747121364222897E-2</v>
      </c>
      <c r="T114" s="14">
        <v>0.12823003655969401</v>
      </c>
      <c r="U114" s="14">
        <v>8.0125618552286504E-2</v>
      </c>
      <c r="V114" s="14">
        <v>8.7156532059718794E-2</v>
      </c>
      <c r="W114" s="14">
        <v>0.10775107406809099</v>
      </c>
      <c r="X114" s="14">
        <v>7.9860853624757006E-2</v>
      </c>
      <c r="Y114" s="14">
        <v>5.7280624849459401E-2</v>
      </c>
      <c r="Z114" s="14">
        <v>8.5386324970399802E-2</v>
      </c>
      <c r="AA114" s="14"/>
      <c r="AB114" s="14">
        <v>7.7630170755585995E-2</v>
      </c>
      <c r="AC114" s="14">
        <v>9.9502043364587595E-2</v>
      </c>
      <c r="AD114" s="14">
        <v>6.4199333697766106E-2</v>
      </c>
      <c r="AE114" s="14"/>
      <c r="AF114" s="14">
        <v>6.2314864295104001E-2</v>
      </c>
      <c r="AG114" s="14">
        <v>8.5835816879129306E-2</v>
      </c>
      <c r="AH114" s="14">
        <v>0.21217582103520499</v>
      </c>
      <c r="AI114" s="14">
        <v>5.2471072851277098E-2</v>
      </c>
      <c r="AJ114" s="14">
        <v>0</v>
      </c>
      <c r="AK114" s="14"/>
      <c r="AL114" s="14">
        <v>7.2546770563409302E-2</v>
      </c>
      <c r="AM114" s="14">
        <v>7.1834308404668507E-2</v>
      </c>
      <c r="AN114" s="14">
        <v>9.1796878479853197E-2</v>
      </c>
      <c r="AO114" s="14">
        <v>8.1773831492046298E-2</v>
      </c>
      <c r="AP114" s="14">
        <v>0</v>
      </c>
      <c r="AQ114" s="14"/>
      <c r="AR114" s="14">
        <v>4.2013846436631599E-2</v>
      </c>
      <c r="AS114" s="14">
        <v>9.69855159231751E-2</v>
      </c>
      <c r="AT114" s="14">
        <v>7.4968417606334797E-2</v>
      </c>
      <c r="AU114" s="14"/>
      <c r="AV114" s="14">
        <v>7.3387147737156697E-2</v>
      </c>
      <c r="AW114" s="14">
        <v>8.0129164984540702E-2</v>
      </c>
      <c r="AX114" s="14">
        <v>7.5278007826197701E-2</v>
      </c>
      <c r="AY114" s="14"/>
      <c r="AZ114" s="14">
        <v>5.5534929211831702E-2</v>
      </c>
      <c r="BA114" s="14">
        <v>8.6661724055414904E-2</v>
      </c>
      <c r="BB114" s="14">
        <v>6.7757148160059497E-2</v>
      </c>
      <c r="BC114" s="14"/>
      <c r="BD114" s="14">
        <v>5.5037433153347498E-2</v>
      </c>
      <c r="BE114" s="14">
        <v>7.8925602458057506E-2</v>
      </c>
      <c r="BF114" s="14"/>
      <c r="BG114" s="14">
        <v>7.7638282980586504E-2</v>
      </c>
      <c r="BH114" s="14">
        <v>7.3592627145300293E-2</v>
      </c>
      <c r="BI114" s="14"/>
      <c r="BJ114" s="14">
        <v>5.7624463275555697E-2</v>
      </c>
      <c r="BK114" s="14">
        <v>8.1293345023551497E-2</v>
      </c>
    </row>
    <row r="115" spans="2:63" x14ac:dyDescent="0.35">
      <c r="B115" t="s">
        <v>82</v>
      </c>
      <c r="C115" s="14">
        <v>0.15929857098661401</v>
      </c>
      <c r="D115" s="14">
        <v>0.15625391018059501</v>
      </c>
      <c r="E115" s="14">
        <v>0.16324700429383901</v>
      </c>
      <c r="F115" s="14"/>
      <c r="G115" s="14">
        <v>0.235788473563358</v>
      </c>
      <c r="H115" s="14">
        <v>0.151766823778163</v>
      </c>
      <c r="I115" s="14">
        <v>0.109118804367211</v>
      </c>
      <c r="J115" s="14">
        <v>0.12144876101596</v>
      </c>
      <c r="K115" s="14">
        <v>0.193561430157562</v>
      </c>
      <c r="L115" s="14">
        <v>0.179345467719291</v>
      </c>
      <c r="M115" s="14"/>
      <c r="N115" s="14">
        <v>0.103132051307781</v>
      </c>
      <c r="O115" s="14">
        <v>0.170626272434445</v>
      </c>
      <c r="P115" s="14"/>
      <c r="Q115" s="14">
        <v>0.18301877973257499</v>
      </c>
      <c r="R115" s="14">
        <v>0.17847304534870101</v>
      </c>
      <c r="S115" s="14">
        <v>0.11041946130323201</v>
      </c>
      <c r="T115" s="14">
        <v>0.21508904960077699</v>
      </c>
      <c r="U115" s="14">
        <v>0.159102077835545</v>
      </c>
      <c r="V115" s="14">
        <v>0.195505797842387</v>
      </c>
      <c r="W115" s="14">
        <v>0.13688231297714001</v>
      </c>
      <c r="X115" s="14">
        <v>0.21655689083233201</v>
      </c>
      <c r="Y115" s="14">
        <v>0.103088750201018</v>
      </c>
      <c r="Z115" s="14">
        <v>5.64491424883483E-2</v>
      </c>
      <c r="AA115" s="14"/>
      <c r="AB115" s="14">
        <v>0.10742948217441201</v>
      </c>
      <c r="AC115" s="14">
        <v>0.20200994590325799</v>
      </c>
      <c r="AD115" s="14">
        <v>0.16163983303010501</v>
      </c>
      <c r="AE115" s="14"/>
      <c r="AF115" s="14">
        <v>0.12765211680805399</v>
      </c>
      <c r="AG115" s="14">
        <v>0.163414339319744</v>
      </c>
      <c r="AH115" s="14">
        <v>0.17917997936522301</v>
      </c>
      <c r="AI115" s="14">
        <v>0.23306780365370799</v>
      </c>
      <c r="AJ115" s="14">
        <v>0</v>
      </c>
      <c r="AK115" s="14"/>
      <c r="AL115" s="14">
        <v>0.15583009884364499</v>
      </c>
      <c r="AM115" s="14">
        <v>0.128432494178565</v>
      </c>
      <c r="AN115" s="14">
        <v>0.189090904970941</v>
      </c>
      <c r="AO115" s="14">
        <v>0.331938476812773</v>
      </c>
      <c r="AP115" s="14">
        <v>0</v>
      </c>
      <c r="AQ115" s="14"/>
      <c r="AR115" s="14">
        <v>0.10646745882073699</v>
      </c>
      <c r="AS115" s="14">
        <v>0.19881420054545901</v>
      </c>
      <c r="AT115" s="14">
        <v>0.13248631787981199</v>
      </c>
      <c r="AU115" s="14"/>
      <c r="AV115" s="14">
        <v>0.14109081990636099</v>
      </c>
      <c r="AW115" s="14">
        <v>0.17230864741051399</v>
      </c>
      <c r="AX115" s="14">
        <v>0.105324451277492</v>
      </c>
      <c r="AY115" s="14"/>
      <c r="AZ115" s="14">
        <v>0.170203460105569</v>
      </c>
      <c r="BA115" s="14">
        <v>0.153641491719025</v>
      </c>
      <c r="BB115" s="14">
        <v>0.146180565961397</v>
      </c>
      <c r="BC115" s="14"/>
      <c r="BD115" s="14">
        <v>0.114908959202386</v>
      </c>
      <c r="BE115" s="14">
        <v>0.19164589805750201</v>
      </c>
      <c r="BF115" s="14"/>
      <c r="BG115" s="14">
        <v>0.128983644721476</v>
      </c>
      <c r="BH115" s="14">
        <v>0.21434838620757399</v>
      </c>
      <c r="BI115" s="14"/>
      <c r="BJ115" s="14">
        <v>0.181501073547573</v>
      </c>
      <c r="BK115" s="14">
        <v>0.15321313152031599</v>
      </c>
    </row>
    <row r="116" spans="2:63" x14ac:dyDescent="0.35">
      <c r="B116" t="s">
        <v>83</v>
      </c>
      <c r="C116" s="14">
        <v>0.18654435988278401</v>
      </c>
      <c r="D116" s="14">
        <v>0.20230120042862701</v>
      </c>
      <c r="E116" s="14">
        <v>0.17230898679045201</v>
      </c>
      <c r="F116" s="14"/>
      <c r="G116" s="14">
        <v>0.15821168661716301</v>
      </c>
      <c r="H116" s="14">
        <v>0.20697170693927999</v>
      </c>
      <c r="I116" s="14">
        <v>0.18336240326946099</v>
      </c>
      <c r="J116" s="14">
        <v>0.20031823201756399</v>
      </c>
      <c r="K116" s="14">
        <v>0.18588807553725401</v>
      </c>
      <c r="L116" s="14">
        <v>0.17511551361830599</v>
      </c>
      <c r="M116" s="14"/>
      <c r="N116" s="14">
        <v>0.226060615849699</v>
      </c>
      <c r="O116" s="14">
        <v>0.17857469481382601</v>
      </c>
      <c r="P116" s="14"/>
      <c r="Q116" s="14">
        <v>0.16374898139070501</v>
      </c>
      <c r="R116" s="14">
        <v>0.21167241546540799</v>
      </c>
      <c r="S116" s="14">
        <v>0.171629221293981</v>
      </c>
      <c r="T116" s="14">
        <v>0.213145282221819</v>
      </c>
      <c r="U116" s="14">
        <v>0.13072944590545499</v>
      </c>
      <c r="V116" s="14">
        <v>0.116935334608365</v>
      </c>
      <c r="W116" s="14">
        <v>0.19974293912159499</v>
      </c>
      <c r="X116" s="14">
        <v>0.169042632519112</v>
      </c>
      <c r="Y116" s="14">
        <v>0.21660207111681801</v>
      </c>
      <c r="Z116" s="14">
        <v>0.174892656925067</v>
      </c>
      <c r="AA116" s="14"/>
      <c r="AB116" s="14">
        <v>0.230407198841375</v>
      </c>
      <c r="AC116" s="14">
        <v>0.145272495244443</v>
      </c>
      <c r="AD116" s="14">
        <v>0.21538815976682901</v>
      </c>
      <c r="AE116" s="14"/>
      <c r="AF116" s="14">
        <v>0.23053309455902099</v>
      </c>
      <c r="AG116" s="14">
        <v>0.19605815390138001</v>
      </c>
      <c r="AH116" s="14">
        <v>0.11415786701583</v>
      </c>
      <c r="AI116" s="14">
        <v>7.8399957588595706E-2</v>
      </c>
      <c r="AJ116" s="14">
        <v>0</v>
      </c>
      <c r="AK116" s="14"/>
      <c r="AL116" s="14">
        <v>0.22103866932630301</v>
      </c>
      <c r="AM116" s="14">
        <v>0.211776155819973</v>
      </c>
      <c r="AN116" s="14">
        <v>4.5989509749474203E-2</v>
      </c>
      <c r="AO116" s="14">
        <v>9.3421238838649695E-2</v>
      </c>
      <c r="AP116" s="14">
        <v>0</v>
      </c>
      <c r="AQ116" s="14"/>
      <c r="AR116" s="14">
        <v>0.168064540071441</v>
      </c>
      <c r="AS116" s="14">
        <v>0.24426794855019701</v>
      </c>
      <c r="AT116" s="14">
        <v>0.149164006057008</v>
      </c>
      <c r="AU116" s="14"/>
      <c r="AV116" s="14">
        <v>0.18480255029579101</v>
      </c>
      <c r="AW116" s="14">
        <v>0.201160388031461</v>
      </c>
      <c r="AX116" s="14">
        <v>0.18698040243015601</v>
      </c>
      <c r="AY116" s="14"/>
      <c r="AZ116" s="14">
        <v>0.155558634973052</v>
      </c>
      <c r="BA116" s="14">
        <v>0.20977974830500801</v>
      </c>
      <c r="BB116" s="14">
        <v>0.173043107374937</v>
      </c>
      <c r="BC116" s="14"/>
      <c r="BD116" s="14">
        <v>0.20840442936932699</v>
      </c>
      <c r="BE116" s="14">
        <v>0.17448858553097299</v>
      </c>
      <c r="BF116" s="14"/>
      <c r="BG116" s="14">
        <v>0.212545411134965</v>
      </c>
      <c r="BH116" s="14">
        <v>0.139328244149416</v>
      </c>
      <c r="BI116" s="14"/>
      <c r="BJ116" s="14">
        <v>0.14181020582523701</v>
      </c>
      <c r="BK116" s="14">
        <v>0.19880545458802301</v>
      </c>
    </row>
    <row r="117" spans="2:63" x14ac:dyDescent="0.35">
      <c r="B117" t="s">
        <v>84</v>
      </c>
      <c r="C117" s="14">
        <v>0.151966416604638</v>
      </c>
      <c r="D117" s="14">
        <v>0.138027860720665</v>
      </c>
      <c r="E117" s="14">
        <v>0.16157558393558</v>
      </c>
      <c r="F117" s="14"/>
      <c r="G117" s="14">
        <v>0.117109683986984</v>
      </c>
      <c r="H117" s="14">
        <v>0.16841285531960701</v>
      </c>
      <c r="I117" s="14">
        <v>0.15240043971370901</v>
      </c>
      <c r="J117" s="14">
        <v>0.16117337791991401</v>
      </c>
      <c r="K117" s="14">
        <v>0.16359851794183899</v>
      </c>
      <c r="L117" s="14">
        <v>0.14065697345709299</v>
      </c>
      <c r="M117" s="14"/>
      <c r="N117" s="14">
        <v>0.168666160374212</v>
      </c>
      <c r="O117" s="14">
        <v>0.148598401054472</v>
      </c>
      <c r="P117" s="14"/>
      <c r="Q117" s="14">
        <v>0.23473526796064001</v>
      </c>
      <c r="R117" s="14">
        <v>0.14681174832496999</v>
      </c>
      <c r="S117" s="14">
        <v>0.173674157421425</v>
      </c>
      <c r="T117" s="14">
        <v>8.2407798524401193E-2</v>
      </c>
      <c r="U117" s="14">
        <v>0.22772465710966799</v>
      </c>
      <c r="V117" s="14">
        <v>0.21040209330686499</v>
      </c>
      <c r="W117" s="14">
        <v>0.120170246770472</v>
      </c>
      <c r="X117" s="14">
        <v>0.10636885942497599</v>
      </c>
      <c r="Y117" s="14">
        <v>0.14938605698398499</v>
      </c>
      <c r="Z117" s="14">
        <v>9.1830155602860106E-2</v>
      </c>
      <c r="AA117" s="14"/>
      <c r="AB117" s="14">
        <v>0.20174340923869899</v>
      </c>
      <c r="AC117" s="14">
        <v>9.6916871790051401E-2</v>
      </c>
      <c r="AD117" s="14">
        <v>0.18649695949301301</v>
      </c>
      <c r="AE117" s="14"/>
      <c r="AF117" s="14">
        <v>0.194537927419417</v>
      </c>
      <c r="AG117" s="14">
        <v>0.15711131479513299</v>
      </c>
      <c r="AH117" s="14">
        <v>5.8491840566705602E-2</v>
      </c>
      <c r="AI117" s="14">
        <v>6.7442455802108794E-2</v>
      </c>
      <c r="AJ117" s="14">
        <v>0</v>
      </c>
      <c r="AK117" s="14"/>
      <c r="AL117" s="14">
        <v>0.19658595709319099</v>
      </c>
      <c r="AM117" s="14">
        <v>0.183628920624369</v>
      </c>
      <c r="AN117" s="14">
        <v>1.9009635190056301E-2</v>
      </c>
      <c r="AO117" s="14">
        <v>8.7013610170906294E-2</v>
      </c>
      <c r="AP117" s="14">
        <v>0</v>
      </c>
      <c r="AQ117" s="14"/>
      <c r="AR117" s="14">
        <v>0.24488326609537001</v>
      </c>
      <c r="AS117" s="14">
        <v>0.150508264197416</v>
      </c>
      <c r="AT117" s="14">
        <v>0.13341032073168799</v>
      </c>
      <c r="AU117" s="14"/>
      <c r="AV117" s="14">
        <v>0.17799302793861699</v>
      </c>
      <c r="AW117" s="14">
        <v>0.15169709116409999</v>
      </c>
      <c r="AX117" s="14">
        <v>0.130471628510167</v>
      </c>
      <c r="AY117" s="14"/>
      <c r="AZ117" s="14">
        <v>0.21375801255972299</v>
      </c>
      <c r="BA117" s="14">
        <v>0.14725980787206999</v>
      </c>
      <c r="BB117" s="14">
        <v>0.13926539125739401</v>
      </c>
      <c r="BC117" s="14"/>
      <c r="BD117" s="14">
        <v>0.167390738900695</v>
      </c>
      <c r="BE117" s="14">
        <v>0.15021356665889801</v>
      </c>
      <c r="BF117" s="14"/>
      <c r="BG117" s="14">
        <v>0.16155816714222701</v>
      </c>
      <c r="BH117" s="14">
        <v>0.13454845918915201</v>
      </c>
      <c r="BI117" s="14"/>
      <c r="BJ117" s="14">
        <v>0.15256196848445799</v>
      </c>
      <c r="BK117" s="14">
        <v>0.15180318298249401</v>
      </c>
    </row>
    <row r="118" spans="2:63" x14ac:dyDescent="0.35">
      <c r="B118" t="s">
        <v>85</v>
      </c>
      <c r="C118" s="14">
        <v>9.3660862162231101E-2</v>
      </c>
      <c r="D118" s="14">
        <v>0.101311301753814</v>
      </c>
      <c r="E118" s="14">
        <v>8.7495452053569303E-2</v>
      </c>
      <c r="F118" s="14"/>
      <c r="G118" s="14">
        <v>4.7218495259309601E-2</v>
      </c>
      <c r="H118" s="14">
        <v>9.8472020311587902E-2</v>
      </c>
      <c r="I118" s="14">
        <v>9.7830118313542505E-2</v>
      </c>
      <c r="J118" s="14">
        <v>6.6367184745886001E-2</v>
      </c>
      <c r="K118" s="14">
        <v>9.8415984113825697E-2</v>
      </c>
      <c r="L118" s="14">
        <v>0.14186154546534299</v>
      </c>
      <c r="M118" s="14"/>
      <c r="N118" s="14">
        <v>0.17998980453806701</v>
      </c>
      <c r="O118" s="14">
        <v>7.6249983027608603E-2</v>
      </c>
      <c r="P118" s="14"/>
      <c r="Q118" s="14">
        <v>0</v>
      </c>
      <c r="R118" s="14">
        <v>5.6120788655685303E-2</v>
      </c>
      <c r="S118" s="14">
        <v>5.4069938782512497E-2</v>
      </c>
      <c r="T118" s="14">
        <v>4.5703783948326901E-2</v>
      </c>
      <c r="U118" s="14">
        <v>6.9261768606165106E-2</v>
      </c>
      <c r="V118" s="14">
        <v>0.127493403823111</v>
      </c>
      <c r="W118" s="14">
        <v>0.137051642004861</v>
      </c>
      <c r="X118" s="14">
        <v>7.6289495593030596E-2</v>
      </c>
      <c r="Y118" s="14">
        <v>0.190640212197878</v>
      </c>
      <c r="Z118" s="14">
        <v>2.28817641731918E-2</v>
      </c>
      <c r="AA118" s="14"/>
      <c r="AB118" s="14">
        <v>0.19749904079505201</v>
      </c>
      <c r="AC118" s="14">
        <v>2.1822006551259699E-2</v>
      </c>
      <c r="AD118" s="14">
        <v>9.23602674484756E-2</v>
      </c>
      <c r="AE118" s="14"/>
      <c r="AF118" s="14">
        <v>0.15553761272887601</v>
      </c>
      <c r="AG118" s="14">
        <v>7.3191009120701395E-2</v>
      </c>
      <c r="AH118" s="14">
        <v>1.87727239464014E-2</v>
      </c>
      <c r="AI118" s="14">
        <v>1.3234150660615099E-2</v>
      </c>
      <c r="AJ118" s="14">
        <v>0</v>
      </c>
      <c r="AK118" s="14"/>
      <c r="AL118" s="14">
        <v>0.15173536648976299</v>
      </c>
      <c r="AM118" s="14">
        <v>9.2015527340311307E-2</v>
      </c>
      <c r="AN118" s="14">
        <v>7.6677860955581103E-3</v>
      </c>
      <c r="AO118" s="14">
        <v>0</v>
      </c>
      <c r="AP118" s="14">
        <v>0</v>
      </c>
      <c r="AQ118" s="14"/>
      <c r="AR118" s="14">
        <v>0.30782121806831197</v>
      </c>
      <c r="AS118" s="14">
        <v>5.4597038965403397E-2</v>
      </c>
      <c r="AT118" s="14">
        <v>6.70844343245805E-2</v>
      </c>
      <c r="AU118" s="14"/>
      <c r="AV118" s="14">
        <v>0.16921936843650701</v>
      </c>
      <c r="AW118" s="14">
        <v>6.4465578059858197E-2</v>
      </c>
      <c r="AX118" s="14">
        <v>5.68856548077337E-2</v>
      </c>
      <c r="AY118" s="14"/>
      <c r="AZ118" s="14">
        <v>0.19113278931656999</v>
      </c>
      <c r="BA118" s="14">
        <v>6.6762974399773398E-2</v>
      </c>
      <c r="BB118" s="14">
        <v>9.3483769548793505E-2</v>
      </c>
      <c r="BC118" s="14"/>
      <c r="BD118" s="14">
        <v>0.23101465064576501</v>
      </c>
      <c r="BE118" s="14">
        <v>7.1654435999412999E-2</v>
      </c>
      <c r="BF118" s="14"/>
      <c r="BG118" s="14">
        <v>0.12666345619618199</v>
      </c>
      <c r="BH118" s="14">
        <v>3.3730427646523703E-2</v>
      </c>
      <c r="BI118" s="14"/>
      <c r="BJ118" s="14">
        <v>8.7178133909741204E-2</v>
      </c>
      <c r="BK118" s="14">
        <v>9.5437700167256306E-2</v>
      </c>
    </row>
    <row r="119" spans="2:63" x14ac:dyDescent="0.35">
      <c r="B119" t="s">
        <v>86</v>
      </c>
      <c r="C119" s="14">
        <v>2.9630967757741801E-2</v>
      </c>
      <c r="D119" s="14">
        <v>1.9458249010435601E-2</v>
      </c>
      <c r="E119" s="14">
        <v>3.9001397370010502E-2</v>
      </c>
      <c r="F119" s="14"/>
      <c r="G119" s="14">
        <v>2.45697564033131E-2</v>
      </c>
      <c r="H119" s="14">
        <v>3.2558914838888002E-2</v>
      </c>
      <c r="I119" s="14">
        <v>4.97162744018931E-2</v>
      </c>
      <c r="J119" s="14">
        <v>3.1945594261799402E-2</v>
      </c>
      <c r="K119" s="14">
        <v>7.4928056553178399E-3</v>
      </c>
      <c r="L119" s="14">
        <v>2.1890069685901101E-2</v>
      </c>
      <c r="M119" s="14"/>
      <c r="N119" s="14">
        <v>8.6698530750691505E-3</v>
      </c>
      <c r="O119" s="14">
        <v>3.38584194584488E-2</v>
      </c>
      <c r="P119" s="14"/>
      <c r="Q119" s="14">
        <v>6.3954909600511103E-2</v>
      </c>
      <c r="R119" s="14">
        <v>2.0486504376234199E-2</v>
      </c>
      <c r="S119" s="14">
        <v>1.16379923521625E-2</v>
      </c>
      <c r="T119" s="14">
        <v>1.8038523695778901E-2</v>
      </c>
      <c r="U119" s="14">
        <v>4.1969488778350203E-2</v>
      </c>
      <c r="V119" s="14">
        <v>1.1027466631094201E-2</v>
      </c>
      <c r="W119" s="14">
        <v>1.49811292449764E-2</v>
      </c>
      <c r="X119" s="14">
        <v>2.8434406496868798E-2</v>
      </c>
      <c r="Y119" s="14">
        <v>8.9125170876109498E-3</v>
      </c>
      <c r="Z119" s="14">
        <v>0.19938832213444399</v>
      </c>
      <c r="AA119" s="14"/>
      <c r="AB119" s="14">
        <v>0</v>
      </c>
      <c r="AC119" s="14">
        <v>4.3056598119709799E-2</v>
      </c>
      <c r="AD119" s="14">
        <v>5.5460487720916897E-3</v>
      </c>
      <c r="AE119" s="14"/>
      <c r="AF119" s="14">
        <v>1.45529368669208E-2</v>
      </c>
      <c r="AG119" s="14">
        <v>1.8419474776910898E-2</v>
      </c>
      <c r="AH119" s="14">
        <v>0</v>
      </c>
      <c r="AI119" s="14">
        <v>7.0218776218593695E-2</v>
      </c>
      <c r="AJ119" s="14">
        <v>0</v>
      </c>
      <c r="AK119" s="14"/>
      <c r="AL119" s="14">
        <v>1.70864038293073E-2</v>
      </c>
      <c r="AM119" s="14">
        <v>6.3012140107900896E-3</v>
      </c>
      <c r="AN119" s="14">
        <v>4.60194158399546E-2</v>
      </c>
      <c r="AO119" s="14">
        <v>8.0341710939307504E-2</v>
      </c>
      <c r="AP119" s="14">
        <v>0</v>
      </c>
      <c r="AQ119" s="14"/>
      <c r="AR119" s="14">
        <v>6.2206170244619901E-3</v>
      </c>
      <c r="AS119" s="14">
        <v>2.4925611336687799E-2</v>
      </c>
      <c r="AT119" s="14">
        <v>2.26330124861641E-2</v>
      </c>
      <c r="AU119" s="14"/>
      <c r="AV119" s="14">
        <v>1.4419409722801599E-2</v>
      </c>
      <c r="AW119" s="14">
        <v>3.1068055615351999E-2</v>
      </c>
      <c r="AX119" s="14">
        <v>2.6502280486965901E-2</v>
      </c>
      <c r="AY119" s="14"/>
      <c r="AZ119" s="14">
        <v>6.04380737686472E-3</v>
      </c>
      <c r="BA119" s="14">
        <v>3.4271348536076399E-2</v>
      </c>
      <c r="BB119" s="14">
        <v>1.8012706219670299E-2</v>
      </c>
      <c r="BC119" s="14"/>
      <c r="BD119" s="14">
        <v>5.4123628335459098E-3</v>
      </c>
      <c r="BE119" s="14">
        <v>2.3646542488947798E-2</v>
      </c>
      <c r="BF119" s="14"/>
      <c r="BG119" s="14">
        <v>1.1444513282516999E-2</v>
      </c>
      <c r="BH119" s="14">
        <v>6.2656314731349805E-2</v>
      </c>
      <c r="BI119" s="14"/>
      <c r="BJ119" s="14">
        <v>4.9496963161707597E-2</v>
      </c>
      <c r="BK119" s="14">
        <v>2.4185936859236101E-2</v>
      </c>
    </row>
    <row r="120" spans="2:63" x14ac:dyDescent="0.35">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2:63" x14ac:dyDescent="0.35">
      <c r="B121" s="6" t="s">
        <v>111</v>
      </c>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2:63" x14ac:dyDescent="0.35">
      <c r="B122" s="21" t="s">
        <v>90</v>
      </c>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2:63" x14ac:dyDescent="0.35">
      <c r="B123" t="s">
        <v>101</v>
      </c>
      <c r="C123" s="14">
        <v>0.66744237140735396</v>
      </c>
      <c r="D123" s="14">
        <v>0.62533567581982497</v>
      </c>
      <c r="E123" s="14">
        <v>0.70276679319887303</v>
      </c>
      <c r="F123" s="14"/>
      <c r="G123" s="14">
        <v>0.60939215949660797</v>
      </c>
      <c r="H123" s="14">
        <v>0.64686194248969797</v>
      </c>
      <c r="I123" s="14">
        <v>0.71434634060618096</v>
      </c>
      <c r="J123" s="14">
        <v>0.67731171661441303</v>
      </c>
      <c r="K123" s="14">
        <v>0.62297142547326501</v>
      </c>
      <c r="L123" s="14">
        <v>0.70529961050158296</v>
      </c>
      <c r="M123" s="14"/>
      <c r="N123" s="14">
        <v>0.664946141360651</v>
      </c>
      <c r="O123" s="14">
        <v>0.66794581276131004</v>
      </c>
      <c r="P123" s="14"/>
      <c r="Q123" s="14">
        <v>0.66547684758270598</v>
      </c>
      <c r="R123" s="14">
        <v>0.64602719492009697</v>
      </c>
      <c r="S123" s="14">
        <v>0.55631668459864803</v>
      </c>
      <c r="T123" s="14">
        <v>0.68466911461337598</v>
      </c>
      <c r="U123" s="14">
        <v>0.76428135610513404</v>
      </c>
      <c r="V123" s="14">
        <v>0.70039093985553103</v>
      </c>
      <c r="W123" s="14">
        <v>0.72745224336889303</v>
      </c>
      <c r="X123" s="14">
        <v>0.67735918882944002</v>
      </c>
      <c r="Y123" s="14">
        <v>0.68163167526398005</v>
      </c>
      <c r="Z123" s="14">
        <v>0.63078106847698301</v>
      </c>
      <c r="AA123" s="14"/>
      <c r="AB123" s="14">
        <v>0.72632190517036999</v>
      </c>
      <c r="AC123" s="14">
        <v>0.71981233195701699</v>
      </c>
      <c r="AD123" s="14">
        <v>0.62363156780372098</v>
      </c>
      <c r="AE123" s="14"/>
      <c r="AF123" s="14">
        <v>0.72273475132045195</v>
      </c>
      <c r="AG123" s="14">
        <v>0.62744342696588395</v>
      </c>
      <c r="AH123" s="14">
        <v>0.69289720812669797</v>
      </c>
      <c r="AI123" s="14">
        <v>0.64497421648842301</v>
      </c>
      <c r="AJ123" s="14">
        <v>0</v>
      </c>
      <c r="AK123" s="14"/>
      <c r="AL123" s="14">
        <v>0.70136750847949203</v>
      </c>
      <c r="AM123" s="14">
        <v>0.61625320740655798</v>
      </c>
      <c r="AN123" s="14">
        <v>0.65258559113120596</v>
      </c>
      <c r="AO123" s="14">
        <v>0.40788313328414599</v>
      </c>
      <c r="AP123" s="14">
        <v>0</v>
      </c>
      <c r="AQ123" s="14"/>
      <c r="AR123" s="14">
        <v>0.64291886055626901</v>
      </c>
      <c r="AS123" s="14">
        <v>0.69050745585545403</v>
      </c>
      <c r="AT123" s="14">
        <v>0.65416502752209804</v>
      </c>
      <c r="AU123" s="14"/>
      <c r="AV123" s="14">
        <v>0.68290095962964903</v>
      </c>
      <c r="AW123" s="14">
        <v>0.69021472966739295</v>
      </c>
      <c r="AX123" s="14">
        <v>0.58516000222420295</v>
      </c>
      <c r="AY123" s="14"/>
      <c r="AZ123" s="14">
        <v>0.69304568506650899</v>
      </c>
      <c r="BA123" s="14">
        <v>0.70236442033393598</v>
      </c>
      <c r="BB123" s="14">
        <v>0.59116931036204801</v>
      </c>
      <c r="BC123" s="14"/>
      <c r="BD123" s="14">
        <v>0.57791960995641001</v>
      </c>
      <c r="BE123" s="14">
        <v>0.70426531702706396</v>
      </c>
      <c r="BF123" s="14"/>
      <c r="BG123" s="14">
        <v>0.68254373478357699</v>
      </c>
      <c r="BH123" s="14">
        <v>0.64001933708509295</v>
      </c>
      <c r="BI123" s="14"/>
      <c r="BJ123" s="14">
        <v>0.59036398349108898</v>
      </c>
      <c r="BK123" s="14">
        <v>0.68856863240141797</v>
      </c>
    </row>
    <row r="124" spans="2:63" x14ac:dyDescent="0.35">
      <c r="B124" t="s">
        <v>102</v>
      </c>
      <c r="C124" s="14">
        <v>0.59916927407485499</v>
      </c>
      <c r="D124" s="14">
        <v>0.61954321565437998</v>
      </c>
      <c r="E124" s="14">
        <v>0.57780544582367699</v>
      </c>
      <c r="F124" s="14"/>
      <c r="G124" s="14">
        <v>0.56234272373444605</v>
      </c>
      <c r="H124" s="14">
        <v>0.66973558594634897</v>
      </c>
      <c r="I124" s="14">
        <v>0.54742111601514998</v>
      </c>
      <c r="J124" s="14">
        <v>0.60480573714076802</v>
      </c>
      <c r="K124" s="14">
        <v>0.59728021264727704</v>
      </c>
      <c r="L124" s="14">
        <v>0.60264405233917595</v>
      </c>
      <c r="M124" s="14"/>
      <c r="N124" s="14">
        <v>0.68030278122455001</v>
      </c>
      <c r="O124" s="14">
        <v>0.58280621380937103</v>
      </c>
      <c r="P124" s="14"/>
      <c r="Q124" s="14">
        <v>0.54756880133922703</v>
      </c>
      <c r="R124" s="14">
        <v>0.55632746664561505</v>
      </c>
      <c r="S124" s="14">
        <v>0.47966899642098698</v>
      </c>
      <c r="T124" s="14">
        <v>0.67627755893347596</v>
      </c>
      <c r="U124" s="14">
        <v>0.55997692285395695</v>
      </c>
      <c r="V124" s="14">
        <v>0.55265108989800604</v>
      </c>
      <c r="W124" s="14">
        <v>0.72742271603043995</v>
      </c>
      <c r="X124" s="14">
        <v>0.59612127439806495</v>
      </c>
      <c r="Y124" s="14">
        <v>0.67911305835108104</v>
      </c>
      <c r="Z124" s="14">
        <v>0.44496470694973</v>
      </c>
      <c r="AA124" s="14"/>
      <c r="AB124" s="14">
        <v>0.574171503120806</v>
      </c>
      <c r="AC124" s="14">
        <v>0.60735359621587104</v>
      </c>
      <c r="AD124" s="14">
        <v>0.66412947419079305</v>
      </c>
      <c r="AE124" s="14"/>
      <c r="AF124" s="14">
        <v>0.57659399610723305</v>
      </c>
      <c r="AG124" s="14">
        <v>0.657200417067073</v>
      </c>
      <c r="AH124" s="14">
        <v>0.50493922830781102</v>
      </c>
      <c r="AI124" s="14">
        <v>0.59137044842856701</v>
      </c>
      <c r="AJ124" s="14">
        <v>0</v>
      </c>
      <c r="AK124" s="14"/>
      <c r="AL124" s="14">
        <v>0.576433095849465</v>
      </c>
      <c r="AM124" s="14">
        <v>0.67883552437380101</v>
      </c>
      <c r="AN124" s="14">
        <v>0.52928628252766297</v>
      </c>
      <c r="AO124" s="14">
        <v>0.34157316373602098</v>
      </c>
      <c r="AP124" s="14">
        <v>0</v>
      </c>
      <c r="AQ124" s="14"/>
      <c r="AR124" s="14">
        <v>0.45487992932247701</v>
      </c>
      <c r="AS124" s="14">
        <v>0.62517724407159603</v>
      </c>
      <c r="AT124" s="14">
        <v>0.647263418489749</v>
      </c>
      <c r="AU124" s="14"/>
      <c r="AV124" s="14">
        <v>0.58217346488187305</v>
      </c>
      <c r="AW124" s="14">
        <v>0.62152416269713395</v>
      </c>
      <c r="AX124" s="14">
        <v>0.57257675859655</v>
      </c>
      <c r="AY124" s="14"/>
      <c r="AZ124" s="14">
        <v>0.49035693896326599</v>
      </c>
      <c r="BA124" s="14">
        <v>0.59670635159781604</v>
      </c>
      <c r="BB124" s="14">
        <v>0.67027578924479803</v>
      </c>
      <c r="BC124" s="14"/>
      <c r="BD124" s="14">
        <v>0.55722338123834503</v>
      </c>
      <c r="BE124" s="14">
        <v>0.62156809270431201</v>
      </c>
      <c r="BF124" s="14"/>
      <c r="BG124" s="14">
        <v>0.63702862364086299</v>
      </c>
      <c r="BH124" s="14">
        <v>0.53041930649234503</v>
      </c>
      <c r="BI124" s="14"/>
      <c r="BJ124" s="14">
        <v>0.57009544022960301</v>
      </c>
      <c r="BK124" s="14">
        <v>0.607138062972985</v>
      </c>
    </row>
    <row r="125" spans="2:63" x14ac:dyDescent="0.35">
      <c r="B125" t="s">
        <v>103</v>
      </c>
      <c r="C125" s="14">
        <v>0.58865059199580405</v>
      </c>
      <c r="D125" s="14">
        <v>0.57215156168734604</v>
      </c>
      <c r="E125" s="14">
        <v>0.60035498812112698</v>
      </c>
      <c r="F125" s="14"/>
      <c r="G125" s="14">
        <v>0.58840666585220502</v>
      </c>
      <c r="H125" s="14">
        <v>0.61350923252916201</v>
      </c>
      <c r="I125" s="14">
        <v>0.61310998419569596</v>
      </c>
      <c r="J125" s="14">
        <v>0.61857031950639296</v>
      </c>
      <c r="K125" s="14">
        <v>0.496993970632789</v>
      </c>
      <c r="L125" s="14">
        <v>0.57445638672231003</v>
      </c>
      <c r="M125" s="14"/>
      <c r="N125" s="14">
        <v>0.63999450763557697</v>
      </c>
      <c r="O125" s="14">
        <v>0.57829551657265699</v>
      </c>
      <c r="P125" s="14"/>
      <c r="Q125" s="14">
        <v>0.58882064489750197</v>
      </c>
      <c r="R125" s="14">
        <v>0.51344990597890605</v>
      </c>
      <c r="S125" s="14">
        <v>0.60156274237040597</v>
      </c>
      <c r="T125" s="14">
        <v>0.55949933197415003</v>
      </c>
      <c r="U125" s="14">
        <v>0.62773765928974001</v>
      </c>
      <c r="V125" s="14">
        <v>0.742868060108685</v>
      </c>
      <c r="W125" s="14">
        <v>0.56014230272884702</v>
      </c>
      <c r="X125" s="14">
        <v>0.67109374275418698</v>
      </c>
      <c r="Y125" s="14">
        <v>0.55656371186533904</v>
      </c>
      <c r="Z125" s="14">
        <v>0.64813408054255495</v>
      </c>
      <c r="AA125" s="14"/>
      <c r="AB125" s="14">
        <v>0.61457794727264103</v>
      </c>
      <c r="AC125" s="14">
        <v>0.61761529440854401</v>
      </c>
      <c r="AD125" s="14">
        <v>0.59374445243851903</v>
      </c>
      <c r="AE125" s="14"/>
      <c r="AF125" s="14">
        <v>0.64847780897789897</v>
      </c>
      <c r="AG125" s="14">
        <v>0.55014931051937199</v>
      </c>
      <c r="AH125" s="14">
        <v>0.61447389499091198</v>
      </c>
      <c r="AI125" s="14">
        <v>0.56074959772501398</v>
      </c>
      <c r="AJ125" s="14">
        <v>0</v>
      </c>
      <c r="AK125" s="14"/>
      <c r="AL125" s="14">
        <v>0.64532292356633103</v>
      </c>
      <c r="AM125" s="14">
        <v>0.56550938679723395</v>
      </c>
      <c r="AN125" s="14">
        <v>0.57784308148556696</v>
      </c>
      <c r="AO125" s="14">
        <v>0.506015940163005</v>
      </c>
      <c r="AP125" s="14">
        <v>0</v>
      </c>
      <c r="AQ125" s="14"/>
      <c r="AR125" s="14">
        <v>0.61257342044779395</v>
      </c>
      <c r="AS125" s="14">
        <v>0.62483377016396602</v>
      </c>
      <c r="AT125" s="14">
        <v>0.56241675217758902</v>
      </c>
      <c r="AU125" s="14"/>
      <c r="AV125" s="14">
        <v>0.60963492960184795</v>
      </c>
      <c r="AW125" s="14">
        <v>0.62369351271989804</v>
      </c>
      <c r="AX125" s="14">
        <v>0.51129437179764703</v>
      </c>
      <c r="AY125" s="14"/>
      <c r="AZ125" s="14">
        <v>0.55167262754083901</v>
      </c>
      <c r="BA125" s="14">
        <v>0.61465994397383406</v>
      </c>
      <c r="BB125" s="14">
        <v>0.57524182632286602</v>
      </c>
      <c r="BC125" s="14"/>
      <c r="BD125" s="14">
        <v>0.53528258973454801</v>
      </c>
      <c r="BE125" s="14">
        <v>0.56842746688957402</v>
      </c>
      <c r="BF125" s="14"/>
      <c r="BG125" s="14">
        <v>0.60327249353880397</v>
      </c>
      <c r="BH125" s="14">
        <v>0.56209822729330905</v>
      </c>
      <c r="BI125" s="14"/>
      <c r="BJ125" s="14">
        <v>0.52068368516694896</v>
      </c>
      <c r="BK125" s="14">
        <v>0.607279505384413</v>
      </c>
    </row>
    <row r="126" spans="2:63" x14ac:dyDescent="0.35">
      <c r="B126" t="s">
        <v>104</v>
      </c>
      <c r="C126" s="14">
        <v>0.20425522477350899</v>
      </c>
      <c r="D126" s="14">
        <v>0.21713211053982101</v>
      </c>
      <c r="E126" s="14">
        <v>0.19423230082273299</v>
      </c>
      <c r="F126" s="14"/>
      <c r="G126" s="14">
        <v>0.21932261483294599</v>
      </c>
      <c r="H126" s="14">
        <v>0.231146496311262</v>
      </c>
      <c r="I126" s="14">
        <v>0.19006391703023501</v>
      </c>
      <c r="J126" s="14">
        <v>0.19062221744923899</v>
      </c>
      <c r="K126" s="14">
        <v>0.212682862234917</v>
      </c>
      <c r="L126" s="14">
        <v>0.185746160563343</v>
      </c>
      <c r="M126" s="14"/>
      <c r="N126" s="14">
        <v>0.197337525131212</v>
      </c>
      <c r="O126" s="14">
        <v>0.20565039108792099</v>
      </c>
      <c r="P126" s="14"/>
      <c r="Q126" s="14">
        <v>0.11841219993707</v>
      </c>
      <c r="R126" s="14">
        <v>0.244542016291627</v>
      </c>
      <c r="S126" s="14">
        <v>0.31254502245250798</v>
      </c>
      <c r="T126" s="14">
        <v>0.211300890132532</v>
      </c>
      <c r="U126" s="14">
        <v>0.14982598564289201</v>
      </c>
      <c r="V126" s="14">
        <v>0.16635940823103301</v>
      </c>
      <c r="W126" s="14">
        <v>0.165795168028571</v>
      </c>
      <c r="X126" s="14">
        <v>0.181029565070321</v>
      </c>
      <c r="Y126" s="14">
        <v>0.22565561868578801</v>
      </c>
      <c r="Z126" s="14">
        <v>7.9815877520339196E-2</v>
      </c>
      <c r="AA126" s="14"/>
      <c r="AB126" s="14">
        <v>0.24236244896324699</v>
      </c>
      <c r="AC126" s="14">
        <v>0.18175097279543001</v>
      </c>
      <c r="AD126" s="14">
        <v>0.205328635498812</v>
      </c>
      <c r="AE126" s="14"/>
      <c r="AF126" s="14">
        <v>0.225809143166327</v>
      </c>
      <c r="AG126" s="14">
        <v>0.223326397322681</v>
      </c>
      <c r="AH126" s="14">
        <v>0.15852060715375299</v>
      </c>
      <c r="AI126" s="14">
        <v>0.141429788022636</v>
      </c>
      <c r="AJ126" s="14">
        <v>0</v>
      </c>
      <c r="AK126" s="14"/>
      <c r="AL126" s="14">
        <v>0.21191326777974001</v>
      </c>
      <c r="AM126" s="14">
        <v>0.22096300686721801</v>
      </c>
      <c r="AN126" s="14">
        <v>0.13842480949817701</v>
      </c>
      <c r="AO126" s="14">
        <v>8.7013610170906294E-2</v>
      </c>
      <c r="AP126" s="14">
        <v>0</v>
      </c>
      <c r="AQ126" s="14"/>
      <c r="AR126" s="14">
        <v>0.26571234533225502</v>
      </c>
      <c r="AS126" s="14">
        <v>0.20820643586916199</v>
      </c>
      <c r="AT126" s="14">
        <v>0.18812670168013601</v>
      </c>
      <c r="AU126" s="14"/>
      <c r="AV126" s="14">
        <v>0.26175263440077201</v>
      </c>
      <c r="AW126" s="14">
        <v>0.15239201603192201</v>
      </c>
      <c r="AX126" s="14">
        <v>0.24583541146697599</v>
      </c>
      <c r="AY126" s="14"/>
      <c r="AZ126" s="14">
        <v>0.25522424152414802</v>
      </c>
      <c r="BA126" s="14">
        <v>0.17194438072741899</v>
      </c>
      <c r="BB126" s="14">
        <v>0.23472277636825201</v>
      </c>
      <c r="BC126" s="14"/>
      <c r="BD126" s="14">
        <v>0.236448810963134</v>
      </c>
      <c r="BE126" s="14">
        <v>0.20693722255413699</v>
      </c>
      <c r="BF126" s="14"/>
      <c r="BG126" s="14">
        <v>0.23053396297197301</v>
      </c>
      <c r="BH126" s="14">
        <v>0.156534848698272</v>
      </c>
      <c r="BI126" s="14"/>
      <c r="BJ126" s="14">
        <v>0.22711470138352199</v>
      </c>
      <c r="BK126" s="14">
        <v>0.1979897166057</v>
      </c>
    </row>
    <row r="127" spans="2:63" x14ac:dyDescent="0.35">
      <c r="B127" t="s">
        <v>105</v>
      </c>
      <c r="C127" s="14">
        <v>0.196584978248737</v>
      </c>
      <c r="D127" s="14">
        <v>0.18182039470091299</v>
      </c>
      <c r="E127" s="14">
        <v>0.21135296593570699</v>
      </c>
      <c r="F127" s="14"/>
      <c r="G127" s="14">
        <v>0.15570530458868601</v>
      </c>
      <c r="H127" s="14">
        <v>0.14972466018428299</v>
      </c>
      <c r="I127" s="14">
        <v>0.18483987250293701</v>
      </c>
      <c r="J127" s="14">
        <v>0.144419373259215</v>
      </c>
      <c r="K127" s="14">
        <v>0.270685860092785</v>
      </c>
      <c r="L127" s="14">
        <v>0.28811088513195299</v>
      </c>
      <c r="M127" s="14"/>
      <c r="N127" s="14">
        <v>0.26567507306565202</v>
      </c>
      <c r="O127" s="14">
        <v>0.18265084147893901</v>
      </c>
      <c r="P127" s="14"/>
      <c r="Q127" s="14">
        <v>0.15150735170245899</v>
      </c>
      <c r="R127" s="14">
        <v>0.20778306828399101</v>
      </c>
      <c r="S127" s="14">
        <v>0.16766920209948999</v>
      </c>
      <c r="T127" s="14">
        <v>0.19666401646001999</v>
      </c>
      <c r="U127" s="14">
        <v>0.23915659172675899</v>
      </c>
      <c r="V127" s="14">
        <v>0.20748187330151099</v>
      </c>
      <c r="W127" s="14">
        <v>0.134530904115158</v>
      </c>
      <c r="X127" s="14">
        <v>0.16265550940962201</v>
      </c>
      <c r="Y127" s="14">
        <v>0.254208840077707</v>
      </c>
      <c r="Z127" s="14">
        <v>8.3970043656600296E-2</v>
      </c>
      <c r="AA127" s="14"/>
      <c r="AB127" s="14">
        <v>0.30540853904620802</v>
      </c>
      <c r="AC127" s="14">
        <v>0.20072577396400099</v>
      </c>
      <c r="AD127" s="14">
        <v>0.13619131323841199</v>
      </c>
      <c r="AE127" s="14"/>
      <c r="AF127" s="14">
        <v>0.28096709866927799</v>
      </c>
      <c r="AG127" s="14">
        <v>0.129271697724336</v>
      </c>
      <c r="AH127" s="14">
        <v>0.161142535289137</v>
      </c>
      <c r="AI127" s="14">
        <v>0.161763365363916</v>
      </c>
      <c r="AJ127" s="14">
        <v>0</v>
      </c>
      <c r="AK127" s="14"/>
      <c r="AL127" s="14">
        <v>0.29237097541614498</v>
      </c>
      <c r="AM127" s="14">
        <v>0.114984288844969</v>
      </c>
      <c r="AN127" s="14">
        <v>0.164552866162612</v>
      </c>
      <c r="AO127" s="14">
        <v>0.16254129185566299</v>
      </c>
      <c r="AP127" s="14">
        <v>0</v>
      </c>
      <c r="AQ127" s="14"/>
      <c r="AR127" s="14">
        <v>0.31716651820352398</v>
      </c>
      <c r="AS127" s="14">
        <v>0.21684652342451199</v>
      </c>
      <c r="AT127" s="14">
        <v>0.15243615195967999</v>
      </c>
      <c r="AU127" s="14"/>
      <c r="AV127" s="14">
        <v>0.295842845926585</v>
      </c>
      <c r="AW127" s="14">
        <v>0.1469698627147</v>
      </c>
      <c r="AX127" s="14">
        <v>0.16877604769156199</v>
      </c>
      <c r="AY127" s="14"/>
      <c r="AZ127" s="14">
        <v>0.31866968110296401</v>
      </c>
      <c r="BA127" s="14">
        <v>0.19182390684044101</v>
      </c>
      <c r="BB127" s="14">
        <v>0.15548204537402499</v>
      </c>
      <c r="BC127" s="14"/>
      <c r="BD127" s="14">
        <v>0.27367803973306998</v>
      </c>
      <c r="BE127" s="14">
        <v>0.259126210169426</v>
      </c>
      <c r="BF127" s="14"/>
      <c r="BG127" s="14">
        <v>0.21717703241251099</v>
      </c>
      <c r="BH127" s="14">
        <v>0.159191228159383</v>
      </c>
      <c r="BI127" s="14"/>
      <c r="BJ127" s="14">
        <v>0.171483868777946</v>
      </c>
      <c r="BK127" s="14">
        <v>0.20346489107847399</v>
      </c>
    </row>
    <row r="128" spans="2:63" x14ac:dyDescent="0.35">
      <c r="B128" t="s">
        <v>106</v>
      </c>
      <c r="C128" s="14">
        <v>0.14779185458170099</v>
      </c>
      <c r="D128" s="14">
        <v>0.152201673207805</v>
      </c>
      <c r="E128" s="14">
        <v>0.14495133154732101</v>
      </c>
      <c r="F128" s="14"/>
      <c r="G128" s="14">
        <v>0.21871726581998299</v>
      </c>
      <c r="H128" s="14">
        <v>0.156756743666434</v>
      </c>
      <c r="I128" s="14">
        <v>0.148412074680499</v>
      </c>
      <c r="J128" s="14">
        <v>0.149171503535481</v>
      </c>
      <c r="K128" s="14">
        <v>0.157590849399705</v>
      </c>
      <c r="L128" s="14">
        <v>7.4268557191366394E-2</v>
      </c>
      <c r="M128" s="14"/>
      <c r="N128" s="14">
        <v>0.106486662068991</v>
      </c>
      <c r="O128" s="14">
        <v>0.15612231357586101</v>
      </c>
      <c r="P128" s="14"/>
      <c r="Q128" s="14">
        <v>0.196694577397515</v>
      </c>
      <c r="R128" s="14">
        <v>0.106247286362705</v>
      </c>
      <c r="S128" s="14">
        <v>0.25472730524456999</v>
      </c>
      <c r="T128" s="14">
        <v>0.111608495593775</v>
      </c>
      <c r="U128" s="14">
        <v>0.194960872157427</v>
      </c>
      <c r="V128" s="14">
        <v>0.15500631955640201</v>
      </c>
      <c r="W128" s="14">
        <v>0.15345553499636999</v>
      </c>
      <c r="X128" s="14">
        <v>0.134160737691464</v>
      </c>
      <c r="Y128" s="14">
        <v>0.13454479655561</v>
      </c>
      <c r="Z128" s="14">
        <v>0.126221252011298</v>
      </c>
      <c r="AA128" s="14"/>
      <c r="AB128" s="14">
        <v>0.148958843779812</v>
      </c>
      <c r="AC128" s="14">
        <v>0.122937441045238</v>
      </c>
      <c r="AD128" s="14">
        <v>0.191982800539205</v>
      </c>
      <c r="AE128" s="14"/>
      <c r="AF128" s="14">
        <v>0.134938349466353</v>
      </c>
      <c r="AG128" s="14">
        <v>0.17335131050452601</v>
      </c>
      <c r="AH128" s="14">
        <v>0.100696257400451</v>
      </c>
      <c r="AI128" s="14">
        <v>0.140290997271005</v>
      </c>
      <c r="AJ128" s="14">
        <v>0</v>
      </c>
      <c r="AK128" s="14"/>
      <c r="AL128" s="14">
        <v>0.14877461734929501</v>
      </c>
      <c r="AM128" s="14">
        <v>0.21300991800233901</v>
      </c>
      <c r="AN128" s="14">
        <v>0.10789482961607</v>
      </c>
      <c r="AO128" s="14">
        <v>9.3421238838649695E-2</v>
      </c>
      <c r="AP128" s="14">
        <v>0</v>
      </c>
      <c r="AQ128" s="14"/>
      <c r="AR128" s="14">
        <v>0.19952659961281599</v>
      </c>
      <c r="AS128" s="14">
        <v>0.13765926729018199</v>
      </c>
      <c r="AT128" s="14">
        <v>0.150628474022587</v>
      </c>
      <c r="AU128" s="14"/>
      <c r="AV128" s="14">
        <v>0.13604625541410101</v>
      </c>
      <c r="AW128" s="14">
        <v>0.15782067460909999</v>
      </c>
      <c r="AX128" s="14">
        <v>0.17557555783156001</v>
      </c>
      <c r="AY128" s="14"/>
      <c r="AZ128" s="14">
        <v>0.152240778526717</v>
      </c>
      <c r="BA128" s="14">
        <v>0.13978531715904499</v>
      </c>
      <c r="BB128" s="14">
        <v>0.16801108746549001</v>
      </c>
      <c r="BC128" s="14"/>
      <c r="BD128" s="14">
        <v>0.18486336924701199</v>
      </c>
      <c r="BE128" s="14">
        <v>0.14027375319115701</v>
      </c>
      <c r="BF128" s="14"/>
      <c r="BG128" s="14">
        <v>0.168374138685847</v>
      </c>
      <c r="BH128" s="14">
        <v>0.110415846246773</v>
      </c>
      <c r="BI128" s="14"/>
      <c r="BJ128" s="14">
        <v>0.154105309620857</v>
      </c>
      <c r="BK128" s="14">
        <v>0.146061412332748</v>
      </c>
    </row>
    <row r="129" spans="2:63" x14ac:dyDescent="0.35">
      <c r="B129" t="s">
        <v>107</v>
      </c>
      <c r="C129" s="14">
        <v>7.3186064110000407E-2</v>
      </c>
      <c r="D129" s="14">
        <v>8.0104756641537198E-2</v>
      </c>
      <c r="E129" s="14">
        <v>6.7522789193115704E-2</v>
      </c>
      <c r="F129" s="14"/>
      <c r="G129" s="14">
        <v>0.113153709069271</v>
      </c>
      <c r="H129" s="14">
        <v>8.4498400999539106E-2</v>
      </c>
      <c r="I129" s="14">
        <v>7.41975254860026E-2</v>
      </c>
      <c r="J129" s="14">
        <v>5.3055071407347498E-2</v>
      </c>
      <c r="K129" s="14">
        <v>6.20808961017583E-2</v>
      </c>
      <c r="L129" s="14">
        <v>5.7840669928691801E-2</v>
      </c>
      <c r="M129" s="14"/>
      <c r="N129" s="14">
        <v>5.5935025932477997E-2</v>
      </c>
      <c r="O129" s="14">
        <v>7.6665265086979698E-2</v>
      </c>
      <c r="P129" s="14"/>
      <c r="Q129" s="14">
        <v>6.4615769191602307E-2</v>
      </c>
      <c r="R129" s="14">
        <v>9.2596275113193696E-2</v>
      </c>
      <c r="S129" s="14">
        <v>8.2354440462274303E-2</v>
      </c>
      <c r="T129" s="14">
        <v>0.117149967238404</v>
      </c>
      <c r="U129" s="14">
        <v>5.0506732413471402E-2</v>
      </c>
      <c r="V129" s="14">
        <v>3.7515184958445302E-2</v>
      </c>
      <c r="W129" s="14">
        <v>2.99992008813325E-2</v>
      </c>
      <c r="X129" s="14">
        <v>5.2582836199013099E-2</v>
      </c>
      <c r="Y129" s="14">
        <v>9.7897828575402204E-2</v>
      </c>
      <c r="Z129" s="14">
        <v>4.1652672131089502E-2</v>
      </c>
      <c r="AA129" s="14"/>
      <c r="AB129" s="14">
        <v>7.8391027376868302E-2</v>
      </c>
      <c r="AC129" s="14">
        <v>6.2451043524995198E-2</v>
      </c>
      <c r="AD129" s="14">
        <v>8.49740580634291E-2</v>
      </c>
      <c r="AE129" s="14"/>
      <c r="AF129" s="14">
        <v>7.2294007587869594E-2</v>
      </c>
      <c r="AG129" s="14">
        <v>8.6603490590120305E-2</v>
      </c>
      <c r="AH129" s="14">
        <v>1.90262598390777E-2</v>
      </c>
      <c r="AI129" s="14">
        <v>6.2526429941150902E-2</v>
      </c>
      <c r="AJ129" s="14">
        <v>0</v>
      </c>
      <c r="AK129" s="14"/>
      <c r="AL129" s="14">
        <v>6.1337025499906703E-2</v>
      </c>
      <c r="AM129" s="14">
        <v>0.10317930219549699</v>
      </c>
      <c r="AN129" s="14">
        <v>6.9275733366593303E-2</v>
      </c>
      <c r="AO129" s="14">
        <v>0</v>
      </c>
      <c r="AP129" s="14">
        <v>0</v>
      </c>
      <c r="AQ129" s="14"/>
      <c r="AR129" s="14">
        <v>6.7436825074702805E-2</v>
      </c>
      <c r="AS129" s="14">
        <v>6.67411121011698E-2</v>
      </c>
      <c r="AT129" s="14">
        <v>8.24369663102658E-2</v>
      </c>
      <c r="AU129" s="14"/>
      <c r="AV129" s="14">
        <v>7.0131984929769103E-2</v>
      </c>
      <c r="AW129" s="14">
        <v>5.7487739382402703E-2</v>
      </c>
      <c r="AX129" s="14">
        <v>0.123469116929593</v>
      </c>
      <c r="AY129" s="14"/>
      <c r="AZ129" s="14">
        <v>8.8297193426445805E-2</v>
      </c>
      <c r="BA129" s="14">
        <v>6.6771799440173599E-2</v>
      </c>
      <c r="BB129" s="14">
        <v>8.6639562920214894E-2</v>
      </c>
      <c r="BC129" s="14"/>
      <c r="BD129" s="14">
        <v>0.109204390191359</v>
      </c>
      <c r="BE129" s="14">
        <v>6.7719816669926394E-2</v>
      </c>
      <c r="BF129" s="14"/>
      <c r="BG129" s="14">
        <v>8.8575843849715299E-2</v>
      </c>
      <c r="BH129" s="14">
        <v>4.5239285564249401E-2</v>
      </c>
      <c r="BI129" s="14"/>
      <c r="BJ129" s="14">
        <v>8.8840082921535196E-2</v>
      </c>
      <c r="BK129" s="14">
        <v>6.8895485441207396E-2</v>
      </c>
    </row>
    <row r="130" spans="2:63" x14ac:dyDescent="0.35">
      <c r="B130" t="s">
        <v>108</v>
      </c>
      <c r="C130" s="14">
        <v>5.7021766767383297E-2</v>
      </c>
      <c r="D130" s="14">
        <v>7.7565392083284807E-2</v>
      </c>
      <c r="E130" s="14">
        <v>3.8986979945682898E-2</v>
      </c>
      <c r="F130" s="14"/>
      <c r="G130" s="14">
        <v>0.10563925033301499</v>
      </c>
      <c r="H130" s="14">
        <v>8.2406612449890101E-2</v>
      </c>
      <c r="I130" s="14">
        <v>4.9956149343010701E-2</v>
      </c>
      <c r="J130" s="14">
        <v>3.8117967457434898E-2</v>
      </c>
      <c r="K130" s="14">
        <v>7.29176958392726E-2</v>
      </c>
      <c r="L130" s="14">
        <v>6.0113849650026202E-3</v>
      </c>
      <c r="M130" s="14"/>
      <c r="N130" s="14">
        <v>4.2148365810904399E-2</v>
      </c>
      <c r="O130" s="14">
        <v>6.0021444271210998E-2</v>
      </c>
      <c r="P130" s="14"/>
      <c r="Q130" s="14">
        <v>8.5795452088433699E-2</v>
      </c>
      <c r="R130" s="14">
        <v>5.6248233575723498E-2</v>
      </c>
      <c r="S130" s="14">
        <v>5.3726494121674503E-2</v>
      </c>
      <c r="T130" s="14">
        <v>6.4060614490112994E-2</v>
      </c>
      <c r="U130" s="14">
        <v>5.2149299101028897E-2</v>
      </c>
      <c r="V130" s="14">
        <v>1.97360909245228E-2</v>
      </c>
      <c r="W130" s="14">
        <v>0.100949508019996</v>
      </c>
      <c r="X130" s="14">
        <v>0</v>
      </c>
      <c r="Y130" s="14">
        <v>7.8726588005812698E-2</v>
      </c>
      <c r="Z130" s="14">
        <v>3.8821604834930398E-2</v>
      </c>
      <c r="AA130" s="14"/>
      <c r="AB130" s="14">
        <v>7.3310674681822993E-2</v>
      </c>
      <c r="AC130" s="14">
        <v>4.2808795860509799E-2</v>
      </c>
      <c r="AD130" s="14">
        <v>6.3009106032807405E-2</v>
      </c>
      <c r="AE130" s="14"/>
      <c r="AF130" s="14">
        <v>5.0443312930037502E-2</v>
      </c>
      <c r="AG130" s="14">
        <v>6.5688374095017904E-2</v>
      </c>
      <c r="AH130" s="14">
        <v>8.4794367298844403E-2</v>
      </c>
      <c r="AI130" s="14">
        <v>4.80717726893201E-2</v>
      </c>
      <c r="AJ130" s="14">
        <v>0</v>
      </c>
      <c r="AK130" s="14"/>
      <c r="AL130" s="14">
        <v>5.3390028555440103E-2</v>
      </c>
      <c r="AM130" s="14">
        <v>7.9008459499806796E-2</v>
      </c>
      <c r="AN130" s="14">
        <v>3.5965391248776603E-2</v>
      </c>
      <c r="AO130" s="14">
        <v>8.1773831492046298E-2</v>
      </c>
      <c r="AP130" s="14">
        <v>0</v>
      </c>
      <c r="AQ130" s="14"/>
      <c r="AR130" s="14">
        <v>8.76450207335637E-2</v>
      </c>
      <c r="AS130" s="14">
        <v>5.7269880805077597E-2</v>
      </c>
      <c r="AT130" s="14">
        <v>5.05349189926044E-2</v>
      </c>
      <c r="AU130" s="14"/>
      <c r="AV130" s="14">
        <v>6.3881166979242607E-2</v>
      </c>
      <c r="AW130" s="14">
        <v>6.2669272854294703E-2</v>
      </c>
      <c r="AX130" s="14">
        <v>2.5222620859320099E-2</v>
      </c>
      <c r="AY130" s="14"/>
      <c r="AZ130" s="14">
        <v>7.2752239535567198E-2</v>
      </c>
      <c r="BA130" s="14">
        <v>5.4178454875469503E-2</v>
      </c>
      <c r="BB130" s="14">
        <v>5.73261986695058E-2</v>
      </c>
      <c r="BC130" s="14"/>
      <c r="BD130" s="14">
        <v>0.102929895111338</v>
      </c>
      <c r="BE130" s="14">
        <v>5.2434601560415899E-2</v>
      </c>
      <c r="BF130" s="14"/>
      <c r="BG130" s="14">
        <v>6.3398342223778201E-2</v>
      </c>
      <c r="BH130" s="14">
        <v>4.54423455427726E-2</v>
      </c>
      <c r="BI130" s="14"/>
      <c r="BJ130" s="14">
        <v>6.4691925804490805E-2</v>
      </c>
      <c r="BK130" s="14">
        <v>5.4919468236438999E-2</v>
      </c>
    </row>
    <row r="131" spans="2:63" x14ac:dyDescent="0.35">
      <c r="B131" t="s">
        <v>86</v>
      </c>
      <c r="C131" s="14">
        <v>5.6594604641969699E-2</v>
      </c>
      <c r="D131" s="14">
        <v>4.7939575405486899E-2</v>
      </c>
      <c r="E131" s="14">
        <v>6.4805691588585193E-2</v>
      </c>
      <c r="F131" s="14"/>
      <c r="G131" s="14">
        <v>4.2509876890609803E-2</v>
      </c>
      <c r="H131" s="14">
        <v>1.6180259139853801E-2</v>
      </c>
      <c r="I131" s="14">
        <v>6.7596403700649302E-2</v>
      </c>
      <c r="J131" s="14">
        <v>5.8573525021762302E-2</v>
      </c>
      <c r="K131" s="14">
        <v>6.0584237922182198E-2</v>
      </c>
      <c r="L131" s="14">
        <v>9.5320056620917595E-2</v>
      </c>
      <c r="M131" s="14"/>
      <c r="N131" s="14">
        <v>7.0831447329221904E-3</v>
      </c>
      <c r="O131" s="14">
        <v>6.6580109161441497E-2</v>
      </c>
      <c r="P131" s="14"/>
      <c r="Q131" s="14">
        <v>6.81679228910788E-2</v>
      </c>
      <c r="R131" s="14">
        <v>8.5977816039534305E-2</v>
      </c>
      <c r="S131" s="14">
        <v>5.1087911287460701E-2</v>
      </c>
      <c r="T131" s="14">
        <v>5.9034362982434099E-2</v>
      </c>
      <c r="U131" s="14">
        <v>0</v>
      </c>
      <c r="V131" s="14">
        <v>2.7037150317596601E-2</v>
      </c>
      <c r="W131" s="14">
        <v>8.7878088779982308E-3</v>
      </c>
      <c r="X131" s="14">
        <v>9.9376163387156005E-2</v>
      </c>
      <c r="Y131" s="14">
        <v>6.1325078239373903E-3</v>
      </c>
      <c r="Z131" s="14">
        <v>0.26587944368491001</v>
      </c>
      <c r="AA131" s="14"/>
      <c r="AB131" s="14">
        <v>1.0421114960252701E-2</v>
      </c>
      <c r="AC131" s="14">
        <v>5.1576187299828997E-2</v>
      </c>
      <c r="AD131" s="14">
        <v>1.72406523981657E-2</v>
      </c>
      <c r="AE131" s="14"/>
      <c r="AF131" s="14">
        <v>1.91108172852055E-2</v>
      </c>
      <c r="AG131" s="14">
        <v>3.9513817570829099E-2</v>
      </c>
      <c r="AH131" s="14">
        <v>9.4156893741860995E-2</v>
      </c>
      <c r="AI131" s="14">
        <v>0.126248946080912</v>
      </c>
      <c r="AJ131" s="14">
        <v>0</v>
      </c>
      <c r="AK131" s="14"/>
      <c r="AL131" s="14">
        <v>2.6982751200688299E-2</v>
      </c>
      <c r="AM131" s="14">
        <v>1.28684154835825E-2</v>
      </c>
      <c r="AN131" s="14">
        <v>0.109377448285819</v>
      </c>
      <c r="AO131" s="14">
        <v>0.32238653470515499</v>
      </c>
      <c r="AP131" s="14">
        <v>0</v>
      </c>
      <c r="AQ131" s="14"/>
      <c r="AR131" s="14">
        <v>0</v>
      </c>
      <c r="AS131" s="14">
        <v>4.7959126582909697E-2</v>
      </c>
      <c r="AT131" s="14">
        <v>5.2985550102219697E-2</v>
      </c>
      <c r="AU131" s="14"/>
      <c r="AV131" s="14">
        <v>2.13090709363059E-2</v>
      </c>
      <c r="AW131" s="14">
        <v>4.51160824396106E-2</v>
      </c>
      <c r="AX131" s="14">
        <v>8.3413178359612206E-2</v>
      </c>
      <c r="AY131" s="14"/>
      <c r="AZ131" s="14">
        <v>3.0092937764399599E-2</v>
      </c>
      <c r="BA131" s="14">
        <v>6.5867019761895101E-2</v>
      </c>
      <c r="BB131" s="14">
        <v>2.9882579350352999E-2</v>
      </c>
      <c r="BC131" s="14"/>
      <c r="BD131" s="14">
        <v>1.0913493675647701E-2</v>
      </c>
      <c r="BE131" s="14">
        <v>6.0681125927814397E-2</v>
      </c>
      <c r="BF131" s="14"/>
      <c r="BG131" s="14">
        <v>1.30212046170147E-2</v>
      </c>
      <c r="BH131" s="14">
        <v>0.13572089374930099</v>
      </c>
      <c r="BI131" s="14"/>
      <c r="BJ131" s="14">
        <v>8.2433137394345199E-2</v>
      </c>
      <c r="BK131" s="14">
        <v>4.9512572941677997E-2</v>
      </c>
    </row>
    <row r="132" spans="2:63" x14ac:dyDescent="0.35">
      <c r="B132" t="s">
        <v>109</v>
      </c>
      <c r="C132" s="14">
        <v>3.9109063631864498E-2</v>
      </c>
      <c r="D132" s="14">
        <v>4.5715651398251199E-2</v>
      </c>
      <c r="E132" s="14">
        <v>3.3467238869773201E-2</v>
      </c>
      <c r="F132" s="14"/>
      <c r="G132" s="14">
        <v>6.7936035647843798E-2</v>
      </c>
      <c r="H132" s="14">
        <v>3.9996887553639997E-2</v>
      </c>
      <c r="I132" s="14">
        <v>2.7053756974432502E-2</v>
      </c>
      <c r="J132" s="14">
        <v>1.5644262263173801E-2</v>
      </c>
      <c r="K132" s="14">
        <v>2.7562722115716299E-2</v>
      </c>
      <c r="L132" s="14">
        <v>6.2914276982600797E-2</v>
      </c>
      <c r="M132" s="14"/>
      <c r="N132" s="14">
        <v>6.2735281618149993E-2</v>
      </c>
      <c r="O132" s="14">
        <v>3.4344112105218698E-2</v>
      </c>
      <c r="P132" s="14"/>
      <c r="Q132" s="14">
        <v>4.3497275507462498E-2</v>
      </c>
      <c r="R132" s="14">
        <v>3.0419798268785402E-2</v>
      </c>
      <c r="S132" s="14">
        <v>2.77148171412781E-2</v>
      </c>
      <c r="T132" s="14">
        <v>3.03224392000805E-2</v>
      </c>
      <c r="U132" s="14">
        <v>8.6398123734876597E-2</v>
      </c>
      <c r="V132" s="14">
        <v>3.0885400688948898E-2</v>
      </c>
      <c r="W132" s="14">
        <v>7.2283472579509497E-2</v>
      </c>
      <c r="X132" s="14">
        <v>2.5635196480902601E-2</v>
      </c>
      <c r="Y132" s="14">
        <v>2.8528890055469099E-2</v>
      </c>
      <c r="Z132" s="14">
        <v>6.2590527295292506E-2</v>
      </c>
      <c r="AA132" s="14"/>
      <c r="AB132" s="14">
        <v>3.7349015299004702E-2</v>
      </c>
      <c r="AC132" s="14">
        <v>4.6410721519086102E-2</v>
      </c>
      <c r="AD132" s="14">
        <v>4.6409822839211599E-2</v>
      </c>
      <c r="AE132" s="14"/>
      <c r="AF132" s="14">
        <v>4.2185657759155899E-2</v>
      </c>
      <c r="AG132" s="14">
        <v>3.9869717456192798E-2</v>
      </c>
      <c r="AH132" s="14">
        <v>1.87727239464014E-2</v>
      </c>
      <c r="AI132" s="14">
        <v>3.4449996127765198E-2</v>
      </c>
      <c r="AJ132" s="14">
        <v>0</v>
      </c>
      <c r="AK132" s="14"/>
      <c r="AL132" s="14">
        <v>3.4110721832878797E-2</v>
      </c>
      <c r="AM132" s="14">
        <v>4.5973697390329103E-2</v>
      </c>
      <c r="AN132" s="14">
        <v>4.5011233233297199E-2</v>
      </c>
      <c r="AO132" s="14">
        <v>0</v>
      </c>
      <c r="AP132" s="14">
        <v>0</v>
      </c>
      <c r="AQ132" s="14"/>
      <c r="AR132" s="14">
        <v>4.6590514315005598E-2</v>
      </c>
      <c r="AS132" s="14">
        <v>4.1036262502349999E-2</v>
      </c>
      <c r="AT132" s="14">
        <v>2.7029431289115599E-2</v>
      </c>
      <c r="AU132" s="14"/>
      <c r="AV132" s="14">
        <v>4.7974840173289499E-2</v>
      </c>
      <c r="AW132" s="14">
        <v>3.7880891934202403E-2</v>
      </c>
      <c r="AX132" s="14">
        <v>4.32929041458315E-2</v>
      </c>
      <c r="AY132" s="14"/>
      <c r="AZ132" s="14">
        <v>7.27563379643444E-2</v>
      </c>
      <c r="BA132" s="14">
        <v>3.88612487888777E-2</v>
      </c>
      <c r="BB132" s="14">
        <v>2.7385779877641701E-2</v>
      </c>
      <c r="BC132" s="14"/>
      <c r="BD132" s="14">
        <v>8.1813944906452496E-2</v>
      </c>
      <c r="BE132" s="14">
        <v>3.46108967070431E-2</v>
      </c>
      <c r="BF132" s="14"/>
      <c r="BG132" s="14">
        <v>3.8838055759769299E-2</v>
      </c>
      <c r="BH132" s="14">
        <v>3.96011952356752E-2</v>
      </c>
      <c r="BI132" s="14"/>
      <c r="BJ132" s="14">
        <v>2.4092184398008702E-2</v>
      </c>
      <c r="BK132" s="14">
        <v>4.3225009989687098E-2</v>
      </c>
    </row>
    <row r="133" spans="2:63" x14ac:dyDescent="0.35">
      <c r="B133" t="s">
        <v>110</v>
      </c>
      <c r="C133" s="14">
        <v>2.4786870753269099E-2</v>
      </c>
      <c r="D133" s="14">
        <v>3.4657128528789202E-2</v>
      </c>
      <c r="E133" s="14">
        <v>1.6102150744971799E-2</v>
      </c>
      <c r="F133" s="14"/>
      <c r="G133" s="14">
        <v>6.3064239103432498E-3</v>
      </c>
      <c r="H133" s="14">
        <v>3.6842768494176101E-2</v>
      </c>
      <c r="I133" s="14">
        <v>2.82341803926409E-2</v>
      </c>
      <c r="J133" s="14">
        <v>5.9472697547898598E-3</v>
      </c>
      <c r="K133" s="14">
        <v>4.2660787743751302E-2</v>
      </c>
      <c r="L133" s="14">
        <v>2.5705220948135599E-2</v>
      </c>
      <c r="M133" s="14"/>
      <c r="N133" s="14">
        <v>2.8041888981669798E-2</v>
      </c>
      <c r="O133" s="14">
        <v>2.41303964887177E-2</v>
      </c>
      <c r="P133" s="14"/>
      <c r="Q133" s="14">
        <v>3.0755578101775399E-2</v>
      </c>
      <c r="R133" s="14">
        <v>9.1320764214504104E-3</v>
      </c>
      <c r="S133" s="14">
        <v>0</v>
      </c>
      <c r="T133" s="14">
        <v>3.14255582266251E-2</v>
      </c>
      <c r="U133" s="14">
        <v>1.9947630253191601E-2</v>
      </c>
      <c r="V133" s="14">
        <v>4.8563044109351597E-2</v>
      </c>
      <c r="W133" s="14">
        <v>5.1234203900684901E-2</v>
      </c>
      <c r="X133" s="14">
        <v>4.9338001699435703E-2</v>
      </c>
      <c r="Y133" s="14">
        <v>1.89859930651213E-2</v>
      </c>
      <c r="Z133" s="14">
        <v>0</v>
      </c>
      <c r="AA133" s="14"/>
      <c r="AB133" s="14">
        <v>9.6067519115846708E-3</v>
      </c>
      <c r="AC133" s="14">
        <v>3.1458245867305203E-2</v>
      </c>
      <c r="AD133" s="14">
        <v>3.3499119213931498E-2</v>
      </c>
      <c r="AE133" s="14"/>
      <c r="AF133" s="14">
        <v>1.5312259569125601E-2</v>
      </c>
      <c r="AG133" s="14">
        <v>2.1805029301880299E-2</v>
      </c>
      <c r="AH133" s="14">
        <v>5.3002389198560498E-2</v>
      </c>
      <c r="AI133" s="14">
        <v>3.8662786424513103E-2</v>
      </c>
      <c r="AJ133" s="14">
        <v>0</v>
      </c>
      <c r="AK133" s="14"/>
      <c r="AL133" s="14">
        <v>7.0093745097060097E-3</v>
      </c>
      <c r="AM133" s="14">
        <v>2.76970938663052E-2</v>
      </c>
      <c r="AN133" s="14">
        <v>8.2305233447437204E-2</v>
      </c>
      <c r="AO133" s="14">
        <v>0</v>
      </c>
      <c r="AP133" s="14">
        <v>0</v>
      </c>
      <c r="AQ133" s="14"/>
      <c r="AR133" s="14">
        <v>1.9798486506047201E-2</v>
      </c>
      <c r="AS133" s="14">
        <v>1.15213264214847E-2</v>
      </c>
      <c r="AT133" s="14">
        <v>4.1806284498692399E-2</v>
      </c>
      <c r="AU133" s="14"/>
      <c r="AV133" s="14">
        <v>2.1250709374105899E-2</v>
      </c>
      <c r="AW133" s="14">
        <v>2.2908775985458901E-2</v>
      </c>
      <c r="AX133" s="14">
        <v>5.4430818776248398E-2</v>
      </c>
      <c r="AY133" s="14"/>
      <c r="AZ133" s="14">
        <v>0</v>
      </c>
      <c r="BA133" s="14">
        <v>2.8050799222640099E-2</v>
      </c>
      <c r="BB133" s="14">
        <v>3.6496700456877099E-2</v>
      </c>
      <c r="BC133" s="14"/>
      <c r="BD133" s="14">
        <v>1.8615224072600401E-2</v>
      </c>
      <c r="BE133" s="14">
        <v>1.7345819483810601E-2</v>
      </c>
      <c r="BF133" s="14"/>
      <c r="BG133" s="14">
        <v>2.8390449179335E-2</v>
      </c>
      <c r="BH133" s="14">
        <v>1.8243020877002102E-2</v>
      </c>
      <c r="BI133" s="14"/>
      <c r="BJ133" s="14">
        <v>3.27404184350234E-2</v>
      </c>
      <c r="BK133" s="14">
        <v>2.2606898796200901E-2</v>
      </c>
    </row>
    <row r="134" spans="2:63" x14ac:dyDescent="0.35">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x14ac:dyDescent="0.35">
      <c r="B135" s="6" t="s">
        <v>119</v>
      </c>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x14ac:dyDescent="0.35">
      <c r="B136" s="21" t="s">
        <v>90</v>
      </c>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x14ac:dyDescent="0.35">
      <c r="B137" t="s">
        <v>112</v>
      </c>
      <c r="C137" s="14">
        <v>0.197356766680267</v>
      </c>
      <c r="D137" s="14">
        <v>0.21833438907877201</v>
      </c>
      <c r="E137" s="14">
        <v>0.17999895347492501</v>
      </c>
      <c r="F137" s="14"/>
      <c r="G137" s="14">
        <v>0.158290169258199</v>
      </c>
      <c r="H137" s="14">
        <v>0.23758413547104701</v>
      </c>
      <c r="I137" s="14">
        <v>0.23274666351005199</v>
      </c>
      <c r="J137" s="14">
        <v>0.163973573942608</v>
      </c>
      <c r="K137" s="14">
        <v>0.26427108498176599</v>
      </c>
      <c r="L137" s="14">
        <v>0.120420114267174</v>
      </c>
      <c r="M137" s="14"/>
      <c r="N137" s="14">
        <v>0.15718053717298899</v>
      </c>
      <c r="O137" s="14">
        <v>0.205459535656524</v>
      </c>
      <c r="P137" s="14"/>
      <c r="Q137" s="14">
        <v>0.237239792192733</v>
      </c>
      <c r="R137" s="14">
        <v>0.27413758520808101</v>
      </c>
      <c r="S137" s="14">
        <v>0.24409392706849101</v>
      </c>
      <c r="T137" s="14">
        <v>0.145598784757379</v>
      </c>
      <c r="U137" s="14">
        <v>0.24878435976781901</v>
      </c>
      <c r="V137" s="14">
        <v>0.190454855603509</v>
      </c>
      <c r="W137" s="14">
        <v>0.188627851477317</v>
      </c>
      <c r="X137" s="14">
        <v>0.14430377565515001</v>
      </c>
      <c r="Y137" s="14">
        <v>0.139829918311146</v>
      </c>
      <c r="Z137" s="14">
        <v>0.106206634769522</v>
      </c>
      <c r="AA137" s="14"/>
      <c r="AB137" s="14">
        <v>0</v>
      </c>
      <c r="AC137" s="14">
        <v>0</v>
      </c>
      <c r="AD137" s="14">
        <v>0.55039557443188503</v>
      </c>
      <c r="AE137" s="14"/>
      <c r="AF137" s="14">
        <v>7.2288471663807793E-2</v>
      </c>
      <c r="AG137" s="14">
        <v>0.38399667404237697</v>
      </c>
      <c r="AH137" s="14">
        <v>3.6900795898936703E-2</v>
      </c>
      <c r="AI137" s="14">
        <v>0.14145623831521401</v>
      </c>
      <c r="AJ137" s="14">
        <v>0</v>
      </c>
      <c r="AK137" s="14"/>
      <c r="AL137" s="14">
        <v>7.8689063552855404E-2</v>
      </c>
      <c r="AM137" s="14">
        <v>0.442392127481196</v>
      </c>
      <c r="AN137" s="14">
        <v>6.8467084949396906E-2</v>
      </c>
      <c r="AO137" s="14">
        <v>8.92954830011434E-2</v>
      </c>
      <c r="AP137" s="14">
        <v>0</v>
      </c>
      <c r="AQ137" s="14"/>
      <c r="AR137" s="14">
        <v>0.145313997432584</v>
      </c>
      <c r="AS137" s="14">
        <v>0.132538082097926</v>
      </c>
      <c r="AT137" s="14">
        <v>0.28309979207017899</v>
      </c>
      <c r="AU137" s="14"/>
      <c r="AV137" s="14">
        <v>0.16146533823928699</v>
      </c>
      <c r="AW137" s="14">
        <v>0.21564553128831401</v>
      </c>
      <c r="AX137" s="14">
        <v>0.243584782123143</v>
      </c>
      <c r="AY137" s="14"/>
      <c r="AZ137" s="14">
        <v>0.233040301287813</v>
      </c>
      <c r="BA137" s="14">
        <v>0.13180745945436201</v>
      </c>
      <c r="BB137" s="14">
        <v>0.30508845776582599</v>
      </c>
      <c r="BC137" s="14"/>
      <c r="BD137" s="14">
        <v>0.171770472948996</v>
      </c>
      <c r="BE137" s="14">
        <v>0.177831134439394</v>
      </c>
      <c r="BF137" s="14"/>
      <c r="BG137" s="14">
        <v>0.192266848820106</v>
      </c>
      <c r="BH137" s="14">
        <v>0.206599706453271</v>
      </c>
      <c r="BI137" s="14"/>
      <c r="BJ137" s="14">
        <v>0.22385422868414701</v>
      </c>
      <c r="BK137" s="14">
        <v>0.19009413038094</v>
      </c>
    </row>
    <row r="138" spans="2:63" x14ac:dyDescent="0.35">
      <c r="B138" t="s">
        <v>113</v>
      </c>
      <c r="C138" s="14">
        <v>9.0247896328943797E-2</v>
      </c>
      <c r="D138" s="14">
        <v>0.11307645965740599</v>
      </c>
      <c r="E138" s="14">
        <v>7.0411643755215497E-2</v>
      </c>
      <c r="F138" s="14"/>
      <c r="G138" s="14">
        <v>4.9084392681741799E-2</v>
      </c>
      <c r="H138" s="14">
        <v>7.0788608845302595E-2</v>
      </c>
      <c r="I138" s="14">
        <v>8.3677971805199994E-2</v>
      </c>
      <c r="J138" s="14">
        <v>8.6209002393514797E-2</v>
      </c>
      <c r="K138" s="14">
        <v>0.12956960102537399</v>
      </c>
      <c r="L138" s="14">
        <v>0.124127736732022</v>
      </c>
      <c r="M138" s="14"/>
      <c r="N138" s="14">
        <v>0.14071947279828201</v>
      </c>
      <c r="O138" s="14">
        <v>8.0068754856136098E-2</v>
      </c>
      <c r="P138" s="14"/>
      <c r="Q138" s="14">
        <v>5.0905723850286799E-2</v>
      </c>
      <c r="R138" s="14">
        <v>2.6917135541008101E-2</v>
      </c>
      <c r="S138" s="14">
        <v>7.2685323335944199E-2</v>
      </c>
      <c r="T138" s="14">
        <v>0.13746494468305501</v>
      </c>
      <c r="U138" s="14">
        <v>0.121881531357622</v>
      </c>
      <c r="V138" s="14">
        <v>5.2688985423903899E-2</v>
      </c>
      <c r="W138" s="14">
        <v>9.5857948456229997E-2</v>
      </c>
      <c r="X138" s="14">
        <v>0.13602275473278899</v>
      </c>
      <c r="Y138" s="14">
        <v>0.13745713332699</v>
      </c>
      <c r="Z138" s="14">
        <v>0.10808275044490299</v>
      </c>
      <c r="AA138" s="14"/>
      <c r="AB138" s="14">
        <v>0</v>
      </c>
      <c r="AC138" s="14">
        <v>0</v>
      </c>
      <c r="AD138" s="14">
        <v>0.25168654501576199</v>
      </c>
      <c r="AE138" s="14"/>
      <c r="AF138" s="14">
        <v>3.5785350780432199E-2</v>
      </c>
      <c r="AG138" s="14">
        <v>0.18097997859883699</v>
      </c>
      <c r="AH138" s="14">
        <v>3.9450061634700301E-2</v>
      </c>
      <c r="AI138" s="14">
        <v>3.4716040564403701E-2</v>
      </c>
      <c r="AJ138" s="14">
        <v>0</v>
      </c>
      <c r="AK138" s="14"/>
      <c r="AL138" s="14">
        <v>3.9192160741758297E-2</v>
      </c>
      <c r="AM138" s="14">
        <v>0.170682039331638</v>
      </c>
      <c r="AN138" s="14">
        <v>5.2785907932571298E-2</v>
      </c>
      <c r="AO138" s="14">
        <v>9.3421238838649695E-2</v>
      </c>
      <c r="AP138" s="14">
        <v>0</v>
      </c>
      <c r="AQ138" s="14"/>
      <c r="AR138" s="14">
        <v>4.7525498163152498E-2</v>
      </c>
      <c r="AS138" s="14">
        <v>6.5619426323303601E-2</v>
      </c>
      <c r="AT138" s="14">
        <v>0.129907152101368</v>
      </c>
      <c r="AU138" s="14"/>
      <c r="AV138" s="14">
        <v>5.9100647657864498E-2</v>
      </c>
      <c r="AW138" s="14">
        <v>0.11164188794192</v>
      </c>
      <c r="AX138" s="14">
        <v>0.10068226474332299</v>
      </c>
      <c r="AY138" s="14"/>
      <c r="AZ138" s="14">
        <v>4.4639904634386302E-2</v>
      </c>
      <c r="BA138" s="14">
        <v>7.6375758007321104E-2</v>
      </c>
      <c r="BB138" s="14">
        <v>0.14562109775370599</v>
      </c>
      <c r="BC138" s="14"/>
      <c r="BD138" s="14">
        <v>8.9606558569958E-2</v>
      </c>
      <c r="BE138" s="14">
        <v>0.112050111485231</v>
      </c>
      <c r="BF138" s="14"/>
      <c r="BG138" s="14">
        <v>9.7544344185106102E-2</v>
      </c>
      <c r="BH138" s="14">
        <v>7.6998050271656099E-2</v>
      </c>
      <c r="BI138" s="14"/>
      <c r="BJ138" s="14">
        <v>6.9489270062898803E-2</v>
      </c>
      <c r="BK138" s="14">
        <v>9.5937586632938401E-2</v>
      </c>
    </row>
    <row r="139" spans="2:63" x14ac:dyDescent="0.35">
      <c r="B139" t="s">
        <v>114</v>
      </c>
      <c r="C139" s="14">
        <v>7.0967927048362703E-2</v>
      </c>
      <c r="D139" s="14">
        <v>8.4038920201825906E-2</v>
      </c>
      <c r="E139" s="14">
        <v>5.9756965507254303E-2</v>
      </c>
      <c r="F139" s="14"/>
      <c r="G139" s="14">
        <v>7.0885128873376294E-2</v>
      </c>
      <c r="H139" s="14">
        <v>9.4236020912899995E-2</v>
      </c>
      <c r="I139" s="14">
        <v>8.5673737966108998E-2</v>
      </c>
      <c r="J139" s="14">
        <v>5.87528699528585E-2</v>
      </c>
      <c r="K139" s="14">
        <v>4.5252055233896998E-2</v>
      </c>
      <c r="L139" s="14">
        <v>5.9896154706228298E-2</v>
      </c>
      <c r="M139" s="14"/>
      <c r="N139" s="14">
        <v>6.8177132322603598E-2</v>
      </c>
      <c r="O139" s="14">
        <v>7.1530776404818294E-2</v>
      </c>
      <c r="P139" s="14"/>
      <c r="Q139" s="14">
        <v>2.7817416787465899E-2</v>
      </c>
      <c r="R139" s="14">
        <v>6.0991859290271601E-2</v>
      </c>
      <c r="S139" s="14">
        <v>9.4122909890211201E-2</v>
      </c>
      <c r="T139" s="14">
        <v>3.2692266384914202E-2</v>
      </c>
      <c r="U139" s="14">
        <v>5.1016330296420401E-2</v>
      </c>
      <c r="V139" s="14">
        <v>9.7159425342075501E-2</v>
      </c>
      <c r="W139" s="14">
        <v>0.105152140585582</v>
      </c>
      <c r="X139" s="14">
        <v>9.2691514292015803E-2</v>
      </c>
      <c r="Y139" s="14">
        <v>7.6566740139113507E-2</v>
      </c>
      <c r="Z139" s="14">
        <v>0</v>
      </c>
      <c r="AA139" s="14"/>
      <c r="AB139" s="14">
        <v>0</v>
      </c>
      <c r="AC139" s="14">
        <v>0</v>
      </c>
      <c r="AD139" s="14">
        <v>0.19791788055235299</v>
      </c>
      <c r="AE139" s="14"/>
      <c r="AF139" s="14">
        <v>4.7433189079237201E-2</v>
      </c>
      <c r="AG139" s="14">
        <v>0.10766120557490901</v>
      </c>
      <c r="AH139" s="14">
        <v>0.10588086295466299</v>
      </c>
      <c r="AI139" s="14">
        <v>3.5408588334334398E-2</v>
      </c>
      <c r="AJ139" s="14">
        <v>0</v>
      </c>
      <c r="AK139" s="14"/>
      <c r="AL139" s="14">
        <v>4.4410117632863698E-2</v>
      </c>
      <c r="AM139" s="14">
        <v>0.10559472401676399</v>
      </c>
      <c r="AN139" s="14">
        <v>6.6863071467995305E-2</v>
      </c>
      <c r="AO139" s="14">
        <v>8.7013610170906294E-2</v>
      </c>
      <c r="AP139" s="14">
        <v>0</v>
      </c>
      <c r="AQ139" s="14"/>
      <c r="AR139" s="14">
        <v>5.3768153692334099E-2</v>
      </c>
      <c r="AS139" s="14">
        <v>6.0883716999683098E-2</v>
      </c>
      <c r="AT139" s="14">
        <v>8.5287376779458898E-2</v>
      </c>
      <c r="AU139" s="14"/>
      <c r="AV139" s="14">
        <v>6.0105601910960899E-2</v>
      </c>
      <c r="AW139" s="14">
        <v>6.3707838602861097E-2</v>
      </c>
      <c r="AX139" s="14">
        <v>0.11846296492471201</v>
      </c>
      <c r="AY139" s="14"/>
      <c r="AZ139" s="14">
        <v>4.2546082246206901E-2</v>
      </c>
      <c r="BA139" s="14">
        <v>5.8312008942887003E-2</v>
      </c>
      <c r="BB139" s="14">
        <v>9.8160187226810303E-2</v>
      </c>
      <c r="BC139" s="14"/>
      <c r="BD139" s="14">
        <v>0.13301480247591899</v>
      </c>
      <c r="BE139" s="14">
        <v>6.6645631364999597E-2</v>
      </c>
      <c r="BF139" s="14"/>
      <c r="BG139" s="14">
        <v>8.4220008386370795E-2</v>
      </c>
      <c r="BH139" s="14">
        <v>4.6903061359099003E-2</v>
      </c>
      <c r="BI139" s="14"/>
      <c r="BJ139" s="14">
        <v>5.2418793738751197E-2</v>
      </c>
      <c r="BK139" s="14">
        <v>7.6052021852450497E-2</v>
      </c>
    </row>
    <row r="140" spans="2:63" x14ac:dyDescent="0.35">
      <c r="B140" t="s">
        <v>115</v>
      </c>
      <c r="C140" s="14">
        <v>0.26462563845206699</v>
      </c>
      <c r="D140" s="14">
        <v>0.238764245773324</v>
      </c>
      <c r="E140" s="14">
        <v>0.28988687169197203</v>
      </c>
      <c r="F140" s="14"/>
      <c r="G140" s="14">
        <v>0.38784853505372002</v>
      </c>
      <c r="H140" s="14">
        <v>0.27887488238324099</v>
      </c>
      <c r="I140" s="14">
        <v>0.234840969031963</v>
      </c>
      <c r="J140" s="14">
        <v>0.288274611823292</v>
      </c>
      <c r="K140" s="14">
        <v>0.171338002868578</v>
      </c>
      <c r="L140" s="14">
        <v>0.24004821430739801</v>
      </c>
      <c r="M140" s="14"/>
      <c r="N140" s="14">
        <v>0.20919755766165599</v>
      </c>
      <c r="O140" s="14">
        <v>0.27580441104845199</v>
      </c>
      <c r="P140" s="14"/>
      <c r="Q140" s="14">
        <v>0.28356813720084301</v>
      </c>
      <c r="R140" s="14">
        <v>0.22156045437320501</v>
      </c>
      <c r="S140" s="14">
        <v>0.34040605069596502</v>
      </c>
      <c r="T140" s="14">
        <v>0.357092202950753</v>
      </c>
      <c r="U140" s="14">
        <v>0.25279912695746298</v>
      </c>
      <c r="V140" s="14">
        <v>0.338407898399533</v>
      </c>
      <c r="W140" s="14">
        <v>0.257377856768917</v>
      </c>
      <c r="X140" s="14">
        <v>0.27774213969685502</v>
      </c>
      <c r="Y140" s="14">
        <v>0.213210428808323</v>
      </c>
      <c r="Z140" s="14">
        <v>0.30616279293083998</v>
      </c>
      <c r="AA140" s="14"/>
      <c r="AB140" s="14">
        <v>0</v>
      </c>
      <c r="AC140" s="14">
        <v>1</v>
      </c>
      <c r="AD140" s="14">
        <v>0</v>
      </c>
      <c r="AE140" s="14"/>
      <c r="AF140" s="14">
        <v>0.25938229545973102</v>
      </c>
      <c r="AG140" s="14">
        <v>0.190165076044509</v>
      </c>
      <c r="AH140" s="14">
        <v>0.42002729573176001</v>
      </c>
      <c r="AI140" s="14">
        <v>0.42063006016483201</v>
      </c>
      <c r="AJ140" s="14">
        <v>0</v>
      </c>
      <c r="AK140" s="14"/>
      <c r="AL140" s="14">
        <v>0.25154937438297698</v>
      </c>
      <c r="AM140" s="14">
        <v>0.14932512282596</v>
      </c>
      <c r="AN140" s="14">
        <v>0.43896256236692399</v>
      </c>
      <c r="AO140" s="14">
        <v>0.31395761489829999</v>
      </c>
      <c r="AP140" s="14">
        <v>0</v>
      </c>
      <c r="AQ140" s="14"/>
      <c r="AR140" s="14">
        <v>7.8341823958055307E-2</v>
      </c>
      <c r="AS140" s="14">
        <v>0.33747894161118103</v>
      </c>
      <c r="AT140" s="14">
        <v>0.27828824810310998</v>
      </c>
      <c r="AU140" s="14"/>
      <c r="AV140" s="14">
        <v>0.23590619940478899</v>
      </c>
      <c r="AW140" s="14">
        <v>0.27498756978523298</v>
      </c>
      <c r="AX140" s="14">
        <v>0.28040713385643701</v>
      </c>
      <c r="AY140" s="14"/>
      <c r="AZ140" s="14">
        <v>0.17706609121970299</v>
      </c>
      <c r="BA140" s="14">
        <v>0.29871290455733202</v>
      </c>
      <c r="BB140" s="14">
        <v>0.25255998517110101</v>
      </c>
      <c r="BC140" s="14"/>
      <c r="BD140" s="14">
        <v>0.159784678982477</v>
      </c>
      <c r="BE140" s="14">
        <v>0.28838530769892101</v>
      </c>
      <c r="BF140" s="14"/>
      <c r="BG140" s="14">
        <v>0.259958590322176</v>
      </c>
      <c r="BH140" s="14">
        <v>0.27310067596100801</v>
      </c>
      <c r="BI140" s="14"/>
      <c r="BJ140" s="14">
        <v>0.28298073696519899</v>
      </c>
      <c r="BK140" s="14">
        <v>0.25959472625679098</v>
      </c>
    </row>
    <row r="141" spans="2:63" x14ac:dyDescent="0.35">
      <c r="B141" t="s">
        <v>116</v>
      </c>
      <c r="C141" s="14">
        <v>6.7629602127656202E-2</v>
      </c>
      <c r="D141" s="14">
        <v>7.5366423699884694E-2</v>
      </c>
      <c r="E141" s="14">
        <v>5.7661376382519697E-2</v>
      </c>
      <c r="F141" s="14"/>
      <c r="G141" s="14">
        <v>5.7847823326507002E-2</v>
      </c>
      <c r="H141" s="14">
        <v>9.3393882592483907E-2</v>
      </c>
      <c r="I141" s="14">
        <v>5.2927125355268903E-2</v>
      </c>
      <c r="J141" s="14">
        <v>6.2334234556542301E-2</v>
      </c>
      <c r="K141" s="14">
        <v>3.4599463822390299E-2</v>
      </c>
      <c r="L141" s="14">
        <v>9.4098017002438805E-2</v>
      </c>
      <c r="M141" s="14"/>
      <c r="N141" s="14">
        <v>8.9097184738704704E-2</v>
      </c>
      <c r="O141" s="14">
        <v>6.3300005634671599E-2</v>
      </c>
      <c r="P141" s="14"/>
      <c r="Q141" s="14">
        <v>2.03220214651397E-2</v>
      </c>
      <c r="R141" s="14">
        <v>7.7053398598208103E-2</v>
      </c>
      <c r="S141" s="14">
        <v>6.0233858528521103E-2</v>
      </c>
      <c r="T141" s="14">
        <v>0</v>
      </c>
      <c r="U141" s="14">
        <v>4.5681018192117701E-2</v>
      </c>
      <c r="V141" s="14">
        <v>7.8207265899276804E-2</v>
      </c>
      <c r="W141" s="14">
        <v>7.9613821868161599E-2</v>
      </c>
      <c r="X141" s="14">
        <v>0.10934318122095001</v>
      </c>
      <c r="Y141" s="14">
        <v>9.0820255761890206E-2</v>
      </c>
      <c r="Z141" s="14">
        <v>0</v>
      </c>
      <c r="AA141" s="14"/>
      <c r="AB141" s="14">
        <v>0.24797006251349901</v>
      </c>
      <c r="AC141" s="14">
        <v>0</v>
      </c>
      <c r="AD141" s="14">
        <v>0</v>
      </c>
      <c r="AE141" s="14"/>
      <c r="AF141" s="14">
        <v>0.110041167111379</v>
      </c>
      <c r="AG141" s="14">
        <v>2.4554697213713901E-2</v>
      </c>
      <c r="AH141" s="14">
        <v>9.73184057475414E-2</v>
      </c>
      <c r="AI141" s="14">
        <v>5.3351602375355099E-2</v>
      </c>
      <c r="AJ141" s="14">
        <v>0</v>
      </c>
      <c r="AK141" s="14"/>
      <c r="AL141" s="14">
        <v>9.7221979285776805E-2</v>
      </c>
      <c r="AM141" s="14">
        <v>3.2615296092759101E-2</v>
      </c>
      <c r="AN141" s="14">
        <v>9.3815909678831494E-2</v>
      </c>
      <c r="AO141" s="14">
        <v>0</v>
      </c>
      <c r="AP141" s="14">
        <v>0</v>
      </c>
      <c r="AQ141" s="14"/>
      <c r="AR141" s="14">
        <v>0.10091280291471801</v>
      </c>
      <c r="AS141" s="14">
        <v>0.100708572006871</v>
      </c>
      <c r="AT141" s="14">
        <v>3.35941420641276E-2</v>
      </c>
      <c r="AU141" s="14"/>
      <c r="AV141" s="14">
        <v>0.105259895701018</v>
      </c>
      <c r="AW141" s="14">
        <v>6.8959633126598294E-2</v>
      </c>
      <c r="AX141" s="14">
        <v>6.4429573727982402E-3</v>
      </c>
      <c r="AY141" s="14"/>
      <c r="AZ141" s="14">
        <v>9.6923834232951103E-2</v>
      </c>
      <c r="BA141" s="14">
        <v>7.9347510830577894E-2</v>
      </c>
      <c r="BB141" s="14">
        <v>4.6195719608135399E-2</v>
      </c>
      <c r="BC141" s="14"/>
      <c r="BD141" s="14">
        <v>8.2251930466704606E-2</v>
      </c>
      <c r="BE141" s="14">
        <v>5.6625690389122303E-2</v>
      </c>
      <c r="BF141" s="14"/>
      <c r="BG141" s="14">
        <v>6.65690683580306E-2</v>
      </c>
      <c r="BH141" s="14">
        <v>6.9555458306320705E-2</v>
      </c>
      <c r="BI141" s="14"/>
      <c r="BJ141" s="14">
        <v>4.4057008933045101E-2</v>
      </c>
      <c r="BK141" s="14">
        <v>7.4090566992116899E-2</v>
      </c>
    </row>
    <row r="142" spans="2:63" x14ac:dyDescent="0.35">
      <c r="B142" t="s">
        <v>117</v>
      </c>
      <c r="C142" s="14">
        <v>8.7665366974049197E-2</v>
      </c>
      <c r="D142" s="14">
        <v>9.4700344927350494E-2</v>
      </c>
      <c r="E142" s="14">
        <v>7.9969182297975394E-2</v>
      </c>
      <c r="F142" s="14"/>
      <c r="G142" s="14">
        <v>9.3715761316810794E-2</v>
      </c>
      <c r="H142" s="14">
        <v>4.6074309731083202E-2</v>
      </c>
      <c r="I142" s="14">
        <v>0.106134389521615</v>
      </c>
      <c r="J142" s="14">
        <v>0.106222652599824</v>
      </c>
      <c r="K142" s="14">
        <v>6.8825914127516402E-2</v>
      </c>
      <c r="L142" s="14">
        <v>0.105302906844233</v>
      </c>
      <c r="M142" s="14"/>
      <c r="N142" s="14">
        <v>9.72291625690693E-2</v>
      </c>
      <c r="O142" s="14">
        <v>8.5736534249003099E-2</v>
      </c>
      <c r="P142" s="14"/>
      <c r="Q142" s="14">
        <v>3.36530587151267E-2</v>
      </c>
      <c r="R142" s="14">
        <v>7.1881968858826403E-2</v>
      </c>
      <c r="S142" s="14">
        <v>5.0046442215033703E-2</v>
      </c>
      <c r="T142" s="14">
        <v>0.10618094252301701</v>
      </c>
      <c r="U142" s="14">
        <v>5.14516801953692E-2</v>
      </c>
      <c r="V142" s="14">
        <v>6.6849958155976399E-2</v>
      </c>
      <c r="W142" s="14">
        <v>8.8780312074263706E-2</v>
      </c>
      <c r="X142" s="14">
        <v>7.8990715831224106E-2</v>
      </c>
      <c r="Y142" s="14">
        <v>0.16505340830694501</v>
      </c>
      <c r="Z142" s="14">
        <v>2.00506968770327E-2</v>
      </c>
      <c r="AA142" s="14"/>
      <c r="AB142" s="14">
        <v>0.32143300928772101</v>
      </c>
      <c r="AC142" s="14">
        <v>0</v>
      </c>
      <c r="AD142" s="14">
        <v>0</v>
      </c>
      <c r="AE142" s="14"/>
      <c r="AF142" s="14">
        <v>0.178798444461476</v>
      </c>
      <c r="AG142" s="14">
        <v>2.3876127334848701E-2</v>
      </c>
      <c r="AH142" s="14">
        <v>1.97561948280724E-2</v>
      </c>
      <c r="AI142" s="14">
        <v>3.2990017835148801E-2</v>
      </c>
      <c r="AJ142" s="14">
        <v>0</v>
      </c>
      <c r="AK142" s="14"/>
      <c r="AL142" s="14">
        <v>0.181202783252885</v>
      </c>
      <c r="AM142" s="14">
        <v>3.3463139749779602E-2</v>
      </c>
      <c r="AN142" s="14">
        <v>2.4381665138833601E-2</v>
      </c>
      <c r="AO142" s="14">
        <v>0</v>
      </c>
      <c r="AP142" s="14">
        <v>0</v>
      </c>
      <c r="AQ142" s="14"/>
      <c r="AR142" s="14">
        <v>0.13644372311088801</v>
      </c>
      <c r="AS142" s="14">
        <v>0.13441118182637901</v>
      </c>
      <c r="AT142" s="14">
        <v>2.84558046425477E-2</v>
      </c>
      <c r="AU142" s="14"/>
      <c r="AV142" s="14">
        <v>0.110019903569233</v>
      </c>
      <c r="AW142" s="14">
        <v>8.2239664907929597E-2</v>
      </c>
      <c r="AX142" s="14">
        <v>6.3897269176543994E-2</v>
      </c>
      <c r="AY142" s="14"/>
      <c r="AZ142" s="14">
        <v>0.11536961366476101</v>
      </c>
      <c r="BA142" s="14">
        <v>0.120661423678406</v>
      </c>
      <c r="BB142" s="14">
        <v>3.2453611746180597E-2</v>
      </c>
      <c r="BC142" s="14"/>
      <c r="BD142" s="14">
        <v>0.17539281619056299</v>
      </c>
      <c r="BE142" s="14">
        <v>9.5889515843937304E-2</v>
      </c>
      <c r="BF142" s="14"/>
      <c r="BG142" s="14">
        <v>0.114336924595934</v>
      </c>
      <c r="BH142" s="14">
        <v>3.92316579193627E-2</v>
      </c>
      <c r="BI142" s="14"/>
      <c r="BJ142" s="14">
        <v>0.10850842951209499</v>
      </c>
      <c r="BK142" s="14">
        <v>8.1952533701345906E-2</v>
      </c>
    </row>
    <row r="143" spans="2:63" x14ac:dyDescent="0.35">
      <c r="B143" t="s">
        <v>118</v>
      </c>
      <c r="C143" s="14">
        <v>0.117437962616512</v>
      </c>
      <c r="D143" s="14">
        <v>0.107101563602597</v>
      </c>
      <c r="E143" s="14">
        <v>0.127623236749069</v>
      </c>
      <c r="F143" s="14"/>
      <c r="G143" s="14">
        <v>8.8825205550868605E-2</v>
      </c>
      <c r="H143" s="14">
        <v>0.111653405322414</v>
      </c>
      <c r="I143" s="14">
        <v>0.107653069960812</v>
      </c>
      <c r="J143" s="14">
        <v>9.8671135467194901E-2</v>
      </c>
      <c r="K143" s="14">
        <v>0.14358575428630299</v>
      </c>
      <c r="L143" s="14">
        <v>0.15511181751061801</v>
      </c>
      <c r="M143" s="14"/>
      <c r="N143" s="14">
        <v>0.20065566113950001</v>
      </c>
      <c r="O143" s="14">
        <v>0.100654561233724</v>
      </c>
      <c r="P143" s="14"/>
      <c r="Q143" s="14">
        <v>0.15697020612433499</v>
      </c>
      <c r="R143" s="14">
        <v>8.6187655349327805E-2</v>
      </c>
      <c r="S143" s="14">
        <v>9.6427982609892202E-2</v>
      </c>
      <c r="T143" s="14">
        <v>0.129872180054006</v>
      </c>
      <c r="U143" s="14">
        <v>0.13415063024980201</v>
      </c>
      <c r="V143" s="14">
        <v>0.10719502990553301</v>
      </c>
      <c r="W143" s="14">
        <v>0.13008996247117299</v>
      </c>
      <c r="X143" s="14">
        <v>0.11131132808955201</v>
      </c>
      <c r="Y143" s="14">
        <v>0.144536881319412</v>
      </c>
      <c r="Z143" s="14">
        <v>5.9123213064879297E-2</v>
      </c>
      <c r="AA143" s="14"/>
      <c r="AB143" s="14">
        <v>0.43059692819877898</v>
      </c>
      <c r="AC143" s="14">
        <v>0</v>
      </c>
      <c r="AD143" s="14">
        <v>0</v>
      </c>
      <c r="AE143" s="14"/>
      <c r="AF143" s="14">
        <v>0.24956536192082099</v>
      </c>
      <c r="AG143" s="14">
        <v>1.90915151516514E-2</v>
      </c>
      <c r="AH143" s="14">
        <v>5.8530561523688601E-2</v>
      </c>
      <c r="AI143" s="14">
        <v>3.2957893832919402E-2</v>
      </c>
      <c r="AJ143" s="14">
        <v>0</v>
      </c>
      <c r="AK143" s="14"/>
      <c r="AL143" s="14">
        <v>0.25624006112636399</v>
      </c>
      <c r="AM143" s="14">
        <v>2.28829902721975E-2</v>
      </c>
      <c r="AN143" s="14">
        <v>2.6930494939771399E-2</v>
      </c>
      <c r="AO143" s="14">
        <v>8.7013610170906294E-2</v>
      </c>
      <c r="AP143" s="14">
        <v>0</v>
      </c>
      <c r="AQ143" s="14"/>
      <c r="AR143" s="14">
        <v>0.39727352252180897</v>
      </c>
      <c r="AS143" s="14">
        <v>0.100328912588398</v>
      </c>
      <c r="AT143" s="14">
        <v>4.4657447065654603E-2</v>
      </c>
      <c r="AU143" s="14"/>
      <c r="AV143" s="14">
        <v>0.19884697153814801</v>
      </c>
      <c r="AW143" s="14">
        <v>9.5505439364630698E-2</v>
      </c>
      <c r="AX143" s="14">
        <v>5.9902015281995902E-2</v>
      </c>
      <c r="AY143" s="14"/>
      <c r="AZ143" s="14">
        <v>0.21346410061714</v>
      </c>
      <c r="BA143" s="14">
        <v>0.12198885425757799</v>
      </c>
      <c r="BB143" s="14">
        <v>6.1498880551879603E-2</v>
      </c>
      <c r="BC143" s="14"/>
      <c r="BD143" s="14">
        <v>0.17679018693398901</v>
      </c>
      <c r="BE143" s="14">
        <v>9.9286906912273598E-2</v>
      </c>
      <c r="BF143" s="14"/>
      <c r="BG143" s="14">
        <v>0.13908420103719399</v>
      </c>
      <c r="BH143" s="14">
        <v>7.812988662565E-2</v>
      </c>
      <c r="BI143" s="14"/>
      <c r="BJ143" s="14">
        <v>0.10434316377977799</v>
      </c>
      <c r="BK143" s="14">
        <v>0.121027089807264</v>
      </c>
    </row>
    <row r="144" spans="2:63" x14ac:dyDescent="0.35">
      <c r="B144" t="s">
        <v>36</v>
      </c>
      <c r="C144" s="14">
        <v>0.104068839772143</v>
      </c>
      <c r="D144" s="14">
        <v>6.86176530588406E-2</v>
      </c>
      <c r="E144" s="14">
        <v>0.13469177014107001</v>
      </c>
      <c r="F144" s="14"/>
      <c r="G144" s="14">
        <v>9.3502983938776693E-2</v>
      </c>
      <c r="H144" s="14">
        <v>6.7394754741528798E-2</v>
      </c>
      <c r="I144" s="14">
        <v>9.6346072848980002E-2</v>
      </c>
      <c r="J144" s="14">
        <v>0.135561919264165</v>
      </c>
      <c r="K144" s="14">
        <v>0.142558123654175</v>
      </c>
      <c r="L144" s="14">
        <v>0.100995038629888</v>
      </c>
      <c r="M144" s="14"/>
      <c r="N144" s="14">
        <v>3.7743291597195298E-2</v>
      </c>
      <c r="O144" s="14">
        <v>0.11744542091667</v>
      </c>
      <c r="P144" s="14"/>
      <c r="Q144" s="14">
        <v>0.18952364366407101</v>
      </c>
      <c r="R144" s="14">
        <v>0.181269942781072</v>
      </c>
      <c r="S144" s="14">
        <v>4.1983505655941798E-2</v>
      </c>
      <c r="T144" s="14">
        <v>9.1098678646875902E-2</v>
      </c>
      <c r="U144" s="14">
        <v>9.4235322983386605E-2</v>
      </c>
      <c r="V144" s="14">
        <v>6.9036581270192202E-2</v>
      </c>
      <c r="W144" s="14">
        <v>5.4500106298355902E-2</v>
      </c>
      <c r="X144" s="14">
        <v>4.9594590481463002E-2</v>
      </c>
      <c r="Y144" s="14">
        <v>3.2525234026179503E-2</v>
      </c>
      <c r="Z144" s="14">
        <v>0.40037391191282301</v>
      </c>
      <c r="AA144" s="14"/>
      <c r="AB144" s="14">
        <v>0</v>
      </c>
      <c r="AC144" s="14">
        <v>0</v>
      </c>
      <c r="AD144" s="14">
        <v>0</v>
      </c>
      <c r="AE144" s="14"/>
      <c r="AF144" s="14">
        <v>4.6705719523116099E-2</v>
      </c>
      <c r="AG144" s="14">
        <v>6.9674726039154006E-2</v>
      </c>
      <c r="AH144" s="14">
        <v>0.222135821680638</v>
      </c>
      <c r="AI144" s="14">
        <v>0.24848955857779201</v>
      </c>
      <c r="AJ144" s="14">
        <v>0</v>
      </c>
      <c r="AK144" s="14"/>
      <c r="AL144" s="14">
        <v>5.1494460024519198E-2</v>
      </c>
      <c r="AM144" s="14">
        <v>4.3044560229705098E-2</v>
      </c>
      <c r="AN144" s="14">
        <v>0.22779330352567601</v>
      </c>
      <c r="AO144" s="14">
        <v>0.32929844292009403</v>
      </c>
      <c r="AP144" s="14">
        <v>0</v>
      </c>
      <c r="AQ144" s="14"/>
      <c r="AR144" s="14">
        <v>4.0420478206458603E-2</v>
      </c>
      <c r="AS144" s="14">
        <v>6.8031166546257099E-2</v>
      </c>
      <c r="AT144" s="14">
        <v>0.11671003717355501</v>
      </c>
      <c r="AU144" s="14"/>
      <c r="AV144" s="14">
        <v>6.9295441978698705E-2</v>
      </c>
      <c r="AW144" s="14">
        <v>8.7312434982513398E-2</v>
      </c>
      <c r="AX144" s="14">
        <v>0.126620612521047</v>
      </c>
      <c r="AY144" s="14"/>
      <c r="AZ144" s="14">
        <v>7.6950072097038302E-2</v>
      </c>
      <c r="BA144" s="14">
        <v>0.11279408027153701</v>
      </c>
      <c r="BB144" s="14">
        <v>5.8422060176360799E-2</v>
      </c>
      <c r="BC144" s="14"/>
      <c r="BD144" s="14">
        <v>1.13885534313933E-2</v>
      </c>
      <c r="BE144" s="14">
        <v>0.103285701866121</v>
      </c>
      <c r="BF144" s="14"/>
      <c r="BG144" s="14">
        <v>4.6020014295082498E-2</v>
      </c>
      <c r="BH144" s="14">
        <v>0.20948150310363201</v>
      </c>
      <c r="BI144" s="14"/>
      <c r="BJ144" s="14">
        <v>0.114348368324087</v>
      </c>
      <c r="BK144" s="14">
        <v>0.101251344376154</v>
      </c>
    </row>
    <row r="145" spans="2:63" x14ac:dyDescent="0.35">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row>
    <row r="146" spans="2:63" x14ac:dyDescent="0.35">
      <c r="B146" s="6" t="s">
        <v>128</v>
      </c>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row>
    <row r="147" spans="2:63" x14ac:dyDescent="0.35">
      <c r="B147" s="21" t="s">
        <v>90</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row>
    <row r="148" spans="2:63" x14ac:dyDescent="0.35">
      <c r="B148" t="s">
        <v>120</v>
      </c>
      <c r="C148" s="14">
        <v>0.40741204605571901</v>
      </c>
      <c r="D148" s="14">
        <v>0.37531492346388101</v>
      </c>
      <c r="E148" s="14">
        <v>0.43936487137219898</v>
      </c>
      <c r="F148" s="14"/>
      <c r="G148" s="14">
        <v>0.38416054520995602</v>
      </c>
      <c r="H148" s="14">
        <v>0.399372132912166</v>
      </c>
      <c r="I148" s="14">
        <v>0.405731973546617</v>
      </c>
      <c r="J148" s="14">
        <v>0.457027622707388</v>
      </c>
      <c r="K148" s="14">
        <v>0.34483168085816801</v>
      </c>
      <c r="L148" s="14">
        <v>0.43585275646900201</v>
      </c>
      <c r="M148" s="14"/>
      <c r="N148" s="14">
        <v>0.50618519360464798</v>
      </c>
      <c r="O148" s="14">
        <v>0.387491411255935</v>
      </c>
      <c r="P148" s="14"/>
      <c r="Q148" s="14">
        <v>0.42960810914544201</v>
      </c>
      <c r="R148" s="14">
        <v>0.36477179002941101</v>
      </c>
      <c r="S148" s="14">
        <v>0.34423219515256798</v>
      </c>
      <c r="T148" s="14">
        <v>0.30914311177398601</v>
      </c>
      <c r="U148" s="14">
        <v>0.52337783790230796</v>
      </c>
      <c r="V148" s="14">
        <v>0.46377275263481599</v>
      </c>
      <c r="W148" s="14">
        <v>0.455661545862175</v>
      </c>
      <c r="X148" s="14">
        <v>0.36455915305009401</v>
      </c>
      <c r="Y148" s="14">
        <v>0.46840104855091502</v>
      </c>
      <c r="Z148" s="14">
        <v>0.25781705371864</v>
      </c>
      <c r="AA148" s="14"/>
      <c r="AB148" s="14">
        <v>0.80427644170328905</v>
      </c>
      <c r="AC148" s="14">
        <v>0.399339505884724</v>
      </c>
      <c r="AD148" s="14">
        <v>0.17668787714816001</v>
      </c>
      <c r="AE148" s="14"/>
      <c r="AF148" s="14">
        <v>1</v>
      </c>
      <c r="AG148" s="14">
        <v>0</v>
      </c>
      <c r="AH148" s="14">
        <v>0</v>
      </c>
      <c r="AI148" s="14">
        <v>0</v>
      </c>
      <c r="AJ148" s="14">
        <v>0</v>
      </c>
      <c r="AK148" s="14"/>
      <c r="AL148" s="14">
        <v>0.85140265998814102</v>
      </c>
      <c r="AM148" s="14">
        <v>7.0129687444659E-2</v>
      </c>
      <c r="AN148" s="14">
        <v>0.18593849384900599</v>
      </c>
      <c r="AO148" s="14">
        <v>7.2717598215868498E-2</v>
      </c>
      <c r="AP148" s="14">
        <v>0</v>
      </c>
      <c r="AQ148" s="14"/>
      <c r="AR148" s="14">
        <v>0.75455872857887796</v>
      </c>
      <c r="AS148" s="14">
        <v>0.553789198277709</v>
      </c>
      <c r="AT148" s="14">
        <v>0.178715341176687</v>
      </c>
      <c r="AU148" s="14"/>
      <c r="AV148" s="14">
        <v>0.55516548837479895</v>
      </c>
      <c r="AW148" s="14">
        <v>0.38077108675848298</v>
      </c>
      <c r="AX148" s="14">
        <v>0.26211368076608699</v>
      </c>
      <c r="AY148" s="14"/>
      <c r="AZ148" s="14">
        <v>0.61640966015144805</v>
      </c>
      <c r="BA148" s="14">
        <v>0.496849994423193</v>
      </c>
      <c r="BB148" s="14">
        <v>0.19492748509233401</v>
      </c>
      <c r="BC148" s="14"/>
      <c r="BD148" s="14">
        <v>0.51183720231809304</v>
      </c>
      <c r="BE148" s="14">
        <v>0.37074425707043301</v>
      </c>
      <c r="BF148" s="14"/>
      <c r="BG148" s="14">
        <v>0.46478957327940401</v>
      </c>
      <c r="BH148" s="14">
        <v>0.30321841405167799</v>
      </c>
      <c r="BI148" s="14"/>
      <c r="BJ148" s="14">
        <v>0.40094852377608298</v>
      </c>
      <c r="BK148" s="14">
        <v>0.40918361993410501</v>
      </c>
    </row>
    <row r="149" spans="2:63" x14ac:dyDescent="0.35">
      <c r="B149" t="s">
        <v>121</v>
      </c>
      <c r="C149" s="14">
        <v>0.37498554208360702</v>
      </c>
      <c r="D149" s="14">
        <v>0.40599268906383901</v>
      </c>
      <c r="E149" s="14">
        <v>0.34588511714113801</v>
      </c>
      <c r="F149" s="14"/>
      <c r="G149" s="14">
        <v>0.26197371598966401</v>
      </c>
      <c r="H149" s="14">
        <v>0.40777234318484801</v>
      </c>
      <c r="I149" s="14">
        <v>0.39620890201467401</v>
      </c>
      <c r="J149" s="14">
        <v>0.357422653085336</v>
      </c>
      <c r="K149" s="14">
        <v>0.493948020594971</v>
      </c>
      <c r="L149" s="14">
        <v>0.32193962027928802</v>
      </c>
      <c r="M149" s="14"/>
      <c r="N149" s="14">
        <v>0.31891191379101602</v>
      </c>
      <c r="O149" s="14">
        <v>0.38629450913421298</v>
      </c>
      <c r="P149" s="14"/>
      <c r="Q149" s="14">
        <v>0.34038927470147901</v>
      </c>
      <c r="R149" s="14">
        <v>0.39067323727436698</v>
      </c>
      <c r="S149" s="14">
        <v>0.39301947668605502</v>
      </c>
      <c r="T149" s="14">
        <v>0.39602295933263298</v>
      </c>
      <c r="U149" s="14">
        <v>0.339427616464612</v>
      </c>
      <c r="V149" s="14">
        <v>0.28706368264481003</v>
      </c>
      <c r="W149" s="14">
        <v>0.41243468264580901</v>
      </c>
      <c r="X149" s="14">
        <v>0.39191095810327098</v>
      </c>
      <c r="Y149" s="14">
        <v>0.38606673398066499</v>
      </c>
      <c r="Z149" s="14">
        <v>0.33657058054615702</v>
      </c>
      <c r="AA149" s="14"/>
      <c r="AB149" s="14">
        <v>9.2837711220727398E-2</v>
      </c>
      <c r="AC149" s="14">
        <v>0.26947182647548701</v>
      </c>
      <c r="AD149" s="14">
        <v>0.70342652752300605</v>
      </c>
      <c r="AE149" s="14"/>
      <c r="AF149" s="14">
        <v>0</v>
      </c>
      <c r="AG149" s="14">
        <v>1</v>
      </c>
      <c r="AH149" s="14">
        <v>0</v>
      </c>
      <c r="AI149" s="14">
        <v>0</v>
      </c>
      <c r="AJ149" s="14">
        <v>0</v>
      </c>
      <c r="AK149" s="14"/>
      <c r="AL149" s="14">
        <v>6.7906016635998795E-2</v>
      </c>
      <c r="AM149" s="14">
        <v>0.83121764174879997</v>
      </c>
      <c r="AN149" s="14">
        <v>0.151973165149555</v>
      </c>
      <c r="AO149" s="14">
        <v>8.7013610170906294E-2</v>
      </c>
      <c r="AP149" s="14">
        <v>0</v>
      </c>
      <c r="AQ149" s="14"/>
      <c r="AR149" s="14">
        <v>0.16744770574713</v>
      </c>
      <c r="AS149" s="14">
        <v>0.24829015095190299</v>
      </c>
      <c r="AT149" s="14">
        <v>0.57729881236686698</v>
      </c>
      <c r="AU149" s="14"/>
      <c r="AV149" s="14">
        <v>0.278191187527217</v>
      </c>
      <c r="AW149" s="14">
        <v>0.38998202322550102</v>
      </c>
      <c r="AX149" s="14">
        <v>0.50832531683842996</v>
      </c>
      <c r="AY149" s="14"/>
      <c r="AZ149" s="14">
        <v>0.21617099418804001</v>
      </c>
      <c r="BA149" s="14">
        <v>0.289542619977121</v>
      </c>
      <c r="BB149" s="14">
        <v>0.58843819990638702</v>
      </c>
      <c r="BC149" s="14"/>
      <c r="BD149" s="14">
        <v>0.38891746665215399</v>
      </c>
      <c r="BE149" s="14">
        <v>0.381945409556808</v>
      </c>
      <c r="BF149" s="14"/>
      <c r="BG149" s="14">
        <v>0.36472680646461503</v>
      </c>
      <c r="BH149" s="14">
        <v>0.39361469840372598</v>
      </c>
      <c r="BI149" s="14"/>
      <c r="BJ149" s="14">
        <v>0.37447846644454702</v>
      </c>
      <c r="BK149" s="14">
        <v>0.375124525430095</v>
      </c>
    </row>
    <row r="150" spans="2:63" x14ac:dyDescent="0.35">
      <c r="B150" t="s">
        <v>122</v>
      </c>
      <c r="C150" s="14">
        <v>0</v>
      </c>
      <c r="D150" s="14">
        <v>0</v>
      </c>
      <c r="E150" s="14">
        <v>0</v>
      </c>
      <c r="F150" s="14"/>
      <c r="G150" s="14">
        <v>0</v>
      </c>
      <c r="H150" s="14">
        <v>0</v>
      </c>
      <c r="I150" s="14">
        <v>0</v>
      </c>
      <c r="J150" s="14">
        <v>0</v>
      </c>
      <c r="K150" s="14">
        <v>0</v>
      </c>
      <c r="L150" s="14">
        <v>0</v>
      </c>
      <c r="M150" s="14"/>
      <c r="N150" s="14">
        <v>0</v>
      </c>
      <c r="O150" s="14">
        <v>0</v>
      </c>
      <c r="P150" s="14"/>
      <c r="Q150" s="14">
        <v>0</v>
      </c>
      <c r="R150" s="14">
        <v>0</v>
      </c>
      <c r="S150" s="14">
        <v>0</v>
      </c>
      <c r="T150" s="14">
        <v>0</v>
      </c>
      <c r="U150" s="14">
        <v>0</v>
      </c>
      <c r="V150" s="14">
        <v>0</v>
      </c>
      <c r="W150" s="14">
        <v>0</v>
      </c>
      <c r="X150" s="14">
        <v>0</v>
      </c>
      <c r="Y150" s="14">
        <v>0</v>
      </c>
      <c r="Z150" s="14">
        <v>0</v>
      </c>
      <c r="AA150" s="14"/>
      <c r="AB150" s="14">
        <v>0</v>
      </c>
      <c r="AC150" s="14">
        <v>0</v>
      </c>
      <c r="AD150" s="14">
        <v>0</v>
      </c>
      <c r="AE150" s="14"/>
      <c r="AF150" s="14">
        <v>0</v>
      </c>
      <c r="AG150" s="14">
        <v>0</v>
      </c>
      <c r="AH150" s="14">
        <v>0</v>
      </c>
      <c r="AI150" s="14">
        <v>0</v>
      </c>
      <c r="AJ150" s="14">
        <v>0</v>
      </c>
      <c r="AK150" s="14"/>
      <c r="AL150" s="14">
        <v>0</v>
      </c>
      <c r="AM150" s="14">
        <v>0</v>
      </c>
      <c r="AN150" s="14">
        <v>0</v>
      </c>
      <c r="AO150" s="14">
        <v>0</v>
      </c>
      <c r="AP150" s="14">
        <v>0</v>
      </c>
      <c r="AQ150" s="14"/>
      <c r="AR150" s="14">
        <v>0</v>
      </c>
      <c r="AS150" s="14">
        <v>0</v>
      </c>
      <c r="AT150" s="14">
        <v>0</v>
      </c>
      <c r="AU150" s="14"/>
      <c r="AV150" s="14">
        <v>0</v>
      </c>
      <c r="AW150" s="14">
        <v>0</v>
      </c>
      <c r="AX150" s="14">
        <v>0</v>
      </c>
      <c r="AY150" s="14"/>
      <c r="AZ150" s="14">
        <v>0</v>
      </c>
      <c r="BA150" s="14">
        <v>0</v>
      </c>
      <c r="BB150" s="14">
        <v>0</v>
      </c>
      <c r="BC150" s="14"/>
      <c r="BD150" s="14">
        <v>0</v>
      </c>
      <c r="BE150" s="14">
        <v>0</v>
      </c>
      <c r="BF150" s="14"/>
      <c r="BG150" s="14">
        <v>0</v>
      </c>
      <c r="BH150" s="14">
        <v>0</v>
      </c>
      <c r="BI150" s="14"/>
      <c r="BJ150" s="14">
        <v>0</v>
      </c>
      <c r="BK150" s="14">
        <v>0</v>
      </c>
    </row>
    <row r="151" spans="2:63" x14ac:dyDescent="0.35">
      <c r="B151" t="s">
        <v>123</v>
      </c>
      <c r="C151" s="14">
        <v>0</v>
      </c>
      <c r="D151" s="14">
        <v>0</v>
      </c>
      <c r="E151" s="14">
        <v>0</v>
      </c>
      <c r="F151" s="14"/>
      <c r="G151" s="14">
        <v>0</v>
      </c>
      <c r="H151" s="14">
        <v>0</v>
      </c>
      <c r="I151" s="14">
        <v>0</v>
      </c>
      <c r="J151" s="14">
        <v>0</v>
      </c>
      <c r="K151" s="14">
        <v>0</v>
      </c>
      <c r="L151" s="14">
        <v>0</v>
      </c>
      <c r="M151" s="14"/>
      <c r="N151" s="14">
        <v>0</v>
      </c>
      <c r="O151" s="14">
        <v>0</v>
      </c>
      <c r="P151" s="14"/>
      <c r="Q151" s="14">
        <v>0</v>
      </c>
      <c r="R151" s="14">
        <v>0</v>
      </c>
      <c r="S151" s="14">
        <v>0</v>
      </c>
      <c r="T151" s="14">
        <v>0</v>
      </c>
      <c r="U151" s="14">
        <v>0</v>
      </c>
      <c r="V151" s="14">
        <v>0</v>
      </c>
      <c r="W151" s="14">
        <v>0</v>
      </c>
      <c r="X151" s="14">
        <v>0</v>
      </c>
      <c r="Y151" s="14">
        <v>0</v>
      </c>
      <c r="Z151" s="14">
        <v>0</v>
      </c>
      <c r="AA151" s="14"/>
      <c r="AB151" s="14">
        <v>0</v>
      </c>
      <c r="AC151" s="14">
        <v>0</v>
      </c>
      <c r="AD151" s="14">
        <v>0</v>
      </c>
      <c r="AE151" s="14"/>
      <c r="AF151" s="14">
        <v>0</v>
      </c>
      <c r="AG151" s="14">
        <v>0</v>
      </c>
      <c r="AH151" s="14">
        <v>0</v>
      </c>
      <c r="AI151" s="14">
        <v>0</v>
      </c>
      <c r="AJ151" s="14">
        <v>0</v>
      </c>
      <c r="AK151" s="14"/>
      <c r="AL151" s="14">
        <v>0</v>
      </c>
      <c r="AM151" s="14">
        <v>0</v>
      </c>
      <c r="AN151" s="14">
        <v>0</v>
      </c>
      <c r="AO151" s="14">
        <v>0</v>
      </c>
      <c r="AP151" s="14">
        <v>0</v>
      </c>
      <c r="AQ151" s="14"/>
      <c r="AR151" s="14">
        <v>0</v>
      </c>
      <c r="AS151" s="14">
        <v>0</v>
      </c>
      <c r="AT151" s="14">
        <v>0</v>
      </c>
      <c r="AU151" s="14"/>
      <c r="AV151" s="14">
        <v>0</v>
      </c>
      <c r="AW151" s="14">
        <v>0</v>
      </c>
      <c r="AX151" s="14">
        <v>0</v>
      </c>
      <c r="AY151" s="14"/>
      <c r="AZ151" s="14">
        <v>0</v>
      </c>
      <c r="BA151" s="14">
        <v>0</v>
      </c>
      <c r="BB151" s="14">
        <v>0</v>
      </c>
      <c r="BC151" s="14"/>
      <c r="BD151" s="14">
        <v>0</v>
      </c>
      <c r="BE151" s="14">
        <v>0</v>
      </c>
      <c r="BF151" s="14"/>
      <c r="BG151" s="14">
        <v>0</v>
      </c>
      <c r="BH151" s="14">
        <v>0</v>
      </c>
      <c r="BI151" s="14"/>
      <c r="BJ151" s="14">
        <v>0</v>
      </c>
      <c r="BK151" s="14">
        <v>0</v>
      </c>
    </row>
    <row r="152" spans="2:63" x14ac:dyDescent="0.35">
      <c r="B152" t="s">
        <v>124</v>
      </c>
      <c r="C152" s="14">
        <v>0</v>
      </c>
      <c r="D152" s="14">
        <v>0</v>
      </c>
      <c r="E152" s="14">
        <v>0</v>
      </c>
      <c r="F152" s="14"/>
      <c r="G152" s="14">
        <v>0</v>
      </c>
      <c r="H152" s="14">
        <v>0</v>
      </c>
      <c r="I152" s="14">
        <v>0</v>
      </c>
      <c r="J152" s="14">
        <v>0</v>
      </c>
      <c r="K152" s="14">
        <v>0</v>
      </c>
      <c r="L152" s="14">
        <v>0</v>
      </c>
      <c r="M152" s="14"/>
      <c r="N152" s="14">
        <v>0</v>
      </c>
      <c r="O152" s="14">
        <v>0</v>
      </c>
      <c r="P152" s="14"/>
      <c r="Q152" s="14">
        <v>0</v>
      </c>
      <c r="R152" s="14">
        <v>0</v>
      </c>
      <c r="S152" s="14">
        <v>0</v>
      </c>
      <c r="T152" s="14">
        <v>0</v>
      </c>
      <c r="U152" s="14">
        <v>0</v>
      </c>
      <c r="V152" s="14">
        <v>0</v>
      </c>
      <c r="W152" s="14">
        <v>0</v>
      </c>
      <c r="X152" s="14">
        <v>0</v>
      </c>
      <c r="Y152" s="14">
        <v>0</v>
      </c>
      <c r="Z152" s="14">
        <v>0</v>
      </c>
      <c r="AA152" s="14"/>
      <c r="AB152" s="14">
        <v>0</v>
      </c>
      <c r="AC152" s="14">
        <v>0</v>
      </c>
      <c r="AD152" s="14">
        <v>0</v>
      </c>
      <c r="AE152" s="14"/>
      <c r="AF152" s="14">
        <v>0</v>
      </c>
      <c r="AG152" s="14">
        <v>0</v>
      </c>
      <c r="AH152" s="14">
        <v>0</v>
      </c>
      <c r="AI152" s="14">
        <v>0</v>
      </c>
      <c r="AJ152" s="14">
        <v>0</v>
      </c>
      <c r="AK152" s="14"/>
      <c r="AL152" s="14">
        <v>0</v>
      </c>
      <c r="AM152" s="14">
        <v>0</v>
      </c>
      <c r="AN152" s="14">
        <v>0</v>
      </c>
      <c r="AO152" s="14">
        <v>0</v>
      </c>
      <c r="AP152" s="14">
        <v>0</v>
      </c>
      <c r="AQ152" s="14"/>
      <c r="AR152" s="14">
        <v>0</v>
      </c>
      <c r="AS152" s="14">
        <v>0</v>
      </c>
      <c r="AT152" s="14">
        <v>0</v>
      </c>
      <c r="AU152" s="14"/>
      <c r="AV152" s="14">
        <v>0</v>
      </c>
      <c r="AW152" s="14">
        <v>0</v>
      </c>
      <c r="AX152" s="14">
        <v>0</v>
      </c>
      <c r="AY152" s="14"/>
      <c r="AZ152" s="14">
        <v>0</v>
      </c>
      <c r="BA152" s="14">
        <v>0</v>
      </c>
      <c r="BB152" s="14">
        <v>0</v>
      </c>
      <c r="BC152" s="14"/>
      <c r="BD152" s="14">
        <v>0</v>
      </c>
      <c r="BE152" s="14">
        <v>0</v>
      </c>
      <c r="BF152" s="14"/>
      <c r="BG152" s="14">
        <v>0</v>
      </c>
      <c r="BH152" s="14">
        <v>0</v>
      </c>
      <c r="BI152" s="14"/>
      <c r="BJ152" s="14">
        <v>0</v>
      </c>
      <c r="BK152" s="14">
        <v>0</v>
      </c>
    </row>
    <row r="153" spans="2:63" x14ac:dyDescent="0.35">
      <c r="B153" t="s">
        <v>125</v>
      </c>
      <c r="C153" s="14">
        <v>0</v>
      </c>
      <c r="D153" s="14">
        <v>0</v>
      </c>
      <c r="E153" s="14">
        <v>0</v>
      </c>
      <c r="F153" s="14"/>
      <c r="G153" s="14">
        <v>0</v>
      </c>
      <c r="H153" s="14">
        <v>0</v>
      </c>
      <c r="I153" s="14">
        <v>0</v>
      </c>
      <c r="J153" s="14">
        <v>0</v>
      </c>
      <c r="K153" s="14">
        <v>0</v>
      </c>
      <c r="L153" s="14">
        <v>0</v>
      </c>
      <c r="M153" s="14"/>
      <c r="N153" s="14">
        <v>0</v>
      </c>
      <c r="O153" s="14">
        <v>0</v>
      </c>
      <c r="P153" s="14"/>
      <c r="Q153" s="14">
        <v>0</v>
      </c>
      <c r="R153" s="14">
        <v>0</v>
      </c>
      <c r="S153" s="14">
        <v>0</v>
      </c>
      <c r="T153" s="14">
        <v>0</v>
      </c>
      <c r="U153" s="14">
        <v>0</v>
      </c>
      <c r="V153" s="14">
        <v>0</v>
      </c>
      <c r="W153" s="14">
        <v>0</v>
      </c>
      <c r="X153" s="14">
        <v>0</v>
      </c>
      <c r="Y153" s="14">
        <v>0</v>
      </c>
      <c r="Z153" s="14">
        <v>0</v>
      </c>
      <c r="AA153" s="14"/>
      <c r="AB153" s="14">
        <v>0</v>
      </c>
      <c r="AC153" s="14">
        <v>0</v>
      </c>
      <c r="AD153" s="14">
        <v>0</v>
      </c>
      <c r="AE153" s="14"/>
      <c r="AF153" s="14">
        <v>0</v>
      </c>
      <c r="AG153" s="14">
        <v>0</v>
      </c>
      <c r="AH153" s="14">
        <v>0</v>
      </c>
      <c r="AI153" s="14">
        <v>0</v>
      </c>
      <c r="AJ153" s="14">
        <v>0</v>
      </c>
      <c r="AK153" s="14"/>
      <c r="AL153" s="14">
        <v>0</v>
      </c>
      <c r="AM153" s="14">
        <v>0</v>
      </c>
      <c r="AN153" s="14">
        <v>0</v>
      </c>
      <c r="AO153" s="14">
        <v>0</v>
      </c>
      <c r="AP153" s="14">
        <v>0</v>
      </c>
      <c r="AQ153" s="14"/>
      <c r="AR153" s="14">
        <v>0</v>
      </c>
      <c r="AS153" s="14">
        <v>0</v>
      </c>
      <c r="AT153" s="14">
        <v>0</v>
      </c>
      <c r="AU153" s="14"/>
      <c r="AV153" s="14">
        <v>0</v>
      </c>
      <c r="AW153" s="14">
        <v>0</v>
      </c>
      <c r="AX153" s="14">
        <v>0</v>
      </c>
      <c r="AY153" s="14"/>
      <c r="AZ153" s="14">
        <v>0</v>
      </c>
      <c r="BA153" s="14">
        <v>0</v>
      </c>
      <c r="BB153" s="14">
        <v>0</v>
      </c>
      <c r="BC153" s="14"/>
      <c r="BD153" s="14">
        <v>0</v>
      </c>
      <c r="BE153" s="14">
        <v>0</v>
      </c>
      <c r="BF153" s="14"/>
      <c r="BG153" s="14">
        <v>0</v>
      </c>
      <c r="BH153" s="14">
        <v>0</v>
      </c>
      <c r="BI153" s="14"/>
      <c r="BJ153" s="14">
        <v>0</v>
      </c>
      <c r="BK153" s="14">
        <v>0</v>
      </c>
    </row>
    <row r="154" spans="2:63" x14ac:dyDescent="0.35">
      <c r="B154" t="s">
        <v>126</v>
      </c>
      <c r="C154" s="14">
        <v>0</v>
      </c>
      <c r="D154" s="14">
        <v>0</v>
      </c>
      <c r="E154" s="14">
        <v>0</v>
      </c>
      <c r="F154" s="14"/>
      <c r="G154" s="14">
        <v>0</v>
      </c>
      <c r="H154" s="14">
        <v>0</v>
      </c>
      <c r="I154" s="14">
        <v>0</v>
      </c>
      <c r="J154" s="14">
        <v>0</v>
      </c>
      <c r="K154" s="14">
        <v>0</v>
      </c>
      <c r="L154" s="14">
        <v>0</v>
      </c>
      <c r="M154" s="14"/>
      <c r="N154" s="14">
        <v>0</v>
      </c>
      <c r="O154" s="14">
        <v>0</v>
      </c>
      <c r="P154" s="14"/>
      <c r="Q154" s="14">
        <v>0</v>
      </c>
      <c r="R154" s="14">
        <v>0</v>
      </c>
      <c r="S154" s="14">
        <v>0</v>
      </c>
      <c r="T154" s="14">
        <v>0</v>
      </c>
      <c r="U154" s="14">
        <v>0</v>
      </c>
      <c r="V154" s="14">
        <v>0</v>
      </c>
      <c r="W154" s="14">
        <v>0</v>
      </c>
      <c r="X154" s="14">
        <v>0</v>
      </c>
      <c r="Y154" s="14">
        <v>0</v>
      </c>
      <c r="Z154" s="14">
        <v>0</v>
      </c>
      <c r="AA154" s="14"/>
      <c r="AB154" s="14">
        <v>0</v>
      </c>
      <c r="AC154" s="14">
        <v>0</v>
      </c>
      <c r="AD154" s="14">
        <v>0</v>
      </c>
      <c r="AE154" s="14"/>
      <c r="AF154" s="14">
        <v>0</v>
      </c>
      <c r="AG154" s="14">
        <v>0</v>
      </c>
      <c r="AH154" s="14">
        <v>0</v>
      </c>
      <c r="AI154" s="14">
        <v>0</v>
      </c>
      <c r="AJ154" s="14">
        <v>0</v>
      </c>
      <c r="AK154" s="14"/>
      <c r="AL154" s="14">
        <v>0</v>
      </c>
      <c r="AM154" s="14">
        <v>0</v>
      </c>
      <c r="AN154" s="14">
        <v>0</v>
      </c>
      <c r="AO154" s="14">
        <v>0</v>
      </c>
      <c r="AP154" s="14">
        <v>0</v>
      </c>
      <c r="AQ154" s="14"/>
      <c r="AR154" s="14">
        <v>0</v>
      </c>
      <c r="AS154" s="14">
        <v>0</v>
      </c>
      <c r="AT154" s="14">
        <v>0</v>
      </c>
      <c r="AU154" s="14"/>
      <c r="AV154" s="14">
        <v>0</v>
      </c>
      <c r="AW154" s="14">
        <v>0</v>
      </c>
      <c r="AX154" s="14">
        <v>0</v>
      </c>
      <c r="AY154" s="14"/>
      <c r="AZ154" s="14">
        <v>0</v>
      </c>
      <c r="BA154" s="14">
        <v>0</v>
      </c>
      <c r="BB154" s="14">
        <v>0</v>
      </c>
      <c r="BC154" s="14"/>
      <c r="BD154" s="14">
        <v>0</v>
      </c>
      <c r="BE154" s="14">
        <v>0</v>
      </c>
      <c r="BF154" s="14"/>
      <c r="BG154" s="14">
        <v>0</v>
      </c>
      <c r="BH154" s="14">
        <v>0</v>
      </c>
      <c r="BI154" s="14"/>
      <c r="BJ154" s="14">
        <v>0</v>
      </c>
      <c r="BK154" s="14">
        <v>0</v>
      </c>
    </row>
    <row r="155" spans="2:63" x14ac:dyDescent="0.35">
      <c r="B155" t="s">
        <v>42</v>
      </c>
      <c r="C155" s="14">
        <v>4.5504072690811997E-2</v>
      </c>
      <c r="D155" s="14">
        <v>4.56517546042833E-2</v>
      </c>
      <c r="E155" s="14">
        <v>4.5717329346455997E-2</v>
      </c>
      <c r="F155" s="14"/>
      <c r="G155" s="14">
        <v>6.4514398905871101E-2</v>
      </c>
      <c r="H155" s="14">
        <v>3.02567906893286E-2</v>
      </c>
      <c r="I155" s="14">
        <v>5.3154491806885897E-2</v>
      </c>
      <c r="J155" s="14">
        <v>4.6256935105775797E-2</v>
      </c>
      <c r="K155" s="14">
        <v>5.8923947019359997E-2</v>
      </c>
      <c r="L155" s="14">
        <v>2.82988760734714E-2</v>
      </c>
      <c r="M155" s="14"/>
      <c r="N155" s="14">
        <v>3.6418530505539601E-2</v>
      </c>
      <c r="O155" s="14">
        <v>4.7336450946665297E-2</v>
      </c>
      <c r="P155" s="14"/>
      <c r="Q155" s="14">
        <v>5.0863050076175101E-2</v>
      </c>
      <c r="R155" s="14">
        <v>4.3377147636282698E-2</v>
      </c>
      <c r="S155" s="14">
        <v>5.1881868876770203E-2</v>
      </c>
      <c r="T155" s="14">
        <v>5.86500020986667E-2</v>
      </c>
      <c r="U155" s="14">
        <v>5.0267393268502901E-2</v>
      </c>
      <c r="V155" s="14">
        <v>8.2417687671473103E-2</v>
      </c>
      <c r="W155" s="14">
        <v>1.7300981440710399E-2</v>
      </c>
      <c r="X155" s="14">
        <v>2.94311596820147E-2</v>
      </c>
      <c r="Y155" s="14">
        <v>4.9471882945505301E-2</v>
      </c>
      <c r="Z155" s="14">
        <v>6.0290573681527598E-2</v>
      </c>
      <c r="AA155" s="14"/>
      <c r="AB155" s="14">
        <v>2.9298808950964501E-2</v>
      </c>
      <c r="AC155" s="14">
        <v>7.2226382556523194E-2</v>
      </c>
      <c r="AD155" s="14">
        <v>2.3125820783847201E-2</v>
      </c>
      <c r="AE155" s="14"/>
      <c r="AF155" s="14">
        <v>0</v>
      </c>
      <c r="AG155" s="14">
        <v>0</v>
      </c>
      <c r="AH155" s="14">
        <v>1</v>
      </c>
      <c r="AI155" s="14">
        <v>0</v>
      </c>
      <c r="AJ155" s="14">
        <v>0</v>
      </c>
      <c r="AK155" s="14"/>
      <c r="AL155" s="14">
        <v>1.63814421884452E-2</v>
      </c>
      <c r="AM155" s="14">
        <v>1.6098158193349001E-2</v>
      </c>
      <c r="AN155" s="14">
        <v>0.124583450322931</v>
      </c>
      <c r="AO155" s="14">
        <v>8.92954830011434E-2</v>
      </c>
      <c r="AP155" s="14">
        <v>0</v>
      </c>
      <c r="AQ155" s="14"/>
      <c r="AR155" s="14">
        <v>1.23013309067507E-2</v>
      </c>
      <c r="AS155" s="14">
        <v>4.1018897675305199E-2</v>
      </c>
      <c r="AT155" s="14">
        <v>5.3809792730097603E-2</v>
      </c>
      <c r="AU155" s="14"/>
      <c r="AV155" s="14">
        <v>5.2202285594790003E-2</v>
      </c>
      <c r="AW155" s="14">
        <v>4.4921489179358599E-2</v>
      </c>
      <c r="AX155" s="14">
        <v>3.8749859109214801E-2</v>
      </c>
      <c r="AY155" s="14"/>
      <c r="AZ155" s="14">
        <v>4.3590548006326002E-2</v>
      </c>
      <c r="BA155" s="14">
        <v>4.2107604042629601E-2</v>
      </c>
      <c r="BB155" s="14">
        <v>4.12235784713334E-2</v>
      </c>
      <c r="BC155" s="14"/>
      <c r="BD155" s="14">
        <v>1.92482000600093E-2</v>
      </c>
      <c r="BE155" s="14">
        <v>5.6469709852214903E-2</v>
      </c>
      <c r="BF155" s="14"/>
      <c r="BG155" s="14">
        <v>4.9867129679977598E-2</v>
      </c>
      <c r="BH155" s="14">
        <v>3.7581062126597203E-2</v>
      </c>
      <c r="BI155" s="14"/>
      <c r="BJ155" s="14">
        <v>6.8555613568895293E-2</v>
      </c>
      <c r="BK155" s="14">
        <v>3.9185922012378201E-2</v>
      </c>
    </row>
    <row r="156" spans="2:63" x14ac:dyDescent="0.35">
      <c r="B156" t="s">
        <v>127</v>
      </c>
      <c r="C156" s="14">
        <v>0.150607284669599</v>
      </c>
      <c r="D156" s="14">
        <v>0.15031286140789299</v>
      </c>
      <c r="E156" s="14">
        <v>0.150528468882418</v>
      </c>
      <c r="F156" s="14"/>
      <c r="G156" s="14">
        <v>0.27456512461820098</v>
      </c>
      <c r="H156" s="14">
        <v>0.15400713510021599</v>
      </c>
      <c r="I156" s="14">
        <v>0.11692579038313999</v>
      </c>
      <c r="J156" s="14">
        <v>0.10339301106735301</v>
      </c>
      <c r="K156" s="14">
        <v>8.7024906057528606E-2</v>
      </c>
      <c r="L156" s="14">
        <v>0.189702688334488</v>
      </c>
      <c r="M156" s="14"/>
      <c r="N156" s="14">
        <v>0.12942813901740899</v>
      </c>
      <c r="O156" s="14">
        <v>0.154878709002813</v>
      </c>
      <c r="P156" s="14"/>
      <c r="Q156" s="14">
        <v>0.164086550072221</v>
      </c>
      <c r="R156" s="14">
        <v>0.171048486255032</v>
      </c>
      <c r="S156" s="14">
        <v>0.18669442074196901</v>
      </c>
      <c r="T156" s="14">
        <v>0.22315217301285201</v>
      </c>
      <c r="U156" s="14">
        <v>8.6927152364577806E-2</v>
      </c>
      <c r="V156" s="14">
        <v>0.16674587704890101</v>
      </c>
      <c r="W156" s="14">
        <v>0.104869900411949</v>
      </c>
      <c r="X156" s="14">
        <v>0.171333905730577</v>
      </c>
      <c r="Y156" s="14">
        <v>9.6060334522914695E-2</v>
      </c>
      <c r="Z156" s="14">
        <v>0.27090706906228601</v>
      </c>
      <c r="AA156" s="14"/>
      <c r="AB156" s="14">
        <v>6.5879011233766993E-2</v>
      </c>
      <c r="AC156" s="14">
        <v>0.239394608861039</v>
      </c>
      <c r="AD156" s="14">
        <v>8.8867974805368802E-2</v>
      </c>
      <c r="AE156" s="14"/>
      <c r="AF156" s="14">
        <v>0</v>
      </c>
      <c r="AG156" s="14">
        <v>0</v>
      </c>
      <c r="AH156" s="14">
        <v>0</v>
      </c>
      <c r="AI156" s="14">
        <v>1</v>
      </c>
      <c r="AJ156" s="14">
        <v>0</v>
      </c>
      <c r="AK156" s="14"/>
      <c r="AL156" s="14">
        <v>5.3508462475289897E-2</v>
      </c>
      <c r="AM156" s="14">
        <v>8.2554512613192299E-2</v>
      </c>
      <c r="AN156" s="14">
        <v>0.493447408215475</v>
      </c>
      <c r="AO156" s="14">
        <v>0.67063159767277403</v>
      </c>
      <c r="AP156" s="14">
        <v>0</v>
      </c>
      <c r="AQ156" s="14"/>
      <c r="AR156" s="14">
        <v>5.9013535335915197E-2</v>
      </c>
      <c r="AS156" s="14">
        <v>0.14617492277017199</v>
      </c>
      <c r="AT156" s="14">
        <v>0.17293855708911701</v>
      </c>
      <c r="AU156" s="14"/>
      <c r="AV156" s="14">
        <v>0.107418069834341</v>
      </c>
      <c r="AW156" s="14">
        <v>0.17148760605254401</v>
      </c>
      <c r="AX156" s="14">
        <v>0.14107529328707599</v>
      </c>
      <c r="AY156" s="14"/>
      <c r="AZ156" s="14">
        <v>9.5325371766159003E-2</v>
      </c>
      <c r="BA156" s="14">
        <v>0.15742974164925799</v>
      </c>
      <c r="BB156" s="14">
        <v>0.16238510341954601</v>
      </c>
      <c r="BC156" s="14"/>
      <c r="BD156" s="14">
        <v>7.4094019715340007E-2</v>
      </c>
      <c r="BE156" s="14">
        <v>0.16737368061537999</v>
      </c>
      <c r="BF156" s="14"/>
      <c r="BG156" s="14">
        <v>0.111441080086744</v>
      </c>
      <c r="BH156" s="14">
        <v>0.221730410826496</v>
      </c>
      <c r="BI156" s="14"/>
      <c r="BJ156" s="14">
        <v>0.129049553818502</v>
      </c>
      <c r="BK156" s="14">
        <v>0.15651599994909901</v>
      </c>
    </row>
    <row r="157" spans="2:63" x14ac:dyDescent="0.35">
      <c r="B157" t="s">
        <v>86</v>
      </c>
      <c r="C157" s="14">
        <v>2.1491054500263701E-2</v>
      </c>
      <c r="D157" s="14">
        <v>2.27277714601044E-2</v>
      </c>
      <c r="E157" s="14">
        <v>1.85042132577878E-2</v>
      </c>
      <c r="F157" s="14"/>
      <c r="G157" s="14">
        <v>1.47862152763079E-2</v>
      </c>
      <c r="H157" s="14">
        <v>8.5915981134419301E-3</v>
      </c>
      <c r="I157" s="14">
        <v>2.79788422486833E-2</v>
      </c>
      <c r="J157" s="14">
        <v>3.58997780341474E-2</v>
      </c>
      <c r="K157" s="14">
        <v>1.5271445469972399E-2</v>
      </c>
      <c r="L157" s="14">
        <v>2.4206058843750801E-2</v>
      </c>
      <c r="M157" s="14"/>
      <c r="N157" s="14">
        <v>9.0562230813879801E-3</v>
      </c>
      <c r="O157" s="14">
        <v>2.39989196603731E-2</v>
      </c>
      <c r="P157" s="14"/>
      <c r="Q157" s="14">
        <v>1.5053016004681801E-2</v>
      </c>
      <c r="R157" s="14">
        <v>3.0129338804907001E-2</v>
      </c>
      <c r="S157" s="14">
        <v>2.41720385426385E-2</v>
      </c>
      <c r="T157" s="14">
        <v>1.3031753781862601E-2</v>
      </c>
      <c r="U157" s="14">
        <v>0</v>
      </c>
      <c r="V157" s="14">
        <v>0</v>
      </c>
      <c r="W157" s="14">
        <v>9.7328896393568294E-3</v>
      </c>
      <c r="X157" s="14">
        <v>4.2764823434043898E-2</v>
      </c>
      <c r="Y157" s="14">
        <v>0</v>
      </c>
      <c r="Z157" s="14">
        <v>7.4414722991389695E-2</v>
      </c>
      <c r="AA157" s="14"/>
      <c r="AB157" s="14">
        <v>7.7080268912521803E-3</v>
      </c>
      <c r="AC157" s="14">
        <v>1.9567676222226799E-2</v>
      </c>
      <c r="AD157" s="14">
        <v>7.8917997396179204E-3</v>
      </c>
      <c r="AE157" s="14"/>
      <c r="AF157" s="14">
        <v>0</v>
      </c>
      <c r="AG157" s="14">
        <v>0</v>
      </c>
      <c r="AH157" s="14">
        <v>0</v>
      </c>
      <c r="AI157" s="14">
        <v>0</v>
      </c>
      <c r="AJ157" s="14">
        <v>0</v>
      </c>
      <c r="AK157" s="14"/>
      <c r="AL157" s="14">
        <v>1.08014187121247E-2</v>
      </c>
      <c r="AM157" s="14">
        <v>0</v>
      </c>
      <c r="AN157" s="14">
        <v>4.4057482463032899E-2</v>
      </c>
      <c r="AO157" s="14">
        <v>8.0341710939307504E-2</v>
      </c>
      <c r="AP157" s="14">
        <v>0</v>
      </c>
      <c r="AQ157" s="14"/>
      <c r="AR157" s="14">
        <v>6.6786994313257596E-3</v>
      </c>
      <c r="AS157" s="14">
        <v>1.0726830324909901E-2</v>
      </c>
      <c r="AT157" s="14">
        <v>1.7237496637231099E-2</v>
      </c>
      <c r="AU157" s="14"/>
      <c r="AV157" s="14">
        <v>7.0229686688530902E-3</v>
      </c>
      <c r="AW157" s="14">
        <v>1.28377947841142E-2</v>
      </c>
      <c r="AX157" s="14">
        <v>4.9735849999192103E-2</v>
      </c>
      <c r="AY157" s="14"/>
      <c r="AZ157" s="14">
        <v>2.85034258880267E-2</v>
      </c>
      <c r="BA157" s="14">
        <v>1.40700399077983E-2</v>
      </c>
      <c r="BB157" s="14">
        <v>1.30256331104E-2</v>
      </c>
      <c r="BC157" s="14"/>
      <c r="BD157" s="14">
        <v>5.9031112544037003E-3</v>
      </c>
      <c r="BE157" s="14">
        <v>2.3466942905164101E-2</v>
      </c>
      <c r="BF157" s="14"/>
      <c r="BG157" s="14">
        <v>9.1754104892592097E-3</v>
      </c>
      <c r="BH157" s="14">
        <v>4.3855414591503203E-2</v>
      </c>
      <c r="BI157" s="14"/>
      <c r="BJ157" s="14">
        <v>2.6967842391973001E-2</v>
      </c>
      <c r="BK157" s="14">
        <v>1.9989932674323599E-2</v>
      </c>
    </row>
    <row r="158" spans="2:63" x14ac:dyDescent="0.35">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row>
    <row r="159" spans="2:63" x14ac:dyDescent="0.35">
      <c r="B159" s="6" t="s">
        <v>134</v>
      </c>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row>
    <row r="160" spans="2:63" x14ac:dyDescent="0.35">
      <c r="B160" s="21" t="s">
        <v>90</v>
      </c>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row>
    <row r="161" spans="2:63" x14ac:dyDescent="0.35">
      <c r="B161" t="s">
        <v>129</v>
      </c>
      <c r="C161" s="14">
        <v>0.37379620813640402</v>
      </c>
      <c r="D161" s="14">
        <v>0.35310534497553903</v>
      </c>
      <c r="E161" s="14">
        <v>0.39320089496904598</v>
      </c>
      <c r="F161" s="14"/>
      <c r="G161" s="14">
        <v>0.375980371699217</v>
      </c>
      <c r="H161" s="14">
        <v>0.36756758947958801</v>
      </c>
      <c r="I161" s="14">
        <v>0.37378175189257601</v>
      </c>
      <c r="J161" s="14">
        <v>0.40914145867398399</v>
      </c>
      <c r="K161" s="14">
        <v>0.31935689481621199</v>
      </c>
      <c r="L161" s="14">
        <v>0.38688463981780202</v>
      </c>
      <c r="M161" s="14"/>
      <c r="N161" s="14">
        <v>0.429117992276976</v>
      </c>
      <c r="O161" s="14">
        <v>0.36263887351981799</v>
      </c>
      <c r="P161" s="14"/>
      <c r="Q161" s="14">
        <v>0.413213361348997</v>
      </c>
      <c r="R161" s="14">
        <v>0.35039160275350101</v>
      </c>
      <c r="S161" s="14">
        <v>0.40298061887574299</v>
      </c>
      <c r="T161" s="14">
        <v>0.21415062572156299</v>
      </c>
      <c r="U161" s="14">
        <v>0.47477168222678501</v>
      </c>
      <c r="V161" s="14">
        <v>0.427482221711248</v>
      </c>
      <c r="W161" s="14">
        <v>0.41220526186311501</v>
      </c>
      <c r="X161" s="14">
        <v>0.37450597369600602</v>
      </c>
      <c r="Y161" s="14">
        <v>0.39878553688711499</v>
      </c>
      <c r="Z161" s="14">
        <v>0.15419423009073499</v>
      </c>
      <c r="AA161" s="14"/>
      <c r="AB161" s="14">
        <v>0.73278896850048703</v>
      </c>
      <c r="AC161" s="14">
        <v>0.35532536776655899</v>
      </c>
      <c r="AD161" s="14">
        <v>0.16918161038499699</v>
      </c>
      <c r="AE161" s="14"/>
      <c r="AF161" s="14">
        <v>0.78115286227273195</v>
      </c>
      <c r="AG161" s="14">
        <v>6.7690640516813699E-2</v>
      </c>
      <c r="AH161" s="14">
        <v>0.134566437941783</v>
      </c>
      <c r="AI161" s="14">
        <v>0.13280407000465499</v>
      </c>
      <c r="AJ161" s="14">
        <v>0</v>
      </c>
      <c r="AK161" s="14"/>
      <c r="AL161" s="14">
        <v>1</v>
      </c>
      <c r="AM161" s="14">
        <v>0</v>
      </c>
      <c r="AN161" s="14">
        <v>0</v>
      </c>
      <c r="AO161" s="14">
        <v>0</v>
      </c>
      <c r="AP161" s="14">
        <v>0</v>
      </c>
      <c r="AQ161" s="14"/>
      <c r="AR161" s="14">
        <v>0.74426587538863997</v>
      </c>
      <c r="AS161" s="14">
        <v>0.50079319242912901</v>
      </c>
      <c r="AT161" s="14">
        <v>0.147564678352061</v>
      </c>
      <c r="AU161" s="14"/>
      <c r="AV161" s="14">
        <v>0.51503429798120604</v>
      </c>
      <c r="AW161" s="14">
        <v>0.34172614046379102</v>
      </c>
      <c r="AX161" s="14">
        <v>0.25704043530350301</v>
      </c>
      <c r="AY161" s="14"/>
      <c r="AZ161" s="14">
        <v>0.59016037989709802</v>
      </c>
      <c r="BA161" s="14">
        <v>0.42969419428237798</v>
      </c>
      <c r="BB161" s="14">
        <v>0.20825296271204399</v>
      </c>
      <c r="BC161" s="14"/>
      <c r="BD161" s="14">
        <v>0.42836080057558001</v>
      </c>
      <c r="BE161" s="14">
        <v>0.34096479151126102</v>
      </c>
      <c r="BF161" s="14"/>
      <c r="BG161" s="14">
        <v>0.41860851545502897</v>
      </c>
      <c r="BH161" s="14">
        <v>0.29242014883349399</v>
      </c>
      <c r="BI161" s="14"/>
      <c r="BJ161" s="14">
        <v>0.38322548171530502</v>
      </c>
      <c r="BK161" s="14">
        <v>0.37121175742333601</v>
      </c>
    </row>
    <row r="162" spans="2:63" x14ac:dyDescent="0.35">
      <c r="B162" t="s">
        <v>130</v>
      </c>
      <c r="C162" s="14">
        <v>0.32670629924359001</v>
      </c>
      <c r="D162" s="14">
        <v>0.37721046921335699</v>
      </c>
      <c r="E162" s="14">
        <v>0.27971124027558403</v>
      </c>
      <c r="F162" s="14"/>
      <c r="G162" s="14">
        <v>0.29977571144491499</v>
      </c>
      <c r="H162" s="14">
        <v>0.39576998149278603</v>
      </c>
      <c r="I162" s="14">
        <v>0.35873420074767098</v>
      </c>
      <c r="J162" s="14">
        <v>0.240093968817189</v>
      </c>
      <c r="K162" s="14">
        <v>0.40456039034167801</v>
      </c>
      <c r="L162" s="14">
        <v>0.25621505555131102</v>
      </c>
      <c r="M162" s="14"/>
      <c r="N162" s="14">
        <v>0.32492066859284902</v>
      </c>
      <c r="O162" s="14">
        <v>0.32706642643365602</v>
      </c>
      <c r="P162" s="14"/>
      <c r="Q162" s="14">
        <v>0.24444156000005099</v>
      </c>
      <c r="R162" s="14">
        <v>0.30253875008470998</v>
      </c>
      <c r="S162" s="14">
        <v>0.33569106607282601</v>
      </c>
      <c r="T162" s="14">
        <v>0.40736794648081798</v>
      </c>
      <c r="U162" s="14">
        <v>0.36054619924280501</v>
      </c>
      <c r="V162" s="14">
        <v>0.30937175028757802</v>
      </c>
      <c r="W162" s="14">
        <v>0.365785020845529</v>
      </c>
      <c r="X162" s="14">
        <v>0.30107672892866799</v>
      </c>
      <c r="Y162" s="14">
        <v>0.32725583065304498</v>
      </c>
      <c r="Z162" s="14">
        <v>0.261010028846133</v>
      </c>
      <c r="AA162" s="14"/>
      <c r="AB162" s="14">
        <v>0.106566735884342</v>
      </c>
      <c r="AC162" s="14">
        <v>0.18435650660281999</v>
      </c>
      <c r="AD162" s="14">
        <v>0.65480089726527901</v>
      </c>
      <c r="AE162" s="14"/>
      <c r="AF162" s="14">
        <v>5.6237440384913698E-2</v>
      </c>
      <c r="AG162" s="14">
        <v>0.72419869334905496</v>
      </c>
      <c r="AH162" s="14">
        <v>0.11558019704572201</v>
      </c>
      <c r="AI162" s="14">
        <v>0.17908216963663701</v>
      </c>
      <c r="AJ162" s="14">
        <v>0</v>
      </c>
      <c r="AK162" s="14"/>
      <c r="AL162" s="14">
        <v>0</v>
      </c>
      <c r="AM162" s="14">
        <v>1</v>
      </c>
      <c r="AN162" s="14">
        <v>0</v>
      </c>
      <c r="AO162" s="14">
        <v>0</v>
      </c>
      <c r="AP162" s="14">
        <v>0</v>
      </c>
      <c r="AQ162" s="14"/>
      <c r="AR162" s="14">
        <v>0.16372328112293699</v>
      </c>
      <c r="AS162" s="14">
        <v>0.233978091405213</v>
      </c>
      <c r="AT162" s="14">
        <v>0.48898747273971799</v>
      </c>
      <c r="AU162" s="14"/>
      <c r="AV162" s="14">
        <v>0.23200191918256099</v>
      </c>
      <c r="AW162" s="14">
        <v>0.37023518417700202</v>
      </c>
      <c r="AX162" s="14">
        <v>0.434587737288955</v>
      </c>
      <c r="AY162" s="14"/>
      <c r="AZ162" s="14">
        <v>0.23980385710827501</v>
      </c>
      <c r="BA162" s="14">
        <v>0.24743693635303901</v>
      </c>
      <c r="BB162" s="14">
        <v>0.53483616886215601</v>
      </c>
      <c r="BC162" s="14"/>
      <c r="BD162" s="14">
        <v>0.35675120137513</v>
      </c>
      <c r="BE162" s="14">
        <v>0.327355923201961</v>
      </c>
      <c r="BF162" s="14"/>
      <c r="BG162" s="14">
        <v>0.33104217679581099</v>
      </c>
      <c r="BH162" s="14">
        <v>0.31883264466225097</v>
      </c>
      <c r="BI162" s="14"/>
      <c r="BJ162" s="14">
        <v>0.321118155614392</v>
      </c>
      <c r="BK162" s="14">
        <v>0.32823794234062798</v>
      </c>
    </row>
    <row r="163" spans="2:63" x14ac:dyDescent="0.35">
      <c r="B163" t="s">
        <v>122</v>
      </c>
      <c r="C163" s="14">
        <v>0</v>
      </c>
      <c r="D163" s="14">
        <v>0</v>
      </c>
      <c r="E163" s="14">
        <v>0</v>
      </c>
      <c r="F163" s="14"/>
      <c r="G163" s="14">
        <v>0</v>
      </c>
      <c r="H163" s="14">
        <v>0</v>
      </c>
      <c r="I163" s="14">
        <v>0</v>
      </c>
      <c r="J163" s="14">
        <v>0</v>
      </c>
      <c r="K163" s="14">
        <v>0</v>
      </c>
      <c r="L163" s="14">
        <v>0</v>
      </c>
      <c r="M163" s="14"/>
      <c r="N163" s="14">
        <v>0</v>
      </c>
      <c r="O163" s="14">
        <v>0</v>
      </c>
      <c r="P163" s="14"/>
      <c r="Q163" s="14">
        <v>0</v>
      </c>
      <c r="R163" s="14">
        <v>0</v>
      </c>
      <c r="S163" s="14">
        <v>0</v>
      </c>
      <c r="T163" s="14">
        <v>0</v>
      </c>
      <c r="U163" s="14">
        <v>0</v>
      </c>
      <c r="V163" s="14">
        <v>0</v>
      </c>
      <c r="W163" s="14">
        <v>0</v>
      </c>
      <c r="X163" s="14">
        <v>0</v>
      </c>
      <c r="Y163" s="14">
        <v>0</v>
      </c>
      <c r="Z163" s="14">
        <v>0</v>
      </c>
      <c r="AA163" s="14"/>
      <c r="AB163" s="14">
        <v>0</v>
      </c>
      <c r="AC163" s="14">
        <v>0</v>
      </c>
      <c r="AD163" s="14">
        <v>0</v>
      </c>
      <c r="AE163" s="14"/>
      <c r="AF163" s="14">
        <v>0</v>
      </c>
      <c r="AG163" s="14">
        <v>0</v>
      </c>
      <c r="AH163" s="14">
        <v>0</v>
      </c>
      <c r="AI163" s="14">
        <v>0</v>
      </c>
      <c r="AJ163" s="14">
        <v>0</v>
      </c>
      <c r="AK163" s="14"/>
      <c r="AL163" s="14">
        <v>0</v>
      </c>
      <c r="AM163" s="14">
        <v>0</v>
      </c>
      <c r="AN163" s="14">
        <v>0</v>
      </c>
      <c r="AO163" s="14">
        <v>0</v>
      </c>
      <c r="AP163" s="14">
        <v>0</v>
      </c>
      <c r="AQ163" s="14"/>
      <c r="AR163" s="14">
        <v>0</v>
      </c>
      <c r="AS163" s="14">
        <v>0</v>
      </c>
      <c r="AT163" s="14">
        <v>0</v>
      </c>
      <c r="AU163" s="14"/>
      <c r="AV163" s="14">
        <v>0</v>
      </c>
      <c r="AW163" s="14">
        <v>0</v>
      </c>
      <c r="AX163" s="14">
        <v>0</v>
      </c>
      <c r="AY163" s="14"/>
      <c r="AZ163" s="14">
        <v>0</v>
      </c>
      <c r="BA163" s="14">
        <v>0</v>
      </c>
      <c r="BB163" s="14">
        <v>0</v>
      </c>
      <c r="BC163" s="14"/>
      <c r="BD163" s="14">
        <v>0</v>
      </c>
      <c r="BE163" s="14">
        <v>0</v>
      </c>
      <c r="BF163" s="14"/>
      <c r="BG163" s="14">
        <v>0</v>
      </c>
      <c r="BH163" s="14">
        <v>0</v>
      </c>
      <c r="BI163" s="14"/>
      <c r="BJ163" s="14">
        <v>0</v>
      </c>
      <c r="BK163" s="14">
        <v>0</v>
      </c>
    </row>
    <row r="164" spans="2:63" x14ac:dyDescent="0.35">
      <c r="B164" t="s">
        <v>123</v>
      </c>
      <c r="C164" s="14">
        <v>0</v>
      </c>
      <c r="D164" s="14">
        <v>0</v>
      </c>
      <c r="E164" s="14">
        <v>0</v>
      </c>
      <c r="F164" s="14"/>
      <c r="G164" s="14">
        <v>0</v>
      </c>
      <c r="H164" s="14">
        <v>0</v>
      </c>
      <c r="I164" s="14">
        <v>0</v>
      </c>
      <c r="J164" s="14">
        <v>0</v>
      </c>
      <c r="K164" s="14">
        <v>0</v>
      </c>
      <c r="L164" s="14">
        <v>0</v>
      </c>
      <c r="M164" s="14"/>
      <c r="N164" s="14">
        <v>0</v>
      </c>
      <c r="O164" s="14">
        <v>0</v>
      </c>
      <c r="P164" s="14"/>
      <c r="Q164" s="14">
        <v>0</v>
      </c>
      <c r="R164" s="14">
        <v>0</v>
      </c>
      <c r="S164" s="14">
        <v>0</v>
      </c>
      <c r="T164" s="14">
        <v>0</v>
      </c>
      <c r="U164" s="14">
        <v>0</v>
      </c>
      <c r="V164" s="14">
        <v>0</v>
      </c>
      <c r="W164" s="14">
        <v>0</v>
      </c>
      <c r="X164" s="14">
        <v>0</v>
      </c>
      <c r="Y164" s="14">
        <v>0</v>
      </c>
      <c r="Z164" s="14">
        <v>0</v>
      </c>
      <c r="AA164" s="14"/>
      <c r="AB164" s="14">
        <v>0</v>
      </c>
      <c r="AC164" s="14">
        <v>0</v>
      </c>
      <c r="AD164" s="14">
        <v>0</v>
      </c>
      <c r="AE164" s="14"/>
      <c r="AF164" s="14">
        <v>0</v>
      </c>
      <c r="AG164" s="14">
        <v>0</v>
      </c>
      <c r="AH164" s="14">
        <v>0</v>
      </c>
      <c r="AI164" s="14">
        <v>0</v>
      </c>
      <c r="AJ164" s="14">
        <v>0</v>
      </c>
      <c r="AK164" s="14"/>
      <c r="AL164" s="14">
        <v>0</v>
      </c>
      <c r="AM164" s="14">
        <v>0</v>
      </c>
      <c r="AN164" s="14">
        <v>0</v>
      </c>
      <c r="AO164" s="14">
        <v>0</v>
      </c>
      <c r="AP164" s="14">
        <v>0</v>
      </c>
      <c r="AQ164" s="14"/>
      <c r="AR164" s="14">
        <v>0</v>
      </c>
      <c r="AS164" s="14">
        <v>0</v>
      </c>
      <c r="AT164" s="14">
        <v>0</v>
      </c>
      <c r="AU164" s="14"/>
      <c r="AV164" s="14">
        <v>0</v>
      </c>
      <c r="AW164" s="14">
        <v>0</v>
      </c>
      <c r="AX164" s="14">
        <v>0</v>
      </c>
      <c r="AY164" s="14"/>
      <c r="AZ164" s="14">
        <v>0</v>
      </c>
      <c r="BA164" s="14">
        <v>0</v>
      </c>
      <c r="BB164" s="14">
        <v>0</v>
      </c>
      <c r="BC164" s="14"/>
      <c r="BD164" s="14">
        <v>0</v>
      </c>
      <c r="BE164" s="14">
        <v>0</v>
      </c>
      <c r="BF164" s="14"/>
      <c r="BG164" s="14">
        <v>0</v>
      </c>
      <c r="BH164" s="14">
        <v>0</v>
      </c>
      <c r="BI164" s="14"/>
      <c r="BJ164" s="14">
        <v>0</v>
      </c>
      <c r="BK164" s="14">
        <v>0</v>
      </c>
    </row>
    <row r="165" spans="2:63" x14ac:dyDescent="0.35">
      <c r="B165" t="s">
        <v>124</v>
      </c>
      <c r="C165" s="14">
        <v>0</v>
      </c>
      <c r="D165" s="14">
        <v>0</v>
      </c>
      <c r="E165" s="14">
        <v>0</v>
      </c>
      <c r="F165" s="14"/>
      <c r="G165" s="14">
        <v>0</v>
      </c>
      <c r="H165" s="14">
        <v>0</v>
      </c>
      <c r="I165" s="14">
        <v>0</v>
      </c>
      <c r="J165" s="14">
        <v>0</v>
      </c>
      <c r="K165" s="14">
        <v>0</v>
      </c>
      <c r="L165" s="14">
        <v>0</v>
      </c>
      <c r="M165" s="14"/>
      <c r="N165" s="14">
        <v>0</v>
      </c>
      <c r="O165" s="14">
        <v>0</v>
      </c>
      <c r="P165" s="14"/>
      <c r="Q165" s="14">
        <v>0</v>
      </c>
      <c r="R165" s="14">
        <v>0</v>
      </c>
      <c r="S165" s="14">
        <v>0</v>
      </c>
      <c r="T165" s="14">
        <v>0</v>
      </c>
      <c r="U165" s="14">
        <v>0</v>
      </c>
      <c r="V165" s="14">
        <v>0</v>
      </c>
      <c r="W165" s="14">
        <v>0</v>
      </c>
      <c r="X165" s="14">
        <v>0</v>
      </c>
      <c r="Y165" s="14">
        <v>0</v>
      </c>
      <c r="Z165" s="14">
        <v>0</v>
      </c>
      <c r="AA165" s="14"/>
      <c r="AB165" s="14">
        <v>0</v>
      </c>
      <c r="AC165" s="14">
        <v>0</v>
      </c>
      <c r="AD165" s="14">
        <v>0</v>
      </c>
      <c r="AE165" s="14"/>
      <c r="AF165" s="14">
        <v>0</v>
      </c>
      <c r="AG165" s="14">
        <v>0</v>
      </c>
      <c r="AH165" s="14">
        <v>0</v>
      </c>
      <c r="AI165" s="14">
        <v>0</v>
      </c>
      <c r="AJ165" s="14">
        <v>0</v>
      </c>
      <c r="AK165" s="14"/>
      <c r="AL165" s="14">
        <v>0</v>
      </c>
      <c r="AM165" s="14">
        <v>0</v>
      </c>
      <c r="AN165" s="14">
        <v>0</v>
      </c>
      <c r="AO165" s="14">
        <v>0</v>
      </c>
      <c r="AP165" s="14">
        <v>0</v>
      </c>
      <c r="AQ165" s="14"/>
      <c r="AR165" s="14">
        <v>0</v>
      </c>
      <c r="AS165" s="14">
        <v>0</v>
      </c>
      <c r="AT165" s="14">
        <v>0</v>
      </c>
      <c r="AU165" s="14"/>
      <c r="AV165" s="14">
        <v>0</v>
      </c>
      <c r="AW165" s="14">
        <v>0</v>
      </c>
      <c r="AX165" s="14">
        <v>0</v>
      </c>
      <c r="AY165" s="14"/>
      <c r="AZ165" s="14">
        <v>0</v>
      </c>
      <c r="BA165" s="14">
        <v>0</v>
      </c>
      <c r="BB165" s="14">
        <v>0</v>
      </c>
      <c r="BC165" s="14"/>
      <c r="BD165" s="14">
        <v>0</v>
      </c>
      <c r="BE165" s="14">
        <v>0</v>
      </c>
      <c r="BF165" s="14"/>
      <c r="BG165" s="14">
        <v>0</v>
      </c>
      <c r="BH165" s="14">
        <v>0</v>
      </c>
      <c r="BI165" s="14"/>
      <c r="BJ165" s="14">
        <v>0</v>
      </c>
      <c r="BK165" s="14">
        <v>0</v>
      </c>
    </row>
    <row r="166" spans="2:63" x14ac:dyDescent="0.35">
      <c r="B166" t="s">
        <v>125</v>
      </c>
      <c r="C166" s="14">
        <v>0</v>
      </c>
      <c r="D166" s="14">
        <v>0</v>
      </c>
      <c r="E166" s="14">
        <v>0</v>
      </c>
      <c r="F166" s="14"/>
      <c r="G166" s="14">
        <v>0</v>
      </c>
      <c r="H166" s="14">
        <v>0</v>
      </c>
      <c r="I166" s="14">
        <v>0</v>
      </c>
      <c r="J166" s="14">
        <v>0</v>
      </c>
      <c r="K166" s="14">
        <v>0</v>
      </c>
      <c r="L166" s="14">
        <v>0</v>
      </c>
      <c r="M166" s="14"/>
      <c r="N166" s="14">
        <v>0</v>
      </c>
      <c r="O166" s="14">
        <v>0</v>
      </c>
      <c r="P166" s="14"/>
      <c r="Q166" s="14">
        <v>0</v>
      </c>
      <c r="R166" s="14">
        <v>0</v>
      </c>
      <c r="S166" s="14">
        <v>0</v>
      </c>
      <c r="T166" s="14">
        <v>0</v>
      </c>
      <c r="U166" s="14">
        <v>0</v>
      </c>
      <c r="V166" s="14">
        <v>0</v>
      </c>
      <c r="W166" s="14">
        <v>0</v>
      </c>
      <c r="X166" s="14">
        <v>0</v>
      </c>
      <c r="Y166" s="14">
        <v>0</v>
      </c>
      <c r="Z166" s="14">
        <v>0</v>
      </c>
      <c r="AA166" s="14"/>
      <c r="AB166" s="14">
        <v>0</v>
      </c>
      <c r="AC166" s="14">
        <v>0</v>
      </c>
      <c r="AD166" s="14">
        <v>0</v>
      </c>
      <c r="AE166" s="14"/>
      <c r="AF166" s="14">
        <v>0</v>
      </c>
      <c r="AG166" s="14">
        <v>0</v>
      </c>
      <c r="AH166" s="14">
        <v>0</v>
      </c>
      <c r="AI166" s="14">
        <v>0</v>
      </c>
      <c r="AJ166" s="14">
        <v>0</v>
      </c>
      <c r="AK166" s="14"/>
      <c r="AL166" s="14">
        <v>0</v>
      </c>
      <c r="AM166" s="14">
        <v>0</v>
      </c>
      <c r="AN166" s="14">
        <v>0</v>
      </c>
      <c r="AO166" s="14">
        <v>0</v>
      </c>
      <c r="AP166" s="14">
        <v>0</v>
      </c>
      <c r="AQ166" s="14"/>
      <c r="AR166" s="14">
        <v>0</v>
      </c>
      <c r="AS166" s="14">
        <v>0</v>
      </c>
      <c r="AT166" s="14">
        <v>0</v>
      </c>
      <c r="AU166" s="14"/>
      <c r="AV166" s="14">
        <v>0</v>
      </c>
      <c r="AW166" s="14">
        <v>0</v>
      </c>
      <c r="AX166" s="14">
        <v>0</v>
      </c>
      <c r="AY166" s="14"/>
      <c r="AZ166" s="14">
        <v>0</v>
      </c>
      <c r="BA166" s="14">
        <v>0</v>
      </c>
      <c r="BB166" s="14">
        <v>0</v>
      </c>
      <c r="BC166" s="14"/>
      <c r="BD166" s="14">
        <v>0</v>
      </c>
      <c r="BE166" s="14">
        <v>0</v>
      </c>
      <c r="BF166" s="14"/>
      <c r="BG166" s="14">
        <v>0</v>
      </c>
      <c r="BH166" s="14">
        <v>0</v>
      </c>
      <c r="BI166" s="14"/>
      <c r="BJ166" s="14">
        <v>0</v>
      </c>
      <c r="BK166" s="14">
        <v>0</v>
      </c>
    </row>
    <row r="167" spans="2:63" x14ac:dyDescent="0.35">
      <c r="B167" t="s">
        <v>126</v>
      </c>
      <c r="C167" s="14">
        <v>0</v>
      </c>
      <c r="D167" s="14">
        <v>0</v>
      </c>
      <c r="E167" s="14">
        <v>0</v>
      </c>
      <c r="F167" s="14"/>
      <c r="G167" s="14">
        <v>0</v>
      </c>
      <c r="H167" s="14">
        <v>0</v>
      </c>
      <c r="I167" s="14">
        <v>0</v>
      </c>
      <c r="J167" s="14">
        <v>0</v>
      </c>
      <c r="K167" s="14">
        <v>0</v>
      </c>
      <c r="L167" s="14">
        <v>0</v>
      </c>
      <c r="M167" s="14"/>
      <c r="N167" s="14">
        <v>0</v>
      </c>
      <c r="O167" s="14">
        <v>0</v>
      </c>
      <c r="P167" s="14"/>
      <c r="Q167" s="14">
        <v>0</v>
      </c>
      <c r="R167" s="14">
        <v>0</v>
      </c>
      <c r="S167" s="14">
        <v>0</v>
      </c>
      <c r="T167" s="14">
        <v>0</v>
      </c>
      <c r="U167" s="14">
        <v>0</v>
      </c>
      <c r="V167" s="14">
        <v>0</v>
      </c>
      <c r="W167" s="14">
        <v>0</v>
      </c>
      <c r="X167" s="14">
        <v>0</v>
      </c>
      <c r="Y167" s="14">
        <v>0</v>
      </c>
      <c r="Z167" s="14">
        <v>0</v>
      </c>
      <c r="AA167" s="14"/>
      <c r="AB167" s="14">
        <v>0</v>
      </c>
      <c r="AC167" s="14">
        <v>0</v>
      </c>
      <c r="AD167" s="14">
        <v>0</v>
      </c>
      <c r="AE167" s="14"/>
      <c r="AF167" s="14">
        <v>0</v>
      </c>
      <c r="AG167" s="14">
        <v>0</v>
      </c>
      <c r="AH167" s="14">
        <v>0</v>
      </c>
      <c r="AI167" s="14">
        <v>0</v>
      </c>
      <c r="AJ167" s="14">
        <v>0</v>
      </c>
      <c r="AK167" s="14"/>
      <c r="AL167" s="14">
        <v>0</v>
      </c>
      <c r="AM167" s="14">
        <v>0</v>
      </c>
      <c r="AN167" s="14">
        <v>0</v>
      </c>
      <c r="AO167" s="14">
        <v>0</v>
      </c>
      <c r="AP167" s="14">
        <v>0</v>
      </c>
      <c r="AQ167" s="14"/>
      <c r="AR167" s="14">
        <v>0</v>
      </c>
      <c r="AS167" s="14">
        <v>0</v>
      </c>
      <c r="AT167" s="14">
        <v>0</v>
      </c>
      <c r="AU167" s="14"/>
      <c r="AV167" s="14">
        <v>0</v>
      </c>
      <c r="AW167" s="14">
        <v>0</v>
      </c>
      <c r="AX167" s="14">
        <v>0</v>
      </c>
      <c r="AY167" s="14"/>
      <c r="AZ167" s="14">
        <v>0</v>
      </c>
      <c r="BA167" s="14">
        <v>0</v>
      </c>
      <c r="BB167" s="14">
        <v>0</v>
      </c>
      <c r="BC167" s="14"/>
      <c r="BD167" s="14">
        <v>0</v>
      </c>
      <c r="BE167" s="14">
        <v>0</v>
      </c>
      <c r="BF167" s="14"/>
      <c r="BG167" s="14">
        <v>0</v>
      </c>
      <c r="BH167" s="14">
        <v>0</v>
      </c>
      <c r="BI167" s="14"/>
      <c r="BJ167" s="14">
        <v>0</v>
      </c>
      <c r="BK167" s="14">
        <v>0</v>
      </c>
    </row>
    <row r="168" spans="2:63" x14ac:dyDescent="0.35">
      <c r="B168" t="s">
        <v>131</v>
      </c>
      <c r="C168" s="14">
        <v>4.19445023056823E-2</v>
      </c>
      <c r="D168" s="14">
        <v>4.1183196635398898E-2</v>
      </c>
      <c r="E168" s="14">
        <v>4.2947856666520901E-2</v>
      </c>
      <c r="F168" s="14"/>
      <c r="G168" s="14">
        <v>1.83549801038876E-2</v>
      </c>
      <c r="H168" s="14">
        <v>3.68017206531982E-2</v>
      </c>
      <c r="I168" s="14">
        <v>3.18706564788327E-2</v>
      </c>
      <c r="J168" s="14">
        <v>4.9751627105536399E-2</v>
      </c>
      <c r="K168" s="14">
        <v>3.7783293832146903E-2</v>
      </c>
      <c r="L168" s="14">
        <v>7.2795691461373505E-2</v>
      </c>
      <c r="M168" s="14"/>
      <c r="N168" s="14">
        <v>6.1431547403344403E-2</v>
      </c>
      <c r="O168" s="14">
        <v>3.8014341949851302E-2</v>
      </c>
      <c r="P168" s="14"/>
      <c r="Q168" s="14">
        <v>3.7892048522760097E-2</v>
      </c>
      <c r="R168" s="14">
        <v>4.2760738168366598E-2</v>
      </c>
      <c r="S168" s="14">
        <v>1.4812567990290499E-2</v>
      </c>
      <c r="T168" s="14">
        <v>5.1141720295676402E-2</v>
      </c>
      <c r="U168" s="14">
        <v>0</v>
      </c>
      <c r="V168" s="14">
        <v>2.0011489453810701E-2</v>
      </c>
      <c r="W168" s="14">
        <v>4.0683507828251302E-2</v>
      </c>
      <c r="X168" s="14">
        <v>2.8484751565591E-2</v>
      </c>
      <c r="Y168" s="14">
        <v>9.7801442162176497E-2</v>
      </c>
      <c r="Z168" s="14">
        <v>0</v>
      </c>
      <c r="AA168" s="14"/>
      <c r="AB168" s="14">
        <v>5.5320525873401701E-2</v>
      </c>
      <c r="AC168" s="14">
        <v>3.6279493930617301E-2</v>
      </c>
      <c r="AD168" s="14">
        <v>3.4416225394921202E-2</v>
      </c>
      <c r="AE168" s="14"/>
      <c r="AF168" s="14">
        <v>4.4920249036636301E-2</v>
      </c>
      <c r="AG168" s="14">
        <v>3.9219863823483601E-2</v>
      </c>
      <c r="AH168" s="14">
        <v>0.13427977325360099</v>
      </c>
      <c r="AI168" s="14">
        <v>1.87659799006555E-2</v>
      </c>
      <c r="AJ168" s="14">
        <v>0</v>
      </c>
      <c r="AK168" s="14"/>
      <c r="AL168" s="14">
        <v>0</v>
      </c>
      <c r="AM168" s="14">
        <v>0</v>
      </c>
      <c r="AN168" s="14">
        <v>0</v>
      </c>
      <c r="AO168" s="14">
        <v>0</v>
      </c>
      <c r="AP168" s="14">
        <v>0</v>
      </c>
      <c r="AQ168" s="14"/>
      <c r="AR168" s="14">
        <v>3.3695907240362297E-2</v>
      </c>
      <c r="AS168" s="14">
        <v>4.0881126607775299E-2</v>
      </c>
      <c r="AT168" s="14">
        <v>4.9553359040125103E-2</v>
      </c>
      <c r="AU168" s="14"/>
      <c r="AV168" s="14">
        <v>6.99353936141036E-2</v>
      </c>
      <c r="AW168" s="14">
        <v>2.5150424801606001E-2</v>
      </c>
      <c r="AX168" s="14">
        <v>1.7959799206893799E-2</v>
      </c>
      <c r="AY168" s="14"/>
      <c r="AZ168" s="14">
        <v>3.9617487026169601E-2</v>
      </c>
      <c r="BA168" s="14">
        <v>5.3262807050818602E-2</v>
      </c>
      <c r="BB168" s="14">
        <v>2.5596499956307601E-2</v>
      </c>
      <c r="BC168" s="14"/>
      <c r="BD168" s="14">
        <v>8.3881553676086101E-2</v>
      </c>
      <c r="BE168" s="14">
        <v>4.2654413635370099E-2</v>
      </c>
      <c r="BF168" s="14"/>
      <c r="BG168" s="14">
        <v>5.0013768804568502E-2</v>
      </c>
      <c r="BH168" s="14">
        <v>2.72912708959391E-2</v>
      </c>
      <c r="BI168" s="14"/>
      <c r="BJ168" s="14">
        <v>4.6385670492193401E-2</v>
      </c>
      <c r="BK168" s="14">
        <v>4.0727231410905701E-2</v>
      </c>
    </row>
    <row r="169" spans="2:63" x14ac:dyDescent="0.35">
      <c r="B169" t="s">
        <v>132</v>
      </c>
      <c r="C169" s="14">
        <v>0.136872939574089</v>
      </c>
      <c r="D169" s="14">
        <v>0.139875775523014</v>
      </c>
      <c r="E169" s="14">
        <v>0.133725502477058</v>
      </c>
      <c r="F169" s="14"/>
      <c r="G169" s="14">
        <v>0.200364364588726</v>
      </c>
      <c r="H169" s="14">
        <v>0.119851113238633</v>
      </c>
      <c r="I169" s="14">
        <v>0.11854700625751299</v>
      </c>
      <c r="J169" s="14">
        <v>0.12170240302791301</v>
      </c>
      <c r="K169" s="14">
        <v>8.9759083739795603E-2</v>
      </c>
      <c r="L169" s="14">
        <v>0.18198354888915999</v>
      </c>
      <c r="M169" s="14"/>
      <c r="N169" s="14">
        <v>0.108375711716554</v>
      </c>
      <c r="O169" s="14">
        <v>0.142620279646197</v>
      </c>
      <c r="P169" s="14"/>
      <c r="Q169" s="14">
        <v>0.12676138000516701</v>
      </c>
      <c r="R169" s="14">
        <v>0.17213238863156199</v>
      </c>
      <c r="S169" s="14">
        <v>0.12533873755393299</v>
      </c>
      <c r="T169" s="14">
        <v>0.23370694660686001</v>
      </c>
      <c r="U169" s="14">
        <v>6.3856956462361003E-2</v>
      </c>
      <c r="V169" s="14">
        <v>0.121496646525716</v>
      </c>
      <c r="W169" s="14">
        <v>0.121331770931454</v>
      </c>
      <c r="X169" s="14">
        <v>0.20445092391828801</v>
      </c>
      <c r="Y169" s="14">
        <v>7.1447498277299404E-2</v>
      </c>
      <c r="Z169" s="14">
        <v>0.22224317662978399</v>
      </c>
      <c r="AA169" s="14"/>
      <c r="AB169" s="14">
        <v>7.2833542312877295E-2</v>
      </c>
      <c r="AC169" s="14">
        <v>0.22704563558386401</v>
      </c>
      <c r="AD169" s="14">
        <v>7.1806935116133397E-2</v>
      </c>
      <c r="AE169" s="14"/>
      <c r="AF169" s="14">
        <v>6.2467343514952201E-2</v>
      </c>
      <c r="AG169" s="14">
        <v>5.5471508940897599E-2</v>
      </c>
      <c r="AH169" s="14">
        <v>0.37473795332225801</v>
      </c>
      <c r="AI169" s="14">
        <v>0.44844840962265398</v>
      </c>
      <c r="AJ169" s="14">
        <v>0</v>
      </c>
      <c r="AK169" s="14"/>
      <c r="AL169" s="14">
        <v>0</v>
      </c>
      <c r="AM169" s="14">
        <v>0</v>
      </c>
      <c r="AN169" s="14">
        <v>1</v>
      </c>
      <c r="AO169" s="14">
        <v>0</v>
      </c>
      <c r="AP169" s="14">
        <v>0</v>
      </c>
      <c r="AQ169" s="14"/>
      <c r="AR169" s="14">
        <v>4.2667786627927702E-2</v>
      </c>
      <c r="AS169" s="14">
        <v>0.107336821754361</v>
      </c>
      <c r="AT169" s="14">
        <v>0.186271657393146</v>
      </c>
      <c r="AU169" s="14"/>
      <c r="AV169" s="14">
        <v>0.108066479285018</v>
      </c>
      <c r="AW169" s="14">
        <v>0.136389067891315</v>
      </c>
      <c r="AX169" s="14">
        <v>0.16310358736112801</v>
      </c>
      <c r="AY169" s="14"/>
      <c r="AZ169" s="14">
        <v>6.6180047881053902E-2</v>
      </c>
      <c r="BA169" s="14">
        <v>0.144121743985378</v>
      </c>
      <c r="BB169" s="14">
        <v>0.13708199993695599</v>
      </c>
      <c r="BC169" s="14"/>
      <c r="BD169" s="14">
        <v>8.0316776317622102E-2</v>
      </c>
      <c r="BE169" s="14">
        <v>0.158768305493734</v>
      </c>
      <c r="BF169" s="14"/>
      <c r="BG169" s="14">
        <v>0.11211627547280199</v>
      </c>
      <c r="BH169" s="14">
        <v>0.181829334069119</v>
      </c>
      <c r="BI169" s="14"/>
      <c r="BJ169" s="14">
        <v>0.136336744967092</v>
      </c>
      <c r="BK169" s="14">
        <v>0.13701990408018899</v>
      </c>
    </row>
    <row r="170" spans="2:63" x14ac:dyDescent="0.35">
      <c r="B170" t="s">
        <v>133</v>
      </c>
      <c r="C170" s="14">
        <v>1.04463173545278E-2</v>
      </c>
      <c r="D170" s="14">
        <v>9.4608121510933191E-3</v>
      </c>
      <c r="E170" s="14">
        <v>1.1411706207192E-2</v>
      </c>
      <c r="F170" s="14"/>
      <c r="G170" s="14">
        <v>2.5202345713029602E-2</v>
      </c>
      <c r="H170" s="14">
        <v>1.6916644498890201E-2</v>
      </c>
      <c r="I170" s="14">
        <v>4.9018279806858798E-3</v>
      </c>
      <c r="J170" s="14">
        <v>5.4586785849616397E-3</v>
      </c>
      <c r="K170" s="14">
        <v>1.4733208547519999E-2</v>
      </c>
      <c r="L170" s="14">
        <v>0</v>
      </c>
      <c r="M170" s="14"/>
      <c r="N170" s="14">
        <v>3.6515157081729701E-3</v>
      </c>
      <c r="O170" s="14">
        <v>1.18166975184985E-2</v>
      </c>
      <c r="P170" s="14"/>
      <c r="Q170" s="14">
        <v>0</v>
      </c>
      <c r="R170" s="14">
        <v>1.44260286213452E-2</v>
      </c>
      <c r="S170" s="14">
        <v>1.3510039232860101E-2</v>
      </c>
      <c r="T170" s="14">
        <v>0</v>
      </c>
      <c r="U170" s="14">
        <v>0</v>
      </c>
      <c r="V170" s="14">
        <v>3.6581238659478398E-2</v>
      </c>
      <c r="W170" s="14">
        <v>0</v>
      </c>
      <c r="X170" s="14">
        <v>1.89702906235403E-2</v>
      </c>
      <c r="Y170" s="14">
        <v>0</v>
      </c>
      <c r="Z170" s="14">
        <v>3.4714402449261703E-2</v>
      </c>
      <c r="AA170" s="14"/>
      <c r="AB170" s="14">
        <v>3.3328273937508601E-3</v>
      </c>
      <c r="AC170" s="14">
        <v>1.2393738189099701E-2</v>
      </c>
      <c r="AD170" s="14">
        <v>7.8580703780885899E-3</v>
      </c>
      <c r="AE170" s="14"/>
      <c r="AF170" s="14">
        <v>1.86452785472651E-3</v>
      </c>
      <c r="AG170" s="14">
        <v>2.4240182193632199E-3</v>
      </c>
      <c r="AH170" s="14">
        <v>2.04994607865976E-2</v>
      </c>
      <c r="AI170" s="14">
        <v>4.6515880773182597E-2</v>
      </c>
      <c r="AJ170" s="14">
        <v>0</v>
      </c>
      <c r="AK170" s="14"/>
      <c r="AL170" s="14">
        <v>0</v>
      </c>
      <c r="AM170" s="14">
        <v>0</v>
      </c>
      <c r="AN170" s="14">
        <v>0</v>
      </c>
      <c r="AO170" s="14">
        <v>1</v>
      </c>
      <c r="AP170" s="14">
        <v>0</v>
      </c>
      <c r="AQ170" s="14"/>
      <c r="AR170" s="14">
        <v>0</v>
      </c>
      <c r="AS170" s="14">
        <v>1.79287307915614E-2</v>
      </c>
      <c r="AT170" s="14">
        <v>4.3544863371568999E-3</v>
      </c>
      <c r="AU170" s="14"/>
      <c r="AV170" s="14">
        <v>2.5377139698596501E-3</v>
      </c>
      <c r="AW170" s="14">
        <v>1.12672583292905E-2</v>
      </c>
      <c r="AX170" s="14">
        <v>1.7614013052008999E-2</v>
      </c>
      <c r="AY170" s="14"/>
      <c r="AZ170" s="14">
        <v>6.2389906725067697E-3</v>
      </c>
      <c r="BA170" s="14">
        <v>1.6015702132071E-2</v>
      </c>
      <c r="BB170" s="14">
        <v>5.3115219559604302E-3</v>
      </c>
      <c r="BC170" s="14"/>
      <c r="BD170" s="14">
        <v>6.5548051197980798E-3</v>
      </c>
      <c r="BE170" s="14">
        <v>1.22677954278542E-2</v>
      </c>
      <c r="BF170" s="14"/>
      <c r="BG170" s="14">
        <v>9.4319116126056098E-3</v>
      </c>
      <c r="BH170" s="14">
        <v>1.2288408216418399E-2</v>
      </c>
      <c r="BI170" s="14"/>
      <c r="BJ170" s="14">
        <v>4.2253219885636604E-3</v>
      </c>
      <c r="BK170" s="14">
        <v>1.21514175168068E-2</v>
      </c>
    </row>
    <row r="171" spans="2:63" x14ac:dyDescent="0.35">
      <c r="B171" t="s">
        <v>86</v>
      </c>
      <c r="C171" s="14">
        <v>0.110233733385706</v>
      </c>
      <c r="D171" s="14">
        <v>7.9164401501597398E-2</v>
      </c>
      <c r="E171" s="14">
        <v>0.1390027994046</v>
      </c>
      <c r="F171" s="14"/>
      <c r="G171" s="14">
        <v>8.0322226450224299E-2</v>
      </c>
      <c r="H171" s="14">
        <v>6.3092950636904704E-2</v>
      </c>
      <c r="I171" s="14">
        <v>0.112164556642721</v>
      </c>
      <c r="J171" s="14">
        <v>0.17385186379041601</v>
      </c>
      <c r="K171" s="14">
        <v>0.13380712872264799</v>
      </c>
      <c r="L171" s="14">
        <v>0.102121064280353</v>
      </c>
      <c r="M171" s="14"/>
      <c r="N171" s="14">
        <v>7.2502564302103695E-2</v>
      </c>
      <c r="O171" s="14">
        <v>0.11784338093197901</v>
      </c>
      <c r="P171" s="14"/>
      <c r="Q171" s="14">
        <v>0.17769165012302501</v>
      </c>
      <c r="R171" s="14">
        <v>0.117750491740515</v>
      </c>
      <c r="S171" s="14">
        <v>0.107666970274347</v>
      </c>
      <c r="T171" s="14">
        <v>9.3632760895083406E-2</v>
      </c>
      <c r="U171" s="14">
        <v>0.10082516206804901</v>
      </c>
      <c r="V171" s="14">
        <v>8.5056653362168694E-2</v>
      </c>
      <c r="W171" s="14">
        <v>5.9994438531650401E-2</v>
      </c>
      <c r="X171" s="14">
        <v>7.2511331267906098E-2</v>
      </c>
      <c r="Y171" s="14">
        <v>0.104709692020364</v>
      </c>
      <c r="Z171" s="14">
        <v>0.327838161984087</v>
      </c>
      <c r="AA171" s="14"/>
      <c r="AB171" s="14">
        <v>2.9157400035141098E-2</v>
      </c>
      <c r="AC171" s="14">
        <v>0.18459925792703899</v>
      </c>
      <c r="AD171" s="14">
        <v>6.1936261460581003E-2</v>
      </c>
      <c r="AE171" s="14"/>
      <c r="AF171" s="14">
        <v>5.3357576936039201E-2</v>
      </c>
      <c r="AG171" s="14">
        <v>0.110995275150387</v>
      </c>
      <c r="AH171" s="14">
        <v>0.22033617765003699</v>
      </c>
      <c r="AI171" s="14">
        <v>0.17438349006221601</v>
      </c>
      <c r="AJ171" s="14">
        <v>0</v>
      </c>
      <c r="AK171" s="14"/>
      <c r="AL171" s="14">
        <v>0</v>
      </c>
      <c r="AM171" s="14">
        <v>0</v>
      </c>
      <c r="AN171" s="14">
        <v>0</v>
      </c>
      <c r="AO171" s="14">
        <v>0</v>
      </c>
      <c r="AP171" s="14">
        <v>0</v>
      </c>
      <c r="AQ171" s="14"/>
      <c r="AR171" s="14">
        <v>1.56471496201331E-2</v>
      </c>
      <c r="AS171" s="14">
        <v>9.908203701196E-2</v>
      </c>
      <c r="AT171" s="14">
        <v>0.123268346137793</v>
      </c>
      <c r="AU171" s="14"/>
      <c r="AV171" s="14">
        <v>7.24241959672519E-2</v>
      </c>
      <c r="AW171" s="14">
        <v>0.115231924336995</v>
      </c>
      <c r="AX171" s="14">
        <v>0.109694427787511</v>
      </c>
      <c r="AY171" s="14"/>
      <c r="AZ171" s="14">
        <v>5.7999237414896702E-2</v>
      </c>
      <c r="BA171" s="14">
        <v>0.109468616196316</v>
      </c>
      <c r="BB171" s="14">
        <v>8.8920846576575896E-2</v>
      </c>
      <c r="BC171" s="14"/>
      <c r="BD171" s="14">
        <v>4.4134862935783399E-2</v>
      </c>
      <c r="BE171" s="14">
        <v>0.11798877072982</v>
      </c>
      <c r="BF171" s="14"/>
      <c r="BG171" s="14">
        <v>7.8787351859183896E-2</v>
      </c>
      <c r="BH171" s="14">
        <v>0.16733819332277899</v>
      </c>
      <c r="BI171" s="14"/>
      <c r="BJ171" s="14">
        <v>0.108708625222454</v>
      </c>
      <c r="BK171" s="14">
        <v>0.11065174722813501</v>
      </c>
    </row>
    <row r="172" spans="2:63" x14ac:dyDescent="0.35">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row>
    <row r="173" spans="2:63" x14ac:dyDescent="0.35">
      <c r="B173" s="6" t="s">
        <v>154</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row>
    <row r="174" spans="2:63" x14ac:dyDescent="0.35">
      <c r="B174" s="21" t="s">
        <v>90</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row>
    <row r="175" spans="2:63" x14ac:dyDescent="0.35">
      <c r="B175" t="s">
        <v>135</v>
      </c>
      <c r="C175" s="14">
        <v>0.50751635762316205</v>
      </c>
      <c r="D175" s="14">
        <v>0.51620100105437305</v>
      </c>
      <c r="E175" s="14">
        <v>0.49596407726739</v>
      </c>
      <c r="F175" s="14"/>
      <c r="G175" s="14">
        <v>0.50340037185912501</v>
      </c>
      <c r="H175" s="14">
        <v>0.499329671777554</v>
      </c>
      <c r="I175" s="14">
        <v>0.45112421920484702</v>
      </c>
      <c r="J175" s="14">
        <v>0.50991923266878303</v>
      </c>
      <c r="K175" s="14">
        <v>0.44863338793691798</v>
      </c>
      <c r="L175" s="14">
        <v>0.629567505878461</v>
      </c>
      <c r="M175" s="14"/>
      <c r="N175" s="14">
        <v>0.58654108402061</v>
      </c>
      <c r="O175" s="14">
        <v>0.49157859767745898</v>
      </c>
      <c r="P175" s="14"/>
      <c r="Q175" s="14">
        <v>0.56277733003157604</v>
      </c>
      <c r="R175" s="14">
        <v>0.42565014648140298</v>
      </c>
      <c r="S175" s="14">
        <v>0.51127131616280896</v>
      </c>
      <c r="T175" s="14">
        <v>0.65128389091771299</v>
      </c>
      <c r="U175" s="14">
        <v>0.40067147837081202</v>
      </c>
      <c r="V175" s="14">
        <v>0.44975292275898299</v>
      </c>
      <c r="W175" s="14">
        <v>0.61655335347864004</v>
      </c>
      <c r="X175" s="14">
        <v>0.46382869602619098</v>
      </c>
      <c r="Y175" s="14">
        <v>0.515797332792295</v>
      </c>
      <c r="Z175" s="14">
        <v>0.55118892805818798</v>
      </c>
      <c r="AA175" s="14"/>
      <c r="AB175" s="14">
        <v>0.496140319096323</v>
      </c>
      <c r="AC175" s="14">
        <v>0.48763978509339101</v>
      </c>
      <c r="AD175" s="14">
        <v>0.53796039414067898</v>
      </c>
      <c r="AE175" s="14"/>
      <c r="AF175" s="14">
        <v>0.46897712184625601</v>
      </c>
      <c r="AG175" s="14">
        <v>0.51202187750700301</v>
      </c>
      <c r="AH175" s="14">
        <v>0.48924999562361898</v>
      </c>
      <c r="AI175" s="14">
        <v>0.61546043642574799</v>
      </c>
      <c r="AJ175" s="14">
        <v>0</v>
      </c>
      <c r="AK175" s="14"/>
      <c r="AL175" s="14">
        <v>0.456575260721229</v>
      </c>
      <c r="AM175" s="14">
        <v>0.55964479004774803</v>
      </c>
      <c r="AN175" s="14">
        <v>0.59162265624268495</v>
      </c>
      <c r="AO175" s="14">
        <v>0.480605711146807</v>
      </c>
      <c r="AP175" s="14">
        <v>0</v>
      </c>
      <c r="AQ175" s="14"/>
      <c r="AR175" s="14">
        <v>0.42350995317955797</v>
      </c>
      <c r="AS175" s="14">
        <v>0.47201195710511501</v>
      </c>
      <c r="AT175" s="14">
        <v>0.57298299376155004</v>
      </c>
      <c r="AU175" s="14"/>
      <c r="AV175" s="14">
        <v>0.47664099045951902</v>
      </c>
      <c r="AW175" s="14">
        <v>0.52120572370164597</v>
      </c>
      <c r="AX175" s="14">
        <v>0.52894052940792102</v>
      </c>
      <c r="AY175" s="14"/>
      <c r="AZ175" s="14">
        <v>0.42308306382649002</v>
      </c>
      <c r="BA175" s="14">
        <v>0.50464768008711303</v>
      </c>
      <c r="BB175" s="14">
        <v>0.56171391052462405</v>
      </c>
      <c r="BC175" s="14"/>
      <c r="BD175" s="14">
        <v>0.48369158348055402</v>
      </c>
      <c r="BE175" s="14">
        <v>0.52484608590425297</v>
      </c>
      <c r="BF175" s="14"/>
      <c r="BG175" s="14">
        <v>0.51576017942686703</v>
      </c>
      <c r="BH175" s="14">
        <v>0.49254614581927098</v>
      </c>
      <c r="BI175" s="14"/>
      <c r="BJ175" s="14">
        <v>0.48707520625381001</v>
      </c>
      <c r="BK175" s="14">
        <v>0.51311903186846797</v>
      </c>
    </row>
    <row r="176" spans="2:63" x14ac:dyDescent="0.35">
      <c r="B176" t="s">
        <v>136</v>
      </c>
      <c r="C176" s="14">
        <v>0.47473704871769701</v>
      </c>
      <c r="D176" s="14">
        <v>0.47899102181453002</v>
      </c>
      <c r="E176" s="14">
        <v>0.47099555872335302</v>
      </c>
      <c r="F176" s="14"/>
      <c r="G176" s="14">
        <v>0.52906972780172501</v>
      </c>
      <c r="H176" s="14">
        <v>0.443292966186485</v>
      </c>
      <c r="I176" s="14">
        <v>0.44491475280930598</v>
      </c>
      <c r="J176" s="14">
        <v>0.52217954514034304</v>
      </c>
      <c r="K176" s="14">
        <v>0.48334807861426998</v>
      </c>
      <c r="L176" s="14">
        <v>0.45010103824217901</v>
      </c>
      <c r="M176" s="14"/>
      <c r="N176" s="14">
        <v>0.50294948573730502</v>
      </c>
      <c r="O176" s="14">
        <v>0.469047145453238</v>
      </c>
      <c r="P176" s="14"/>
      <c r="Q176" s="14">
        <v>0.55781071687496098</v>
      </c>
      <c r="R176" s="14">
        <v>0.39575014850482398</v>
      </c>
      <c r="S176" s="14">
        <v>0.48064189689702602</v>
      </c>
      <c r="T176" s="14">
        <v>0.469169695774314</v>
      </c>
      <c r="U176" s="14">
        <v>0.43848211596107001</v>
      </c>
      <c r="V176" s="14">
        <v>0.57567757493272498</v>
      </c>
      <c r="W176" s="14">
        <v>0.45788372634372498</v>
      </c>
      <c r="X176" s="14">
        <v>0.46843619416034799</v>
      </c>
      <c r="Y176" s="14">
        <v>0.50563970786968304</v>
      </c>
      <c r="Z176" s="14">
        <v>0.425181462388664</v>
      </c>
      <c r="AA176" s="14"/>
      <c r="AB176" s="14">
        <v>0.44267141655527698</v>
      </c>
      <c r="AC176" s="14">
        <v>0.51481177380198895</v>
      </c>
      <c r="AD176" s="14">
        <v>0.48344185267378798</v>
      </c>
      <c r="AE176" s="14"/>
      <c r="AF176" s="14">
        <v>0.45548673450914801</v>
      </c>
      <c r="AG176" s="14">
        <v>0.45780081778947701</v>
      </c>
      <c r="AH176" s="14">
        <v>0.53797086272577499</v>
      </c>
      <c r="AI176" s="14">
        <v>0.56640926826767901</v>
      </c>
      <c r="AJ176" s="14">
        <v>0</v>
      </c>
      <c r="AK176" s="14"/>
      <c r="AL176" s="14">
        <v>0.43539122106923001</v>
      </c>
      <c r="AM176" s="14">
        <v>0.49590899765283802</v>
      </c>
      <c r="AN176" s="14">
        <v>0.57148026625977699</v>
      </c>
      <c r="AO176" s="14">
        <v>0.34316045290261099</v>
      </c>
      <c r="AP176" s="14">
        <v>0</v>
      </c>
      <c r="AQ176" s="14"/>
      <c r="AR176" s="14">
        <v>0.29228022064426801</v>
      </c>
      <c r="AS176" s="14">
        <v>0.49656021429864999</v>
      </c>
      <c r="AT176" s="14">
        <v>0.51323840770917295</v>
      </c>
      <c r="AU176" s="14"/>
      <c r="AV176" s="14">
        <v>0.40747072928397898</v>
      </c>
      <c r="AW176" s="14">
        <v>0.49887664290706202</v>
      </c>
      <c r="AX176" s="14">
        <v>0.53417503455564996</v>
      </c>
      <c r="AY176" s="14"/>
      <c r="AZ176" s="14">
        <v>0.38991207112257897</v>
      </c>
      <c r="BA176" s="14">
        <v>0.497723291574872</v>
      </c>
      <c r="BB176" s="14">
        <v>0.499623576753223</v>
      </c>
      <c r="BC176" s="14"/>
      <c r="BD176" s="14">
        <v>0.45256308937370998</v>
      </c>
      <c r="BE176" s="14">
        <v>0.51553451991025201</v>
      </c>
      <c r="BF176" s="14"/>
      <c r="BG176" s="14">
        <v>0.49423575142791298</v>
      </c>
      <c r="BH176" s="14">
        <v>0.43932874945753297</v>
      </c>
      <c r="BI176" s="14"/>
      <c r="BJ176" s="14">
        <v>0.470922600609197</v>
      </c>
      <c r="BK176" s="14">
        <v>0.47578254316130197</v>
      </c>
    </row>
    <row r="177" spans="2:63" x14ac:dyDescent="0.35">
      <c r="B177" t="s">
        <v>137</v>
      </c>
      <c r="C177" s="14">
        <v>0.44145235879740302</v>
      </c>
      <c r="D177" s="14">
        <v>0.42837453977623102</v>
      </c>
      <c r="E177" s="14">
        <v>0.45452750940161901</v>
      </c>
      <c r="F177" s="14"/>
      <c r="G177" s="14">
        <v>0.40433996940224398</v>
      </c>
      <c r="H177" s="14">
        <v>0.47856433454268699</v>
      </c>
      <c r="I177" s="14">
        <v>0.47143731634427999</v>
      </c>
      <c r="J177" s="14">
        <v>0.41845940015740501</v>
      </c>
      <c r="K177" s="14">
        <v>0.44649079075104903</v>
      </c>
      <c r="L177" s="14">
        <v>0.41128369945523902</v>
      </c>
      <c r="M177" s="14"/>
      <c r="N177" s="14">
        <v>0.37247366392084802</v>
      </c>
      <c r="O177" s="14">
        <v>0.45536402835233902</v>
      </c>
      <c r="P177" s="14"/>
      <c r="Q177" s="14">
        <v>0.50673342782381503</v>
      </c>
      <c r="R177" s="14">
        <v>0.417963163722537</v>
      </c>
      <c r="S177" s="14">
        <v>0.43141137976390398</v>
      </c>
      <c r="T177" s="14">
        <v>0.44428652819498599</v>
      </c>
      <c r="U177" s="14">
        <v>0.41951384649492302</v>
      </c>
      <c r="V177" s="14">
        <v>0.40303810105186999</v>
      </c>
      <c r="W177" s="14">
        <v>0.39672350881650398</v>
      </c>
      <c r="X177" s="14">
        <v>0.494280904510074</v>
      </c>
      <c r="Y177" s="14">
        <v>0.451519719872577</v>
      </c>
      <c r="Z177" s="14">
        <v>0.47147394135148801</v>
      </c>
      <c r="AA177" s="14"/>
      <c r="AB177" s="14">
        <v>0.42280948537646401</v>
      </c>
      <c r="AC177" s="14">
        <v>0.49169665723453898</v>
      </c>
      <c r="AD177" s="14">
        <v>0.43262474686702401</v>
      </c>
      <c r="AE177" s="14"/>
      <c r="AF177" s="14">
        <v>0.432558026316885</v>
      </c>
      <c r="AG177" s="14">
        <v>0.46235085820940203</v>
      </c>
      <c r="AH177" s="14">
        <v>0.33604678071040001</v>
      </c>
      <c r="AI177" s="14">
        <v>0.46800907277780202</v>
      </c>
      <c r="AJ177" s="14">
        <v>0</v>
      </c>
      <c r="AK177" s="14"/>
      <c r="AL177" s="14">
        <v>0.44860659810463399</v>
      </c>
      <c r="AM177" s="14">
        <v>0.42275768673325298</v>
      </c>
      <c r="AN177" s="14">
        <v>0.45724056970404098</v>
      </c>
      <c r="AO177" s="14">
        <v>0.41640594358958699</v>
      </c>
      <c r="AP177" s="14">
        <v>0</v>
      </c>
      <c r="AQ177" s="14"/>
      <c r="AR177" s="14">
        <v>0.43735997921956599</v>
      </c>
      <c r="AS177" s="14">
        <v>0.44206089395149401</v>
      </c>
      <c r="AT177" s="14">
        <v>0.45111704488821402</v>
      </c>
      <c r="AU177" s="14"/>
      <c r="AV177" s="14">
        <v>0.45461301905917001</v>
      </c>
      <c r="AW177" s="14">
        <v>0.45282046583130398</v>
      </c>
      <c r="AX177" s="14">
        <v>0.42975593832387199</v>
      </c>
      <c r="AY177" s="14"/>
      <c r="AZ177" s="14">
        <v>0.38862353918606202</v>
      </c>
      <c r="BA177" s="14">
        <v>0.43483731441058798</v>
      </c>
      <c r="BB177" s="14">
        <v>0.48310526302845203</v>
      </c>
      <c r="BC177" s="14"/>
      <c r="BD177" s="14">
        <v>0.40963444185129599</v>
      </c>
      <c r="BE177" s="14">
        <v>0.42604704085482997</v>
      </c>
      <c r="BF177" s="14"/>
      <c r="BG177" s="14">
        <v>0.434939892095909</v>
      </c>
      <c r="BH177" s="14">
        <v>0.45327854915044402</v>
      </c>
      <c r="BI177" s="14"/>
      <c r="BJ177" s="14">
        <v>0.39326363238239898</v>
      </c>
      <c r="BK177" s="14">
        <v>0.45466031032229598</v>
      </c>
    </row>
    <row r="178" spans="2:63" x14ac:dyDescent="0.35">
      <c r="B178" t="s">
        <v>138</v>
      </c>
      <c r="C178" s="14">
        <v>0.40763183314308199</v>
      </c>
      <c r="D178" s="14">
        <v>0.43883800961269498</v>
      </c>
      <c r="E178" s="14">
        <v>0.37860073155879798</v>
      </c>
      <c r="F178" s="14"/>
      <c r="G178" s="14">
        <v>0.46656577736041999</v>
      </c>
      <c r="H178" s="14">
        <v>0.41664485663617101</v>
      </c>
      <c r="I178" s="14">
        <v>0.42374308572875602</v>
      </c>
      <c r="J178" s="14">
        <v>0.41699362815066399</v>
      </c>
      <c r="K178" s="14">
        <v>0.41379345042057503</v>
      </c>
      <c r="L178" s="14">
        <v>0.31997374998080202</v>
      </c>
      <c r="M178" s="14"/>
      <c r="N178" s="14">
        <v>0.42645283865246703</v>
      </c>
      <c r="O178" s="14">
        <v>0.40383600009917298</v>
      </c>
      <c r="P178" s="14"/>
      <c r="Q178" s="14">
        <v>0.35444748589809399</v>
      </c>
      <c r="R178" s="14">
        <v>0.32183033467573702</v>
      </c>
      <c r="S178" s="14">
        <v>0.52241851227466696</v>
      </c>
      <c r="T178" s="14">
        <v>0.54005379840783296</v>
      </c>
      <c r="U178" s="14">
        <v>0.42875647028904601</v>
      </c>
      <c r="V178" s="14">
        <v>0.35816897274104398</v>
      </c>
      <c r="W178" s="14">
        <v>0.39211331507988501</v>
      </c>
      <c r="X178" s="14">
        <v>0.478740095345632</v>
      </c>
      <c r="Y178" s="14">
        <v>0.43461359937854499</v>
      </c>
      <c r="Z178" s="14">
        <v>0.295063742594182</v>
      </c>
      <c r="AA178" s="14"/>
      <c r="AB178" s="14">
        <v>0.33695864795406599</v>
      </c>
      <c r="AC178" s="14">
        <v>0.42730909491783298</v>
      </c>
      <c r="AD178" s="14">
        <v>0.469522660828114</v>
      </c>
      <c r="AE178" s="14"/>
      <c r="AF178" s="14">
        <v>0.33401456527232598</v>
      </c>
      <c r="AG178" s="14">
        <v>0.49993436209964198</v>
      </c>
      <c r="AH178" s="14">
        <v>0.55501167822165298</v>
      </c>
      <c r="AI178" s="14">
        <v>0.35730295996512001</v>
      </c>
      <c r="AJ178" s="14">
        <v>0</v>
      </c>
      <c r="AK178" s="14"/>
      <c r="AL178" s="14">
        <v>0.30879780816867303</v>
      </c>
      <c r="AM178" s="14">
        <v>0.48235924724253398</v>
      </c>
      <c r="AN178" s="14">
        <v>0.38566216823962901</v>
      </c>
      <c r="AO178" s="14">
        <v>0.431291670053982</v>
      </c>
      <c r="AP178" s="14">
        <v>0</v>
      </c>
      <c r="AQ178" s="14"/>
      <c r="AR178" s="14">
        <v>0.23050727445118199</v>
      </c>
      <c r="AS178" s="14">
        <v>0.41048741368770097</v>
      </c>
      <c r="AT178" s="14">
        <v>0.48636038241572599</v>
      </c>
      <c r="AU178" s="14"/>
      <c r="AV178" s="14">
        <v>0.37907000260069201</v>
      </c>
      <c r="AW178" s="14">
        <v>0.41963237107787899</v>
      </c>
      <c r="AX178" s="14">
        <v>0.45504275614349998</v>
      </c>
      <c r="AY178" s="14"/>
      <c r="AZ178" s="14">
        <v>0.26762879002612899</v>
      </c>
      <c r="BA178" s="14">
        <v>0.38938248516016</v>
      </c>
      <c r="BB178" s="14">
        <v>0.50348764435121496</v>
      </c>
      <c r="BC178" s="14"/>
      <c r="BD178" s="14">
        <v>0.42240923597355601</v>
      </c>
      <c r="BE178" s="14">
        <v>0.422659928254974</v>
      </c>
      <c r="BF178" s="14"/>
      <c r="BG178" s="14">
        <v>0.43290149368835501</v>
      </c>
      <c r="BH178" s="14">
        <v>0.36174387248808898</v>
      </c>
      <c r="BI178" s="14"/>
      <c r="BJ178" s="14">
        <v>0.40268191649181301</v>
      </c>
      <c r="BK178" s="14">
        <v>0.40898854588579298</v>
      </c>
    </row>
    <row r="179" spans="2:63" x14ac:dyDescent="0.35">
      <c r="B179" t="s">
        <v>139</v>
      </c>
      <c r="C179" s="14">
        <v>0.38155501233414302</v>
      </c>
      <c r="D179" s="14">
        <v>0.34141952399389103</v>
      </c>
      <c r="E179" s="14">
        <v>0.418499104434359</v>
      </c>
      <c r="F179" s="14"/>
      <c r="G179" s="14">
        <v>0.35659627894495199</v>
      </c>
      <c r="H179" s="14">
        <v>0.45082889540033599</v>
      </c>
      <c r="I179" s="14">
        <v>0.36000243437611101</v>
      </c>
      <c r="J179" s="14">
        <v>0.35601207208137098</v>
      </c>
      <c r="K179" s="14">
        <v>0.30991844739507302</v>
      </c>
      <c r="L179" s="14">
        <v>0.42854403867938001</v>
      </c>
      <c r="M179" s="14"/>
      <c r="N179" s="14">
        <v>0.38749419279106001</v>
      </c>
      <c r="O179" s="14">
        <v>0.380357194426865</v>
      </c>
      <c r="P179" s="14"/>
      <c r="Q179" s="14">
        <v>0.51928946560121803</v>
      </c>
      <c r="R179" s="14">
        <v>0.37576396491901798</v>
      </c>
      <c r="S179" s="14">
        <v>0.44705767617171899</v>
      </c>
      <c r="T179" s="14">
        <v>0.43549554060497297</v>
      </c>
      <c r="U179" s="14">
        <v>0.39835357643560199</v>
      </c>
      <c r="V179" s="14">
        <v>0.37130346242454498</v>
      </c>
      <c r="W179" s="14">
        <v>0.39673627661344502</v>
      </c>
      <c r="X179" s="14">
        <v>0.34949490206414302</v>
      </c>
      <c r="Y179" s="14">
        <v>0.337750216000332</v>
      </c>
      <c r="Z179" s="14">
        <v>0.37980720754098501</v>
      </c>
      <c r="AA179" s="14"/>
      <c r="AB179" s="14">
        <v>0.40153129094001799</v>
      </c>
      <c r="AC179" s="14">
        <v>0.37001240021936499</v>
      </c>
      <c r="AD179" s="14">
        <v>0.36729132571693301</v>
      </c>
      <c r="AE179" s="14"/>
      <c r="AF179" s="14">
        <v>0.40167809346708</v>
      </c>
      <c r="AG179" s="14">
        <v>0.36051067577804002</v>
      </c>
      <c r="AH179" s="14">
        <v>0.33954684193302298</v>
      </c>
      <c r="AI179" s="14">
        <v>0.399181484061573</v>
      </c>
      <c r="AJ179" s="14">
        <v>0</v>
      </c>
      <c r="AK179" s="14"/>
      <c r="AL179" s="14">
        <v>0.39629691515692</v>
      </c>
      <c r="AM179" s="14">
        <v>0.35258153800011199</v>
      </c>
      <c r="AN179" s="14">
        <v>0.379511783959947</v>
      </c>
      <c r="AO179" s="14">
        <v>0.39883187965476102</v>
      </c>
      <c r="AP179" s="14">
        <v>0</v>
      </c>
      <c r="AQ179" s="14"/>
      <c r="AR179" s="14">
        <v>0.40716393823028402</v>
      </c>
      <c r="AS179" s="14">
        <v>0.38972585015963801</v>
      </c>
      <c r="AT179" s="14">
        <v>0.37641412535607899</v>
      </c>
      <c r="AU179" s="14"/>
      <c r="AV179" s="14">
        <v>0.38355041678592</v>
      </c>
      <c r="AW179" s="14">
        <v>0.36846615052766002</v>
      </c>
      <c r="AX179" s="14">
        <v>0.38737368507155501</v>
      </c>
      <c r="AY179" s="14"/>
      <c r="AZ179" s="14">
        <v>0.35761008479499801</v>
      </c>
      <c r="BA179" s="14">
        <v>0.41168065047128499</v>
      </c>
      <c r="BB179" s="14">
        <v>0.34799063679533698</v>
      </c>
      <c r="BC179" s="14"/>
      <c r="BD179" s="14">
        <v>0.41980605464563597</v>
      </c>
      <c r="BE179" s="14">
        <v>0.314872956700045</v>
      </c>
      <c r="BF179" s="14"/>
      <c r="BG179" s="14">
        <v>0.39750911938832301</v>
      </c>
      <c r="BH179" s="14">
        <v>0.35258345430802202</v>
      </c>
      <c r="BI179" s="14"/>
      <c r="BJ179" s="14">
        <v>0.34211920466769502</v>
      </c>
      <c r="BK179" s="14">
        <v>0.39236389388701298</v>
      </c>
    </row>
    <row r="180" spans="2:63" x14ac:dyDescent="0.35">
      <c r="B180" t="s">
        <v>140</v>
      </c>
      <c r="C180" s="14">
        <v>0.31784720778485498</v>
      </c>
      <c r="D180" s="14">
        <v>0.35190168880099398</v>
      </c>
      <c r="E180" s="14">
        <v>0.28964973728455901</v>
      </c>
      <c r="F180" s="14"/>
      <c r="G180" s="14">
        <v>0.39408867237805401</v>
      </c>
      <c r="H180" s="14">
        <v>0.38563116669939201</v>
      </c>
      <c r="I180" s="14">
        <v>0.347842206785065</v>
      </c>
      <c r="J180" s="14">
        <v>0.310466291651744</v>
      </c>
      <c r="K180" s="14">
        <v>0.24858093254136901</v>
      </c>
      <c r="L180" s="14">
        <v>0.21024092527742899</v>
      </c>
      <c r="M180" s="14"/>
      <c r="N180" s="14">
        <v>0.29834366224462999</v>
      </c>
      <c r="O180" s="14">
        <v>0.32178069596103498</v>
      </c>
      <c r="P180" s="14"/>
      <c r="Q180" s="14">
        <v>0.25917687683384699</v>
      </c>
      <c r="R180" s="14">
        <v>0.26498054864420001</v>
      </c>
      <c r="S180" s="14">
        <v>0.36668865739425999</v>
      </c>
      <c r="T180" s="14">
        <v>0.27990539042219997</v>
      </c>
      <c r="U180" s="14">
        <v>0.26331202004804599</v>
      </c>
      <c r="V180" s="14">
        <v>0.28559021758918302</v>
      </c>
      <c r="W180" s="14">
        <v>0.330644978822624</v>
      </c>
      <c r="X180" s="14">
        <v>0.37714597527336102</v>
      </c>
      <c r="Y180" s="14">
        <v>0.33916640472704201</v>
      </c>
      <c r="Z180" s="14">
        <v>0.41022772251436102</v>
      </c>
      <c r="AA180" s="14"/>
      <c r="AB180" s="14">
        <v>0.23460171409213501</v>
      </c>
      <c r="AC180" s="14">
        <v>0.37359090945594298</v>
      </c>
      <c r="AD180" s="14">
        <v>0.361170105978116</v>
      </c>
      <c r="AE180" s="14"/>
      <c r="AF180" s="14">
        <v>0.233302025896474</v>
      </c>
      <c r="AG180" s="14">
        <v>0.40299456263822597</v>
      </c>
      <c r="AH180" s="14">
        <v>0.33782540092406199</v>
      </c>
      <c r="AI180" s="14">
        <v>0.34198207516678603</v>
      </c>
      <c r="AJ180" s="14">
        <v>0</v>
      </c>
      <c r="AK180" s="14"/>
      <c r="AL180" s="14">
        <v>0.21734387272234701</v>
      </c>
      <c r="AM180" s="14">
        <v>0.43423617011198001</v>
      </c>
      <c r="AN180" s="14">
        <v>0.34019718184282499</v>
      </c>
      <c r="AO180" s="14">
        <v>0.24269323682004901</v>
      </c>
      <c r="AP180" s="14">
        <v>0</v>
      </c>
      <c r="AQ180" s="14"/>
      <c r="AR180" s="14">
        <v>0.221931845355826</v>
      </c>
      <c r="AS180" s="14">
        <v>0.28179308678292098</v>
      </c>
      <c r="AT180" s="14">
        <v>0.39811453282576897</v>
      </c>
      <c r="AU180" s="14"/>
      <c r="AV180" s="14">
        <v>0.32941352077159097</v>
      </c>
      <c r="AW180" s="14">
        <v>0.30233895420641899</v>
      </c>
      <c r="AX180" s="14">
        <v>0.349054301278521</v>
      </c>
      <c r="AY180" s="14"/>
      <c r="AZ180" s="14">
        <v>0.181138317946934</v>
      </c>
      <c r="BA180" s="14">
        <v>0.31778128484889601</v>
      </c>
      <c r="BB180" s="14">
        <v>0.40246269646219601</v>
      </c>
      <c r="BC180" s="14"/>
      <c r="BD180" s="14">
        <v>0.352352648492537</v>
      </c>
      <c r="BE180" s="14">
        <v>0.30387864220571698</v>
      </c>
      <c r="BF180" s="14"/>
      <c r="BG180" s="14">
        <v>0.33834881324698202</v>
      </c>
      <c r="BH180" s="14">
        <v>0.28061770629927901</v>
      </c>
      <c r="BI180" s="14"/>
      <c r="BJ180" s="14">
        <v>0.32029325228081401</v>
      </c>
      <c r="BK180" s="14">
        <v>0.317176776347176</v>
      </c>
    </row>
    <row r="181" spans="2:63" x14ac:dyDescent="0.35">
      <c r="B181" t="s">
        <v>141</v>
      </c>
      <c r="C181" s="14">
        <v>0.184878842550734</v>
      </c>
      <c r="D181" s="14">
        <v>0.15134884140576699</v>
      </c>
      <c r="E181" s="14">
        <v>0.21642762423575901</v>
      </c>
      <c r="F181" s="14"/>
      <c r="G181" s="14">
        <v>0.134939931225944</v>
      </c>
      <c r="H181" s="14">
        <v>0.1346933295079</v>
      </c>
      <c r="I181" s="14">
        <v>0.22543289382064899</v>
      </c>
      <c r="J181" s="14">
        <v>0.156513498410744</v>
      </c>
      <c r="K181" s="14">
        <v>0.21195630799244</v>
      </c>
      <c r="L181" s="14">
        <v>0.239490346294331</v>
      </c>
      <c r="M181" s="14"/>
      <c r="N181" s="14">
        <v>0.25711428836847</v>
      </c>
      <c r="O181" s="14">
        <v>0.17031034927656899</v>
      </c>
      <c r="P181" s="14"/>
      <c r="Q181" s="14">
        <v>0.19519664284048599</v>
      </c>
      <c r="R181" s="14">
        <v>0.14816618783851401</v>
      </c>
      <c r="S181" s="14">
        <v>0.14080551811946501</v>
      </c>
      <c r="T181" s="14">
        <v>0.14853654900751101</v>
      </c>
      <c r="U181" s="14">
        <v>0.18096172411318001</v>
      </c>
      <c r="V181" s="14">
        <v>0.18381176740284699</v>
      </c>
      <c r="W181" s="14">
        <v>0.15717177453308201</v>
      </c>
      <c r="X181" s="14">
        <v>0.207058452827274</v>
      </c>
      <c r="Y181" s="14">
        <v>0.26184878788796001</v>
      </c>
      <c r="Z181" s="14">
        <v>0.17115704632756401</v>
      </c>
      <c r="AA181" s="14"/>
      <c r="AB181" s="14">
        <v>0.28038461232772099</v>
      </c>
      <c r="AC181" s="14">
        <v>0.20015062363592301</v>
      </c>
      <c r="AD181" s="14">
        <v>0.112391326423555</v>
      </c>
      <c r="AE181" s="14"/>
      <c r="AF181" s="14">
        <v>0.27996536022963098</v>
      </c>
      <c r="AG181" s="14">
        <v>9.9659171690808401E-2</v>
      </c>
      <c r="AH181" s="14">
        <v>0.19247231604788601</v>
      </c>
      <c r="AI181" s="14">
        <v>0.159013854649285</v>
      </c>
      <c r="AJ181" s="14">
        <v>0</v>
      </c>
      <c r="AK181" s="14"/>
      <c r="AL181" s="14">
        <v>0.28689568816725303</v>
      </c>
      <c r="AM181" s="14">
        <v>9.7417007423085705E-2</v>
      </c>
      <c r="AN181" s="14">
        <v>0.136763792081181</v>
      </c>
      <c r="AO181" s="14">
        <v>0.22451570502510401</v>
      </c>
      <c r="AP181" s="14">
        <v>0</v>
      </c>
      <c r="AQ181" s="14"/>
      <c r="AR181" s="14">
        <v>0.27576246626747503</v>
      </c>
      <c r="AS181" s="14">
        <v>0.23869042476181099</v>
      </c>
      <c r="AT181" s="14">
        <v>0.111471877951391</v>
      </c>
      <c r="AU181" s="14"/>
      <c r="AV181" s="14">
        <v>0.24557273587811099</v>
      </c>
      <c r="AW181" s="14">
        <v>0.15864251052402201</v>
      </c>
      <c r="AX181" s="14">
        <v>0.13227899057473799</v>
      </c>
      <c r="AY181" s="14"/>
      <c r="AZ181" s="14">
        <v>0.26897891899528098</v>
      </c>
      <c r="BA181" s="14">
        <v>0.20063958435065599</v>
      </c>
      <c r="BB181" s="14">
        <v>0.12862161470352301</v>
      </c>
      <c r="BC181" s="14"/>
      <c r="BD181" s="14">
        <v>0.25519440581406799</v>
      </c>
      <c r="BE181" s="14">
        <v>0.20430113260225199</v>
      </c>
      <c r="BF181" s="14"/>
      <c r="BG181" s="14">
        <v>0.186384616361539</v>
      </c>
      <c r="BH181" s="14">
        <v>0.18214446116631899</v>
      </c>
      <c r="BI181" s="14"/>
      <c r="BJ181" s="14">
        <v>0.18542826878631399</v>
      </c>
      <c r="BK181" s="14">
        <v>0.184728251414054</v>
      </c>
    </row>
    <row r="182" spans="2:63" x14ac:dyDescent="0.35">
      <c r="B182" t="s">
        <v>142</v>
      </c>
      <c r="C182" s="14">
        <v>0.16138063378812501</v>
      </c>
      <c r="D182" s="14">
        <v>0.177106514482858</v>
      </c>
      <c r="E182" s="14">
        <v>0.142355061811027</v>
      </c>
      <c r="F182" s="14"/>
      <c r="G182" s="14">
        <v>0.24960910445260701</v>
      </c>
      <c r="H182" s="14">
        <v>0.16416967018006201</v>
      </c>
      <c r="I182" s="14">
        <v>0.14665845062383501</v>
      </c>
      <c r="J182" s="14">
        <v>0.14748116411046</v>
      </c>
      <c r="K182" s="14">
        <v>0.160639387340548</v>
      </c>
      <c r="L182" s="14">
        <v>0.123254794896254</v>
      </c>
      <c r="M182" s="14"/>
      <c r="N182" s="14">
        <v>0.168057134759171</v>
      </c>
      <c r="O182" s="14">
        <v>0.16003411258388101</v>
      </c>
      <c r="P182" s="14"/>
      <c r="Q182" s="14">
        <v>0.21840634491195501</v>
      </c>
      <c r="R182" s="14">
        <v>0.147619534859525</v>
      </c>
      <c r="S182" s="14">
        <v>0.18440014732245799</v>
      </c>
      <c r="T182" s="14">
        <v>0.19050660248548901</v>
      </c>
      <c r="U182" s="14">
        <v>0.17379429602944699</v>
      </c>
      <c r="V182" s="14">
        <v>0.20157576218779499</v>
      </c>
      <c r="W182" s="14">
        <v>0.13360968502378701</v>
      </c>
      <c r="X182" s="14">
        <v>7.33999477918066E-2</v>
      </c>
      <c r="Y182" s="14">
        <v>0.17891200889235301</v>
      </c>
      <c r="Z182" s="14">
        <v>0.14693838220239699</v>
      </c>
      <c r="AA182" s="14"/>
      <c r="AB182" s="14">
        <v>0.161367765945616</v>
      </c>
      <c r="AC182" s="14">
        <v>0.201231295596356</v>
      </c>
      <c r="AD182" s="14">
        <v>0.13576541262583</v>
      </c>
      <c r="AE182" s="14"/>
      <c r="AF182" s="14">
        <v>0.15954015071619701</v>
      </c>
      <c r="AG182" s="14">
        <v>0.169212756368186</v>
      </c>
      <c r="AH182" s="14">
        <v>0.118641923497129</v>
      </c>
      <c r="AI182" s="14">
        <v>0.16920095161276499</v>
      </c>
      <c r="AJ182" s="14">
        <v>0</v>
      </c>
      <c r="AK182" s="14"/>
      <c r="AL182" s="14">
        <v>0.15092466614998401</v>
      </c>
      <c r="AM182" s="14">
        <v>0.15508754169359801</v>
      </c>
      <c r="AN182" s="14">
        <v>0.18080991727927001</v>
      </c>
      <c r="AO182" s="14">
        <v>0.16878744166295301</v>
      </c>
      <c r="AP182" s="14">
        <v>0</v>
      </c>
      <c r="AQ182" s="14"/>
      <c r="AR182" s="14">
        <v>0.14766384884380801</v>
      </c>
      <c r="AS182" s="14">
        <v>0.17987639764067601</v>
      </c>
      <c r="AT182" s="14">
        <v>0.162711945648668</v>
      </c>
      <c r="AU182" s="14"/>
      <c r="AV182" s="14">
        <v>0.16605603738633001</v>
      </c>
      <c r="AW182" s="14">
        <v>0.158257726655084</v>
      </c>
      <c r="AX182" s="14">
        <v>0.181896813630331</v>
      </c>
      <c r="AY182" s="14"/>
      <c r="AZ182" s="14">
        <v>0.13039171172507899</v>
      </c>
      <c r="BA182" s="14">
        <v>0.15967973573237801</v>
      </c>
      <c r="BB182" s="14">
        <v>0.19279177018135599</v>
      </c>
      <c r="BC182" s="14"/>
      <c r="BD182" s="14">
        <v>0.199056545278186</v>
      </c>
      <c r="BE182" s="14">
        <v>0.14185916505288201</v>
      </c>
      <c r="BF182" s="14"/>
      <c r="BG182" s="14">
        <v>0.171922195924783</v>
      </c>
      <c r="BH182" s="14">
        <v>0.14223788401899101</v>
      </c>
      <c r="BI182" s="14"/>
      <c r="BJ182" s="14">
        <v>0.16994662659061699</v>
      </c>
      <c r="BK182" s="14">
        <v>0.159032797974339</v>
      </c>
    </row>
    <row r="183" spans="2:63" x14ac:dyDescent="0.35">
      <c r="B183" t="s">
        <v>143</v>
      </c>
      <c r="C183" s="14">
        <v>0.16127891648797099</v>
      </c>
      <c r="D183" s="14">
        <v>0.171133357648242</v>
      </c>
      <c r="E183" s="14">
        <v>0.151607848957729</v>
      </c>
      <c r="F183" s="14"/>
      <c r="G183" s="14">
        <v>0.21648080622405599</v>
      </c>
      <c r="H183" s="14">
        <v>0.16369861122670601</v>
      </c>
      <c r="I183" s="14">
        <v>0.17523616956872401</v>
      </c>
      <c r="J183" s="14">
        <v>0.109608286196716</v>
      </c>
      <c r="K183" s="14">
        <v>0.177102048370331</v>
      </c>
      <c r="L183" s="14">
        <v>0.13977411541406501</v>
      </c>
      <c r="M183" s="14"/>
      <c r="N183" s="14">
        <v>0.20434146371588499</v>
      </c>
      <c r="O183" s="14">
        <v>0.15259403301343399</v>
      </c>
      <c r="P183" s="14"/>
      <c r="Q183" s="14">
        <v>0.15879514081260299</v>
      </c>
      <c r="R183" s="14">
        <v>0.21579242716481101</v>
      </c>
      <c r="S183" s="14">
        <v>0.13845506487944101</v>
      </c>
      <c r="T183" s="14">
        <v>9.1762812987527795E-2</v>
      </c>
      <c r="U183" s="14">
        <v>0.103765817793689</v>
      </c>
      <c r="V183" s="14">
        <v>0.12877917750906301</v>
      </c>
      <c r="W183" s="14">
        <v>0.15506236399719101</v>
      </c>
      <c r="X183" s="14">
        <v>0.15570454682496701</v>
      </c>
      <c r="Y183" s="14">
        <v>0.16909110252614601</v>
      </c>
      <c r="Z183" s="14">
        <v>0.23110387108997199</v>
      </c>
      <c r="AA183" s="14"/>
      <c r="AB183" s="14">
        <v>9.8989538777564404E-2</v>
      </c>
      <c r="AC183" s="14">
        <v>0.19425273462336401</v>
      </c>
      <c r="AD183" s="14">
        <v>0.171523100730857</v>
      </c>
      <c r="AE183" s="14"/>
      <c r="AF183" s="14">
        <v>0.120631765235336</v>
      </c>
      <c r="AG183" s="14">
        <v>0.191799721959792</v>
      </c>
      <c r="AH183" s="14">
        <v>0.12647434348761699</v>
      </c>
      <c r="AI183" s="14">
        <v>0.21419523769513399</v>
      </c>
      <c r="AJ183" s="14">
        <v>0</v>
      </c>
      <c r="AK183" s="14"/>
      <c r="AL183" s="14">
        <v>0.128719359603748</v>
      </c>
      <c r="AM183" s="14">
        <v>0.18714557852767999</v>
      </c>
      <c r="AN183" s="14">
        <v>0.19751210277492701</v>
      </c>
      <c r="AO183" s="14">
        <v>0.36662393398586102</v>
      </c>
      <c r="AP183" s="14">
        <v>0</v>
      </c>
      <c r="AQ183" s="14"/>
      <c r="AR183" s="14">
        <v>9.2957092524269702E-2</v>
      </c>
      <c r="AS183" s="14">
        <v>0.15391140286382299</v>
      </c>
      <c r="AT183" s="14">
        <v>0.191982558618538</v>
      </c>
      <c r="AU183" s="14"/>
      <c r="AV183" s="14">
        <v>0.130054562679179</v>
      </c>
      <c r="AW183" s="14">
        <v>0.153668710476459</v>
      </c>
      <c r="AX183" s="14">
        <v>0.188874560389961</v>
      </c>
      <c r="AY183" s="14"/>
      <c r="AZ183" s="14">
        <v>0.105854383381411</v>
      </c>
      <c r="BA183" s="14">
        <v>0.16255499230925499</v>
      </c>
      <c r="BB183" s="14">
        <v>0.183854738750205</v>
      </c>
      <c r="BC183" s="14"/>
      <c r="BD183" s="14">
        <v>0.16652729108329101</v>
      </c>
      <c r="BE183" s="14">
        <v>0.17656944588905399</v>
      </c>
      <c r="BF183" s="14"/>
      <c r="BG183" s="14">
        <v>0.16641145841558899</v>
      </c>
      <c r="BH183" s="14">
        <v>0.15195857434832699</v>
      </c>
      <c r="BI183" s="14"/>
      <c r="BJ183" s="14">
        <v>0.14796764595455</v>
      </c>
      <c r="BK183" s="14">
        <v>0.164927375972583</v>
      </c>
    </row>
    <row r="184" spans="2:63" x14ac:dyDescent="0.35">
      <c r="B184" t="s">
        <v>144</v>
      </c>
      <c r="C184" s="14">
        <v>0.15243804708577399</v>
      </c>
      <c r="D184" s="14">
        <v>0.148205186795212</v>
      </c>
      <c r="E184" s="14">
        <v>0.15536401014214701</v>
      </c>
      <c r="F184" s="14"/>
      <c r="G184" s="14">
        <v>0.155782489196025</v>
      </c>
      <c r="H184" s="14">
        <v>0.16206074553050301</v>
      </c>
      <c r="I184" s="14">
        <v>0.17570067196672401</v>
      </c>
      <c r="J184" s="14">
        <v>0.161900843213231</v>
      </c>
      <c r="K184" s="14">
        <v>0.125722492369467</v>
      </c>
      <c r="L184" s="14">
        <v>0.123508955316758</v>
      </c>
      <c r="M184" s="14"/>
      <c r="N184" s="14">
        <v>0.111757580091138</v>
      </c>
      <c r="O184" s="14">
        <v>0.16064251101746499</v>
      </c>
      <c r="P184" s="14"/>
      <c r="Q184" s="14">
        <v>0.23328173361507901</v>
      </c>
      <c r="R184" s="14">
        <v>0.20057817613777101</v>
      </c>
      <c r="S184" s="14">
        <v>0.19618463912551801</v>
      </c>
      <c r="T184" s="14">
        <v>0.11229940185012</v>
      </c>
      <c r="U184" s="14">
        <v>0.13071045509746901</v>
      </c>
      <c r="V184" s="14">
        <v>0.132952231368061</v>
      </c>
      <c r="W184" s="14">
        <v>0.124839591554471</v>
      </c>
      <c r="X184" s="14">
        <v>0.126155624826745</v>
      </c>
      <c r="Y184" s="14">
        <v>0.100716496207434</v>
      </c>
      <c r="Z184" s="14">
        <v>0.215987714637628</v>
      </c>
      <c r="AA184" s="14"/>
      <c r="AB184" s="14">
        <v>0.11250895052058001</v>
      </c>
      <c r="AC184" s="14">
        <v>0.16195179604384999</v>
      </c>
      <c r="AD184" s="14">
        <v>0.14899095843285601</v>
      </c>
      <c r="AE184" s="14"/>
      <c r="AF184" s="14">
        <v>0.121439143756176</v>
      </c>
      <c r="AG184" s="14">
        <v>0.163185896016979</v>
      </c>
      <c r="AH184" s="14">
        <v>0.14997570931336399</v>
      </c>
      <c r="AI184" s="14">
        <v>0.19990571246945801</v>
      </c>
      <c r="AJ184" s="14">
        <v>0</v>
      </c>
      <c r="AK184" s="14"/>
      <c r="AL184" s="14">
        <v>0.14296489667083601</v>
      </c>
      <c r="AM184" s="14">
        <v>0.142640604102823</v>
      </c>
      <c r="AN184" s="14">
        <v>0.15738455176879701</v>
      </c>
      <c r="AO184" s="14">
        <v>8.0341710939307504E-2</v>
      </c>
      <c r="AP184" s="14">
        <v>0</v>
      </c>
      <c r="AQ184" s="14"/>
      <c r="AR184" s="14">
        <v>0.110572202493517</v>
      </c>
      <c r="AS184" s="14">
        <v>0.14646832310267999</v>
      </c>
      <c r="AT184" s="14">
        <v>0.15655104231862099</v>
      </c>
      <c r="AU184" s="14"/>
      <c r="AV184" s="14">
        <v>0.135683870078293</v>
      </c>
      <c r="AW184" s="14">
        <v>0.13562059743732799</v>
      </c>
      <c r="AX184" s="14">
        <v>0.18737203645025199</v>
      </c>
      <c r="AY184" s="14"/>
      <c r="AZ184" s="14">
        <v>0.197473725183372</v>
      </c>
      <c r="BA184" s="14">
        <v>0.126242093666323</v>
      </c>
      <c r="BB184" s="14">
        <v>0.16028296278923801</v>
      </c>
      <c r="BC184" s="14"/>
      <c r="BD184" s="14">
        <v>0.105035814161945</v>
      </c>
      <c r="BE184" s="14">
        <v>0.117111924119049</v>
      </c>
      <c r="BF184" s="14"/>
      <c r="BG184" s="14">
        <v>0.15136198247374499</v>
      </c>
      <c r="BH184" s="14">
        <v>0.15439210620305199</v>
      </c>
      <c r="BI184" s="14"/>
      <c r="BJ184" s="14">
        <v>0.15731770764862199</v>
      </c>
      <c r="BK184" s="14">
        <v>0.15110059069365001</v>
      </c>
    </row>
    <row r="185" spans="2:63" x14ac:dyDescent="0.35">
      <c r="B185" t="s">
        <v>145</v>
      </c>
      <c r="C185" s="14">
        <v>0.13841954284732799</v>
      </c>
      <c r="D185" s="14">
        <v>0.13618284403813499</v>
      </c>
      <c r="E185" s="14">
        <v>0.141482863776416</v>
      </c>
      <c r="F185" s="14"/>
      <c r="G185" s="14">
        <v>0.15379827709279401</v>
      </c>
      <c r="H185" s="14">
        <v>0.140961425277008</v>
      </c>
      <c r="I185" s="14">
        <v>0.16184649017361599</v>
      </c>
      <c r="J185" s="14">
        <v>0.124682547399056</v>
      </c>
      <c r="K185" s="14">
        <v>8.6463008047035703E-2</v>
      </c>
      <c r="L185" s="14">
        <v>0.15135130127649099</v>
      </c>
      <c r="M185" s="14"/>
      <c r="N185" s="14">
        <v>0.132551457445862</v>
      </c>
      <c r="O185" s="14">
        <v>0.139603022256027</v>
      </c>
      <c r="P185" s="14"/>
      <c r="Q185" s="14">
        <v>0.119915763467824</v>
      </c>
      <c r="R185" s="14">
        <v>0.174163867633231</v>
      </c>
      <c r="S185" s="14">
        <v>0.18671339302925199</v>
      </c>
      <c r="T185" s="14">
        <v>7.7161069459207601E-2</v>
      </c>
      <c r="U185" s="14">
        <v>0.11262556077157999</v>
      </c>
      <c r="V185" s="14">
        <v>0.134768965107569</v>
      </c>
      <c r="W185" s="14">
        <v>0.11083016578975</v>
      </c>
      <c r="X185" s="14">
        <v>0.13828200198222801</v>
      </c>
      <c r="Y185" s="14">
        <v>0.116977349736244</v>
      </c>
      <c r="Z185" s="14">
        <v>0.17666148974189799</v>
      </c>
      <c r="AA185" s="14"/>
      <c r="AB185" s="14">
        <v>0.133289748188827</v>
      </c>
      <c r="AC185" s="14">
        <v>0.15697589436079101</v>
      </c>
      <c r="AD185" s="14">
        <v>0.12577449401671201</v>
      </c>
      <c r="AE185" s="14"/>
      <c r="AF185" s="14">
        <v>0.151376177068097</v>
      </c>
      <c r="AG185" s="14">
        <v>0.112208645802816</v>
      </c>
      <c r="AH185" s="14">
        <v>0.169320388527996</v>
      </c>
      <c r="AI185" s="14">
        <v>0.166093693796216</v>
      </c>
      <c r="AJ185" s="14">
        <v>0</v>
      </c>
      <c r="AK185" s="14"/>
      <c r="AL185" s="14">
        <v>0.18030751782273099</v>
      </c>
      <c r="AM185" s="14">
        <v>0.10494172449007599</v>
      </c>
      <c r="AN185" s="14">
        <v>0.112219670954136</v>
      </c>
      <c r="AO185" s="14">
        <v>8.7013610170906294E-2</v>
      </c>
      <c r="AP185" s="14">
        <v>0</v>
      </c>
      <c r="AQ185" s="14"/>
      <c r="AR185" s="14">
        <v>0.13166866658533899</v>
      </c>
      <c r="AS185" s="14">
        <v>0.14830960088132</v>
      </c>
      <c r="AT185" s="14">
        <v>0.136475461110314</v>
      </c>
      <c r="AU185" s="14"/>
      <c r="AV185" s="14">
        <v>0.12934646567132599</v>
      </c>
      <c r="AW185" s="14">
        <v>0.145465962527253</v>
      </c>
      <c r="AX185" s="14">
        <v>0.156384822653099</v>
      </c>
      <c r="AY185" s="14"/>
      <c r="AZ185" s="14">
        <v>0.144375325355282</v>
      </c>
      <c r="BA185" s="14">
        <v>0.148345118518979</v>
      </c>
      <c r="BB185" s="14">
        <v>0.13018586460079401</v>
      </c>
      <c r="BC185" s="14"/>
      <c r="BD185" s="14">
        <v>0.11174180388428601</v>
      </c>
      <c r="BE185" s="14">
        <v>0.122462404292651</v>
      </c>
      <c r="BF185" s="14"/>
      <c r="BG185" s="14">
        <v>0.15084061924338699</v>
      </c>
      <c r="BH185" s="14">
        <v>0.115863724816697</v>
      </c>
      <c r="BI185" s="14"/>
      <c r="BJ185" s="14">
        <v>0.115640343117277</v>
      </c>
      <c r="BK185" s="14">
        <v>0.144663048085863</v>
      </c>
    </row>
    <row r="186" spans="2:63" x14ac:dyDescent="0.35">
      <c r="B186" t="s">
        <v>146</v>
      </c>
      <c r="C186" s="14">
        <v>0.12841526353639801</v>
      </c>
      <c r="D186" s="14">
        <v>0.13331971199786199</v>
      </c>
      <c r="E186" s="14">
        <v>0.12498273348452001</v>
      </c>
      <c r="F186" s="14"/>
      <c r="G186" s="14">
        <v>0.183451898462065</v>
      </c>
      <c r="H186" s="14">
        <v>0.127896643131438</v>
      </c>
      <c r="I186" s="14">
        <v>0.161843202326657</v>
      </c>
      <c r="J186" s="14">
        <v>0.152178505084472</v>
      </c>
      <c r="K186" s="14">
        <v>4.95032258083297E-2</v>
      </c>
      <c r="L186" s="14">
        <v>8.7095711484979701E-2</v>
      </c>
      <c r="M186" s="14"/>
      <c r="N186" s="14">
        <v>9.6254759370536805E-2</v>
      </c>
      <c r="O186" s="14">
        <v>0.134901415637076</v>
      </c>
      <c r="P186" s="14"/>
      <c r="Q186" s="14">
        <v>0.211473184466661</v>
      </c>
      <c r="R186" s="14">
        <v>0.176413142141645</v>
      </c>
      <c r="S186" s="14">
        <v>0.15622231188364599</v>
      </c>
      <c r="T186" s="14">
        <v>9.6036600615290305E-2</v>
      </c>
      <c r="U186" s="14">
        <v>0.123821053885739</v>
      </c>
      <c r="V186" s="14">
        <v>0.102791114736473</v>
      </c>
      <c r="W186" s="14">
        <v>8.7068439132352404E-2</v>
      </c>
      <c r="X186" s="14">
        <v>0.13811037019606301</v>
      </c>
      <c r="Y186" s="14">
        <v>6.3576603946369506E-2</v>
      </c>
      <c r="Z186" s="14">
        <v>0.102309947112791</v>
      </c>
      <c r="AA186" s="14"/>
      <c r="AB186" s="14">
        <v>0.11099828692859599</v>
      </c>
      <c r="AC186" s="14">
        <v>0.150799457026913</v>
      </c>
      <c r="AD186" s="14">
        <v>0.114822288964535</v>
      </c>
      <c r="AE186" s="14"/>
      <c r="AF186" s="14">
        <v>0.12334900528711799</v>
      </c>
      <c r="AG186" s="14">
        <v>0.126656158033841</v>
      </c>
      <c r="AH186" s="14">
        <v>0.102479542742989</v>
      </c>
      <c r="AI186" s="14">
        <v>0.16690962528645201</v>
      </c>
      <c r="AJ186" s="14">
        <v>0</v>
      </c>
      <c r="AK186" s="14"/>
      <c r="AL186" s="14">
        <v>0.127744562049704</v>
      </c>
      <c r="AM186" s="14">
        <v>0.11171504055204801</v>
      </c>
      <c r="AN186" s="14">
        <v>0.16078057493692999</v>
      </c>
      <c r="AO186" s="14">
        <v>0.15973120838677499</v>
      </c>
      <c r="AP186" s="14">
        <v>0</v>
      </c>
      <c r="AQ186" s="14"/>
      <c r="AR186" s="14">
        <v>9.7535778086203603E-2</v>
      </c>
      <c r="AS186" s="14">
        <v>0.148067082024712</v>
      </c>
      <c r="AT186" s="14">
        <v>0.113992695762347</v>
      </c>
      <c r="AU186" s="14"/>
      <c r="AV186" s="14">
        <v>0.13664861416416599</v>
      </c>
      <c r="AW186" s="14">
        <v>0.103536471360932</v>
      </c>
      <c r="AX186" s="14">
        <v>0.164980928340074</v>
      </c>
      <c r="AY186" s="14"/>
      <c r="AZ186" s="14">
        <v>0.13412029074352599</v>
      </c>
      <c r="BA186" s="14">
        <v>0.12683449864552199</v>
      </c>
      <c r="BB186" s="14">
        <v>0.118093732947456</v>
      </c>
      <c r="BC186" s="14"/>
      <c r="BD186" s="14">
        <v>9.1821021261644306E-2</v>
      </c>
      <c r="BE186" s="14">
        <v>0.102750393092001</v>
      </c>
      <c r="BF186" s="14"/>
      <c r="BG186" s="14">
        <v>0.13364262521545001</v>
      </c>
      <c r="BH186" s="14">
        <v>0.11892273526804401</v>
      </c>
      <c r="BI186" s="14"/>
      <c r="BJ186" s="14">
        <v>0.115357031383858</v>
      </c>
      <c r="BK186" s="14">
        <v>0.131994368237905</v>
      </c>
    </row>
    <row r="187" spans="2:63" x14ac:dyDescent="0.35">
      <c r="B187" t="s">
        <v>147</v>
      </c>
      <c r="C187" s="14">
        <v>8.6841954733885202E-2</v>
      </c>
      <c r="D187" s="14">
        <v>9.5277005937677295E-2</v>
      </c>
      <c r="E187" s="14">
        <v>7.9919339299532099E-2</v>
      </c>
      <c r="F187" s="14"/>
      <c r="G187" s="14">
        <v>8.6390189072050705E-2</v>
      </c>
      <c r="H187" s="14">
        <v>0.102752772730199</v>
      </c>
      <c r="I187" s="14">
        <v>0.12313478009170201</v>
      </c>
      <c r="J187" s="14">
        <v>9.8073144562451697E-2</v>
      </c>
      <c r="K187" s="14">
        <v>4.9718209294335597E-2</v>
      </c>
      <c r="L187" s="14">
        <v>4.48966055926781E-2</v>
      </c>
      <c r="M187" s="14"/>
      <c r="N187" s="14">
        <v>6.0257570805725302E-2</v>
      </c>
      <c r="O187" s="14">
        <v>9.2203511156371196E-2</v>
      </c>
      <c r="P187" s="14"/>
      <c r="Q187" s="14">
        <v>0.10500298110341499</v>
      </c>
      <c r="R187" s="14">
        <v>0.120394699844329</v>
      </c>
      <c r="S187" s="14">
        <v>7.8670040809787706E-2</v>
      </c>
      <c r="T187" s="14">
        <v>9.6328978847974894E-2</v>
      </c>
      <c r="U187" s="14">
        <v>9.3303920647261396E-2</v>
      </c>
      <c r="V187" s="14">
        <v>7.9789857861811003E-2</v>
      </c>
      <c r="W187" s="14">
        <v>5.6766291387069297E-2</v>
      </c>
      <c r="X187" s="14">
        <v>5.8919577239145003E-2</v>
      </c>
      <c r="Y187" s="14">
        <v>5.8377354403986503E-2</v>
      </c>
      <c r="Z187" s="14">
        <v>0.10939893356552501</v>
      </c>
      <c r="AA187" s="14"/>
      <c r="AB187" s="14">
        <v>8.55099759512193E-2</v>
      </c>
      <c r="AC187" s="14">
        <v>9.63774034231073E-2</v>
      </c>
      <c r="AD187" s="14">
        <v>6.5463221525608503E-2</v>
      </c>
      <c r="AE187" s="14"/>
      <c r="AF187" s="14">
        <v>9.8312299818620302E-2</v>
      </c>
      <c r="AG187" s="14">
        <v>8.4266441972702097E-2</v>
      </c>
      <c r="AH187" s="14">
        <v>9.2536077187822793E-2</v>
      </c>
      <c r="AI187" s="14">
        <v>6.06737008267592E-2</v>
      </c>
      <c r="AJ187" s="14">
        <v>0</v>
      </c>
      <c r="AK187" s="14"/>
      <c r="AL187" s="14">
        <v>0.113364829235301</v>
      </c>
      <c r="AM187" s="14">
        <v>7.4211005160604304E-2</v>
      </c>
      <c r="AN187" s="14">
        <v>6.4200708157873501E-2</v>
      </c>
      <c r="AO187" s="14">
        <v>0.100467216082562</v>
      </c>
      <c r="AP187" s="14">
        <v>0</v>
      </c>
      <c r="AQ187" s="14"/>
      <c r="AR187" s="14">
        <v>8.0375414778535798E-2</v>
      </c>
      <c r="AS187" s="14">
        <v>8.7409042015642202E-2</v>
      </c>
      <c r="AT187" s="14">
        <v>8.5792736684334597E-2</v>
      </c>
      <c r="AU187" s="14"/>
      <c r="AV187" s="14">
        <v>0.119940675272853</v>
      </c>
      <c r="AW187" s="14">
        <v>6.7920797278196401E-2</v>
      </c>
      <c r="AX187" s="14">
        <v>8.9368758043638197E-2</v>
      </c>
      <c r="AY187" s="14"/>
      <c r="AZ187" s="14">
        <v>7.1732110743009905E-2</v>
      </c>
      <c r="BA187" s="14">
        <v>9.3536693614893696E-2</v>
      </c>
      <c r="BB187" s="14">
        <v>9.0223134417355896E-2</v>
      </c>
      <c r="BC187" s="14"/>
      <c r="BD187" s="14">
        <v>7.4789693121866105E-2</v>
      </c>
      <c r="BE187" s="14">
        <v>5.11455608142794E-2</v>
      </c>
      <c r="BF187" s="14"/>
      <c r="BG187" s="14">
        <v>8.4663019028913294E-2</v>
      </c>
      <c r="BH187" s="14">
        <v>9.0798751688888693E-2</v>
      </c>
      <c r="BI187" s="14"/>
      <c r="BJ187" s="14">
        <v>0.10045608686770501</v>
      </c>
      <c r="BK187" s="14">
        <v>8.3110484519702502E-2</v>
      </c>
    </row>
    <row r="188" spans="2:63" x14ac:dyDescent="0.35">
      <c r="B188" t="s">
        <v>148</v>
      </c>
      <c r="C188" s="14">
        <v>7.5661722275547696E-2</v>
      </c>
      <c r="D188" s="14">
        <v>8.0136848627403306E-2</v>
      </c>
      <c r="E188" s="14">
        <v>7.2213999454508598E-2</v>
      </c>
      <c r="F188" s="14"/>
      <c r="G188" s="14">
        <v>9.5534059865824403E-2</v>
      </c>
      <c r="H188" s="14">
        <v>8.6213029085294005E-2</v>
      </c>
      <c r="I188" s="14">
        <v>9.59114610292265E-2</v>
      </c>
      <c r="J188" s="14">
        <v>6.2182600272605699E-2</v>
      </c>
      <c r="K188" s="14">
        <v>5.7853210292545303E-2</v>
      </c>
      <c r="L188" s="14">
        <v>5.2600870388323603E-2</v>
      </c>
      <c r="M188" s="14"/>
      <c r="N188" s="14">
        <v>4.5809537582566603E-2</v>
      </c>
      <c r="O188" s="14">
        <v>8.1682330953123702E-2</v>
      </c>
      <c r="P188" s="14"/>
      <c r="Q188" s="14">
        <v>6.3886657332182004E-2</v>
      </c>
      <c r="R188" s="14">
        <v>0.115731401032621</v>
      </c>
      <c r="S188" s="14">
        <v>0.108044422238164</v>
      </c>
      <c r="T188" s="14">
        <v>3.0566108287027199E-2</v>
      </c>
      <c r="U188" s="14">
        <v>8.6116166875009101E-2</v>
      </c>
      <c r="V188" s="14">
        <v>7.1815924790351995E-2</v>
      </c>
      <c r="W188" s="14">
        <v>4.6396358728581402E-2</v>
      </c>
      <c r="X188" s="14">
        <v>7.0459755542215494E-2</v>
      </c>
      <c r="Y188" s="14">
        <v>6.9381192747811807E-2</v>
      </c>
      <c r="Z188" s="14">
        <v>4.1987270470679003E-2</v>
      </c>
      <c r="AA188" s="14"/>
      <c r="AB188" s="14">
        <v>8.1705191279700801E-2</v>
      </c>
      <c r="AC188" s="14">
        <v>5.7626890423010502E-2</v>
      </c>
      <c r="AD188" s="14">
        <v>8.74485052327965E-2</v>
      </c>
      <c r="AE188" s="14"/>
      <c r="AF188" s="14">
        <v>8.3877501357879899E-2</v>
      </c>
      <c r="AG188" s="14">
        <v>8.1265544399847997E-2</v>
      </c>
      <c r="AH188" s="14">
        <v>2.2264746920457899E-2</v>
      </c>
      <c r="AI188" s="14">
        <v>4.9189795245342699E-2</v>
      </c>
      <c r="AJ188" s="14">
        <v>0</v>
      </c>
      <c r="AK188" s="14"/>
      <c r="AL188" s="14">
        <v>8.68399650106573E-2</v>
      </c>
      <c r="AM188" s="14">
        <v>8.3464676488978096E-2</v>
      </c>
      <c r="AN188" s="14">
        <v>6.0443301276672599E-2</v>
      </c>
      <c r="AO188" s="14">
        <v>0.16735532111021401</v>
      </c>
      <c r="AP188" s="14">
        <v>0</v>
      </c>
      <c r="AQ188" s="14"/>
      <c r="AR188" s="14">
        <v>8.9966808245652993E-2</v>
      </c>
      <c r="AS188" s="14">
        <v>7.7209093083472902E-2</v>
      </c>
      <c r="AT188" s="14">
        <v>6.1627248383780003E-2</v>
      </c>
      <c r="AU188" s="14"/>
      <c r="AV188" s="14">
        <v>7.5968556066237494E-2</v>
      </c>
      <c r="AW188" s="14">
        <v>6.1059067931618298E-2</v>
      </c>
      <c r="AX188" s="14">
        <v>0.10396579378314</v>
      </c>
      <c r="AY188" s="14"/>
      <c r="AZ188" s="14">
        <v>5.4356492771399999E-2</v>
      </c>
      <c r="BA188" s="14">
        <v>7.5022150069854604E-2</v>
      </c>
      <c r="BB188" s="14">
        <v>9.09398785320399E-2</v>
      </c>
      <c r="BC188" s="14"/>
      <c r="BD188" s="14">
        <v>7.8894896068286799E-2</v>
      </c>
      <c r="BE188" s="14">
        <v>5.8386430295663698E-2</v>
      </c>
      <c r="BF188" s="14"/>
      <c r="BG188" s="14">
        <v>8.1627451421449906E-2</v>
      </c>
      <c r="BH188" s="14">
        <v>6.4828369613961601E-2</v>
      </c>
      <c r="BI188" s="14"/>
      <c r="BJ188" s="14">
        <v>6.4794720652290902E-2</v>
      </c>
      <c r="BK188" s="14">
        <v>7.8640236989234294E-2</v>
      </c>
    </row>
    <row r="189" spans="2:63" x14ac:dyDescent="0.35">
      <c r="B189" t="s">
        <v>149</v>
      </c>
      <c r="C189" s="14">
        <v>6.2152077632069001E-2</v>
      </c>
      <c r="D189" s="14">
        <v>6.5149134399591996E-2</v>
      </c>
      <c r="E189" s="14">
        <v>5.99303861308495E-2</v>
      </c>
      <c r="F189" s="14"/>
      <c r="G189" s="14">
        <v>8.3739457410158702E-2</v>
      </c>
      <c r="H189" s="14">
        <v>6.2812689983022807E-2</v>
      </c>
      <c r="I189" s="14">
        <v>5.62475815211907E-2</v>
      </c>
      <c r="J189" s="14">
        <v>3.8265804770154198E-2</v>
      </c>
      <c r="K189" s="14">
        <v>4.3202174718833801E-2</v>
      </c>
      <c r="L189" s="14">
        <v>9.0778192594655499E-2</v>
      </c>
      <c r="M189" s="14"/>
      <c r="N189" s="14">
        <v>4.1422480263368498E-2</v>
      </c>
      <c r="O189" s="14">
        <v>6.6332836765252298E-2</v>
      </c>
      <c r="P189" s="14"/>
      <c r="Q189" s="14">
        <v>6.43925808152776E-2</v>
      </c>
      <c r="R189" s="14">
        <v>7.0571568268051096E-2</v>
      </c>
      <c r="S189" s="14">
        <v>0.10341256551608199</v>
      </c>
      <c r="T189" s="14">
        <v>7.9265796722128995E-2</v>
      </c>
      <c r="U189" s="14">
        <v>0.105371852954875</v>
      </c>
      <c r="V189" s="14">
        <v>4.8334878329672801E-2</v>
      </c>
      <c r="W189" s="14">
        <v>8.7465155837225E-2</v>
      </c>
      <c r="X189" s="14">
        <v>4.4886450518319701E-2</v>
      </c>
      <c r="Y189" s="14">
        <v>2.1616380615579401E-2</v>
      </c>
      <c r="Z189" s="14">
        <v>0.106924330936738</v>
      </c>
      <c r="AA189" s="14"/>
      <c r="AB189" s="14">
        <v>4.4901008179083102E-2</v>
      </c>
      <c r="AC189" s="14">
        <v>5.5050332469469498E-2</v>
      </c>
      <c r="AD189" s="14">
        <v>6.9825885669249702E-2</v>
      </c>
      <c r="AE189" s="14"/>
      <c r="AF189" s="14">
        <v>5.1933402179432701E-2</v>
      </c>
      <c r="AG189" s="14">
        <v>7.8478379071347901E-2</v>
      </c>
      <c r="AH189" s="14">
        <v>7.6073440482524096E-2</v>
      </c>
      <c r="AI189" s="14">
        <v>5.3807988941709503E-2</v>
      </c>
      <c r="AJ189" s="14">
        <v>0</v>
      </c>
      <c r="AK189" s="14"/>
      <c r="AL189" s="14">
        <v>5.3968428747399398E-2</v>
      </c>
      <c r="AM189" s="14">
        <v>7.4500249355955894E-2</v>
      </c>
      <c r="AN189" s="14">
        <v>5.8689301969826899E-2</v>
      </c>
      <c r="AO189" s="14">
        <v>0.100467216082562</v>
      </c>
      <c r="AP189" s="14">
        <v>0</v>
      </c>
      <c r="AQ189" s="14"/>
      <c r="AR189" s="14">
        <v>8.1784422343798499E-2</v>
      </c>
      <c r="AS189" s="14">
        <v>4.0426729379941198E-2</v>
      </c>
      <c r="AT189" s="14">
        <v>6.9877294493026806E-2</v>
      </c>
      <c r="AU189" s="14"/>
      <c r="AV189" s="14">
        <v>3.6014523043912602E-2</v>
      </c>
      <c r="AW189" s="14">
        <v>6.8445691654050497E-2</v>
      </c>
      <c r="AX189" s="14">
        <v>0.10879001791793801</v>
      </c>
      <c r="AY189" s="14"/>
      <c r="AZ189" s="14">
        <v>4.8231606066883898E-2</v>
      </c>
      <c r="BA189" s="14">
        <v>6.4285843882221499E-2</v>
      </c>
      <c r="BB189" s="14">
        <v>7.4109859634748407E-2</v>
      </c>
      <c r="BC189" s="14"/>
      <c r="BD189" s="14">
        <v>6.5964423165169997E-2</v>
      </c>
      <c r="BE189" s="14">
        <v>5.2119400359537403E-2</v>
      </c>
      <c r="BF189" s="14"/>
      <c r="BG189" s="14">
        <v>6.0969031438787701E-2</v>
      </c>
      <c r="BH189" s="14">
        <v>6.4300407922183903E-2</v>
      </c>
      <c r="BI189" s="14"/>
      <c r="BJ189" s="14">
        <v>7.1902465476305202E-2</v>
      </c>
      <c r="BK189" s="14">
        <v>5.9479613353048702E-2</v>
      </c>
    </row>
    <row r="190" spans="2:63" x14ac:dyDescent="0.35">
      <c r="B190" t="s">
        <v>150</v>
      </c>
      <c r="C190" s="14">
        <v>4.6807249714528099E-2</v>
      </c>
      <c r="D190" s="14">
        <v>6.8194747952853602E-2</v>
      </c>
      <c r="E190" s="14">
        <v>2.7936161835412299E-2</v>
      </c>
      <c r="F190" s="14"/>
      <c r="G190" s="14">
        <v>5.7561658235809797E-2</v>
      </c>
      <c r="H190" s="14">
        <v>5.3684883027741902E-2</v>
      </c>
      <c r="I190" s="14">
        <v>3.6824843173705601E-2</v>
      </c>
      <c r="J190" s="14">
        <v>4.1737645807852199E-2</v>
      </c>
      <c r="K190" s="14">
        <v>6.9107054382492594E-2</v>
      </c>
      <c r="L190" s="14">
        <v>2.9958691550375501E-2</v>
      </c>
      <c r="M190" s="14"/>
      <c r="N190" s="14">
        <v>5.7377803248075003E-2</v>
      </c>
      <c r="O190" s="14">
        <v>4.4675373371627899E-2</v>
      </c>
      <c r="P190" s="14"/>
      <c r="Q190" s="14">
        <v>1.5708653919201301E-2</v>
      </c>
      <c r="R190" s="14">
        <v>4.4218910824231898E-2</v>
      </c>
      <c r="S190" s="14">
        <v>3.55911808700652E-2</v>
      </c>
      <c r="T190" s="14">
        <v>1.45567922730299E-2</v>
      </c>
      <c r="U190" s="14">
        <v>9.2526245721755301E-2</v>
      </c>
      <c r="V190" s="14">
        <v>5.6965907872366099E-2</v>
      </c>
      <c r="W190" s="14">
        <v>7.7684366383730205E-2</v>
      </c>
      <c r="X190" s="14">
        <v>5.4609518729935802E-2</v>
      </c>
      <c r="Y190" s="14">
        <v>4.4087196109516502E-2</v>
      </c>
      <c r="Z190" s="14">
        <v>0</v>
      </c>
      <c r="AA190" s="14"/>
      <c r="AB190" s="14">
        <v>3.37431426002575E-2</v>
      </c>
      <c r="AC190" s="14">
        <v>3.1832736225805097E-2</v>
      </c>
      <c r="AD190" s="14">
        <v>6.4318578775195395E-2</v>
      </c>
      <c r="AE190" s="14"/>
      <c r="AF190" s="14">
        <v>4.8669851462123E-2</v>
      </c>
      <c r="AG190" s="14">
        <v>4.9794453924598601E-2</v>
      </c>
      <c r="AH190" s="14">
        <v>2.2334310626294099E-2</v>
      </c>
      <c r="AI190" s="14">
        <v>4.8404455157654999E-2</v>
      </c>
      <c r="AJ190" s="14">
        <v>0</v>
      </c>
      <c r="AK190" s="14"/>
      <c r="AL190" s="14">
        <v>5.6653975310609499E-2</v>
      </c>
      <c r="AM190" s="14">
        <v>5.8049475651764798E-2</v>
      </c>
      <c r="AN190" s="14">
        <v>1.5844409010761801E-2</v>
      </c>
      <c r="AO190" s="14">
        <v>0</v>
      </c>
      <c r="AP190" s="14">
        <v>0</v>
      </c>
      <c r="AQ190" s="14"/>
      <c r="AR190" s="14">
        <v>8.3817743323516894E-2</v>
      </c>
      <c r="AS190" s="14">
        <v>2.74279164552024E-2</v>
      </c>
      <c r="AT190" s="14">
        <v>5.77408111870098E-2</v>
      </c>
      <c r="AU190" s="14"/>
      <c r="AV190" s="14">
        <v>5.6733352150981797E-2</v>
      </c>
      <c r="AW190" s="14">
        <v>3.9014259871345602E-2</v>
      </c>
      <c r="AX190" s="14">
        <v>6.4479970713555504E-2</v>
      </c>
      <c r="AY190" s="14"/>
      <c r="AZ190" s="14">
        <v>6.9248149813807794E-2</v>
      </c>
      <c r="BA190" s="14">
        <v>3.39922310296236E-2</v>
      </c>
      <c r="BB190" s="14">
        <v>6.5474987297345494E-2</v>
      </c>
      <c r="BC190" s="14"/>
      <c r="BD190" s="14">
        <v>4.3735015375622403E-2</v>
      </c>
      <c r="BE190" s="14">
        <v>5.2774736195277602E-2</v>
      </c>
      <c r="BF190" s="14"/>
      <c r="BG190" s="14">
        <v>5.2349875383508701E-2</v>
      </c>
      <c r="BH190" s="14">
        <v>3.6742223784802401E-2</v>
      </c>
      <c r="BI190" s="14"/>
      <c r="BJ190" s="14">
        <v>5.1275493499366998E-2</v>
      </c>
      <c r="BK190" s="14">
        <v>4.5582557723224802E-2</v>
      </c>
    </row>
    <row r="191" spans="2:63" x14ac:dyDescent="0.35">
      <c r="B191" t="s">
        <v>151</v>
      </c>
      <c r="C191" s="14">
        <v>2.8209225674750801E-2</v>
      </c>
      <c r="D191" s="14">
        <v>2.78814792393146E-2</v>
      </c>
      <c r="E191" s="14">
        <v>2.7229632254585499E-2</v>
      </c>
      <c r="F191" s="14"/>
      <c r="G191" s="14">
        <v>5.0703489608218202E-2</v>
      </c>
      <c r="H191" s="14">
        <v>3.8410043797073197E-2</v>
      </c>
      <c r="I191" s="14">
        <v>2.8228864435954699E-2</v>
      </c>
      <c r="J191" s="14">
        <v>8.2854294392464504E-3</v>
      </c>
      <c r="K191" s="14">
        <v>2.89250301199576E-2</v>
      </c>
      <c r="L191" s="14">
        <v>1.89351364559802E-2</v>
      </c>
      <c r="M191" s="14"/>
      <c r="N191" s="14">
        <v>2.797520950613E-2</v>
      </c>
      <c r="O191" s="14">
        <v>2.8256422212960101E-2</v>
      </c>
      <c r="P191" s="14"/>
      <c r="Q191" s="14">
        <v>1.29710015534151E-2</v>
      </c>
      <c r="R191" s="14">
        <v>6.1151756567118E-2</v>
      </c>
      <c r="S191" s="14">
        <v>0</v>
      </c>
      <c r="T191" s="14">
        <v>4.8373448257733202E-2</v>
      </c>
      <c r="U191" s="14">
        <v>2.0060732259126399E-2</v>
      </c>
      <c r="V191" s="14">
        <v>1.8998033055381499E-2</v>
      </c>
      <c r="W191" s="14">
        <v>4.1423903493503902E-2</v>
      </c>
      <c r="X191" s="14">
        <v>2.4647546850693099E-2</v>
      </c>
      <c r="Y191" s="14">
        <v>1.44908496603406E-2</v>
      </c>
      <c r="Z191" s="14">
        <v>0</v>
      </c>
      <c r="AA191" s="14"/>
      <c r="AB191" s="14">
        <v>3.8584134818230302E-2</v>
      </c>
      <c r="AC191" s="14">
        <v>2.9614537782181601E-2</v>
      </c>
      <c r="AD191" s="14">
        <v>2.0137427215924399E-2</v>
      </c>
      <c r="AE191" s="14"/>
      <c r="AF191" s="14">
        <v>3.03385321038157E-2</v>
      </c>
      <c r="AG191" s="14">
        <v>2.64820065526154E-2</v>
      </c>
      <c r="AH191" s="14">
        <v>1.87727239464014E-2</v>
      </c>
      <c r="AI191" s="14">
        <v>3.3626110911318403E-2</v>
      </c>
      <c r="AJ191" s="14">
        <v>0</v>
      </c>
      <c r="AK191" s="14"/>
      <c r="AL191" s="14">
        <v>2.1201773386982901E-2</v>
      </c>
      <c r="AM191" s="14">
        <v>3.7061517145798001E-2</v>
      </c>
      <c r="AN191" s="14">
        <v>3.9195716496005097E-2</v>
      </c>
      <c r="AO191" s="14">
        <v>0</v>
      </c>
      <c r="AP191" s="14">
        <v>0</v>
      </c>
      <c r="AQ191" s="14"/>
      <c r="AR191" s="14">
        <v>3.9688653612733403E-2</v>
      </c>
      <c r="AS191" s="14">
        <v>3.3305404596017399E-2</v>
      </c>
      <c r="AT191" s="14">
        <v>2.1179964491300302E-2</v>
      </c>
      <c r="AU191" s="14"/>
      <c r="AV191" s="14">
        <v>2.0941760102300099E-2</v>
      </c>
      <c r="AW191" s="14">
        <v>2.4678461926205202E-2</v>
      </c>
      <c r="AX191" s="14">
        <v>3.2672650038564399E-2</v>
      </c>
      <c r="AY191" s="14"/>
      <c r="AZ191" s="14">
        <v>4.3251835634979398E-2</v>
      </c>
      <c r="BA191" s="14">
        <v>2.88489959658134E-2</v>
      </c>
      <c r="BB191" s="14">
        <v>1.83368020198252E-2</v>
      </c>
      <c r="BC191" s="14"/>
      <c r="BD191" s="14">
        <v>4.5185457905714002E-2</v>
      </c>
      <c r="BE191" s="14">
        <v>2.0037338365254499E-2</v>
      </c>
      <c r="BF191" s="14"/>
      <c r="BG191" s="14">
        <v>2.72510131177158E-2</v>
      </c>
      <c r="BH191" s="14">
        <v>2.9949273588634199E-2</v>
      </c>
      <c r="BI191" s="14"/>
      <c r="BJ191" s="14">
        <v>1.4069936349239601E-2</v>
      </c>
      <c r="BK191" s="14">
        <v>3.2084635171973901E-2</v>
      </c>
    </row>
    <row r="192" spans="2:63" x14ac:dyDescent="0.35">
      <c r="B192" t="s">
        <v>152</v>
      </c>
      <c r="C192" s="14">
        <v>2.80199716653112E-2</v>
      </c>
      <c r="D192" s="14">
        <v>3.0981809213775999E-2</v>
      </c>
      <c r="E192" s="14">
        <v>2.5570395624265899E-2</v>
      </c>
      <c r="F192" s="14"/>
      <c r="G192" s="14">
        <v>4.7030619364879997E-2</v>
      </c>
      <c r="H192" s="14">
        <v>3.4338767706973201E-2</v>
      </c>
      <c r="I192" s="14">
        <v>1.9427600917651101E-2</v>
      </c>
      <c r="J192" s="14">
        <v>6.5911089146291398E-3</v>
      </c>
      <c r="K192" s="14">
        <v>1.9610702459124399E-2</v>
      </c>
      <c r="L192" s="14">
        <v>4.4509137476633001E-2</v>
      </c>
      <c r="M192" s="14"/>
      <c r="N192" s="14">
        <v>3.4316290247492199E-3</v>
      </c>
      <c r="O192" s="14">
        <v>3.2978965139038002E-2</v>
      </c>
      <c r="P192" s="14"/>
      <c r="Q192" s="14">
        <v>4.3757283580989598E-2</v>
      </c>
      <c r="R192" s="14">
        <v>3.6878021225896999E-2</v>
      </c>
      <c r="S192" s="14">
        <v>4.3952567253973798E-2</v>
      </c>
      <c r="T192" s="14">
        <v>1.5759266709527198E-2</v>
      </c>
      <c r="U192" s="14">
        <v>4.1957017697551599E-2</v>
      </c>
      <c r="V192" s="14">
        <v>3.8913943463831903E-2</v>
      </c>
      <c r="W192" s="14">
        <v>3.9263861715011297E-2</v>
      </c>
      <c r="X192" s="14">
        <v>1.05881874143465E-2</v>
      </c>
      <c r="Y192" s="14">
        <v>3.1510526632476201E-3</v>
      </c>
      <c r="Z192" s="14">
        <v>4.3211483922828801E-2</v>
      </c>
      <c r="AA192" s="14"/>
      <c r="AB192" s="14">
        <v>1.9864674661538601E-2</v>
      </c>
      <c r="AC192" s="14">
        <v>2.2797717488697401E-2</v>
      </c>
      <c r="AD192" s="14">
        <v>3.8772532404390998E-2</v>
      </c>
      <c r="AE192" s="14"/>
      <c r="AF192" s="14">
        <v>2.5499879450907099E-2</v>
      </c>
      <c r="AG192" s="14">
        <v>3.2671088357394497E-2</v>
      </c>
      <c r="AH192" s="14">
        <v>0</v>
      </c>
      <c r="AI192" s="14">
        <v>3.57209004709583E-2</v>
      </c>
      <c r="AJ192" s="14">
        <v>0</v>
      </c>
      <c r="AK192" s="14"/>
      <c r="AL192" s="14">
        <v>2.2854209880284099E-2</v>
      </c>
      <c r="AM192" s="14">
        <v>2.9314525162595001E-2</v>
      </c>
      <c r="AN192" s="14">
        <v>6.0451399207902698E-2</v>
      </c>
      <c r="AO192" s="14">
        <v>8.2911785424854903E-2</v>
      </c>
      <c r="AP192" s="14">
        <v>0</v>
      </c>
      <c r="AQ192" s="14"/>
      <c r="AR192" s="14">
        <v>3.3460328684116698E-2</v>
      </c>
      <c r="AS192" s="14">
        <v>1.8406023125183E-2</v>
      </c>
      <c r="AT192" s="14">
        <v>3.3875009086057097E-2</v>
      </c>
      <c r="AU192" s="14"/>
      <c r="AV192" s="14">
        <v>2.36151990826396E-2</v>
      </c>
      <c r="AW192" s="14">
        <v>2.5816602443366601E-2</v>
      </c>
      <c r="AX192" s="14">
        <v>3.4444775296860602E-2</v>
      </c>
      <c r="AY192" s="14"/>
      <c r="AZ192" s="14">
        <v>4.4836567693918597E-2</v>
      </c>
      <c r="BA192" s="14">
        <v>1.91345458237356E-2</v>
      </c>
      <c r="BB192" s="14">
        <v>3.3577854219564301E-2</v>
      </c>
      <c r="BC192" s="14"/>
      <c r="BD192" s="14">
        <v>1.8768523703052601E-2</v>
      </c>
      <c r="BE192" s="14">
        <v>1.9747803646072301E-2</v>
      </c>
      <c r="BF192" s="14"/>
      <c r="BG192" s="14">
        <v>1.9918835446865801E-2</v>
      </c>
      <c r="BH192" s="14">
        <v>4.2731076287660603E-2</v>
      </c>
      <c r="BI192" s="14"/>
      <c r="BJ192" s="14">
        <v>7.9158509348561494E-3</v>
      </c>
      <c r="BK192" s="14">
        <v>3.3530269857706997E-2</v>
      </c>
    </row>
    <row r="193" spans="2:63" x14ac:dyDescent="0.35">
      <c r="B193" t="s">
        <v>153</v>
      </c>
      <c r="C193" s="14">
        <v>9.2622309243511093E-3</v>
      </c>
      <c r="D193" s="14">
        <v>8.0208754263798292E-3</v>
      </c>
      <c r="E193" s="14">
        <v>1.04486211022574E-2</v>
      </c>
      <c r="F193" s="14"/>
      <c r="G193" s="14">
        <v>1.2400787776024901E-2</v>
      </c>
      <c r="H193" s="14">
        <v>4.1474671171664304E-3</v>
      </c>
      <c r="I193" s="14">
        <v>2.4267686235276999E-2</v>
      </c>
      <c r="J193" s="14">
        <v>0</v>
      </c>
      <c r="K193" s="14">
        <v>1.4985611310635701E-2</v>
      </c>
      <c r="L193" s="14">
        <v>0</v>
      </c>
      <c r="M193" s="14"/>
      <c r="N193" s="14">
        <v>0</v>
      </c>
      <c r="O193" s="14">
        <v>1.1130243883884099E-2</v>
      </c>
      <c r="P193" s="14"/>
      <c r="Q193" s="14">
        <v>0</v>
      </c>
      <c r="R193" s="14">
        <v>1.26206621571874E-2</v>
      </c>
      <c r="S193" s="14">
        <v>1.16379923521625E-2</v>
      </c>
      <c r="T193" s="14">
        <v>0</v>
      </c>
      <c r="U193" s="14">
        <v>0</v>
      </c>
      <c r="V193" s="14">
        <v>1.07447357564426E-2</v>
      </c>
      <c r="W193" s="14">
        <v>8.47408176914668E-3</v>
      </c>
      <c r="X193" s="14">
        <v>1.05653035224501E-2</v>
      </c>
      <c r="Y193" s="14">
        <v>0</v>
      </c>
      <c r="Z193" s="14">
        <v>4.66108112933084E-2</v>
      </c>
      <c r="AA193" s="14"/>
      <c r="AB193" s="14">
        <v>3.1321314579794801E-3</v>
      </c>
      <c r="AC193" s="14">
        <v>3.68788116778959E-3</v>
      </c>
      <c r="AD193" s="14">
        <v>7.3906156756090901E-3</v>
      </c>
      <c r="AE193" s="14"/>
      <c r="AF193" s="14">
        <v>7.2695554611329804E-3</v>
      </c>
      <c r="AG193" s="14">
        <v>0</v>
      </c>
      <c r="AH193" s="14">
        <v>3.7847940896236901E-2</v>
      </c>
      <c r="AI193" s="14">
        <v>5.6719394213607501E-3</v>
      </c>
      <c r="AJ193" s="14">
        <v>0</v>
      </c>
      <c r="AK193" s="14"/>
      <c r="AL193" s="14">
        <v>7.5040698489841099E-3</v>
      </c>
      <c r="AM193" s="14">
        <v>0</v>
      </c>
      <c r="AN193" s="14">
        <v>1.97127596637982E-2</v>
      </c>
      <c r="AO193" s="14">
        <v>0</v>
      </c>
      <c r="AP193" s="14">
        <v>0</v>
      </c>
      <c r="AQ193" s="14"/>
      <c r="AR193" s="14">
        <v>6.6714564850132302E-3</v>
      </c>
      <c r="AS193" s="14">
        <v>7.57160932937616E-3</v>
      </c>
      <c r="AT193" s="14">
        <v>0</v>
      </c>
      <c r="AU193" s="14"/>
      <c r="AV193" s="14">
        <v>0</v>
      </c>
      <c r="AW193" s="14">
        <v>6.2137417013598296E-3</v>
      </c>
      <c r="AX193" s="14">
        <v>0</v>
      </c>
      <c r="AY193" s="14"/>
      <c r="AZ193" s="14">
        <v>0</v>
      </c>
      <c r="BA193" s="14">
        <v>7.6243373188896596E-3</v>
      </c>
      <c r="BB193" s="14">
        <v>3.2591255739938501E-3</v>
      </c>
      <c r="BC193" s="14"/>
      <c r="BD193" s="14">
        <v>0</v>
      </c>
      <c r="BE193" s="14">
        <v>1.1951292218404399E-2</v>
      </c>
      <c r="BF193" s="14"/>
      <c r="BG193" s="14">
        <v>3.0266450847917302E-3</v>
      </c>
      <c r="BH193" s="14">
        <v>2.0585624729103202E-2</v>
      </c>
      <c r="BI193" s="14"/>
      <c r="BJ193" s="14">
        <v>1.7738256393799601E-2</v>
      </c>
      <c r="BK193" s="14">
        <v>6.93905407671855E-3</v>
      </c>
    </row>
    <row r="194" spans="2:63" x14ac:dyDescent="0.35">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row>
    <row r="195" spans="2:63" x14ac:dyDescent="0.35">
      <c r="B195" s="6" t="s">
        <v>166</v>
      </c>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row>
    <row r="196" spans="2:63" x14ac:dyDescent="0.35">
      <c r="B196" s="21" t="s">
        <v>90</v>
      </c>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row>
    <row r="197" spans="2:63" x14ac:dyDescent="0.35">
      <c r="B197" t="s">
        <v>155</v>
      </c>
      <c r="C197" s="14">
        <v>0.67218333595500701</v>
      </c>
      <c r="D197" s="14">
        <v>0.72086288862588299</v>
      </c>
      <c r="E197" s="14">
        <v>0.62592842820149897</v>
      </c>
      <c r="F197" s="14"/>
      <c r="G197" s="14">
        <v>0.61557390713203097</v>
      </c>
      <c r="H197" s="14">
        <v>0.68619633722150397</v>
      </c>
      <c r="I197" s="14">
        <v>0.60670315442397404</v>
      </c>
      <c r="J197" s="14">
        <v>0.67950624800375503</v>
      </c>
      <c r="K197" s="14">
        <v>0.667709824118771</v>
      </c>
      <c r="L197" s="14">
        <v>0.77130774337195995</v>
      </c>
      <c r="M197" s="14"/>
      <c r="N197" s="14">
        <v>0.76623189912783596</v>
      </c>
      <c r="O197" s="14">
        <v>0.65321555850838597</v>
      </c>
      <c r="P197" s="14"/>
      <c r="Q197" s="14">
        <v>0.57203990623745904</v>
      </c>
      <c r="R197" s="14">
        <v>0.58194334993194197</v>
      </c>
      <c r="S197" s="14">
        <v>0.59942198177731598</v>
      </c>
      <c r="T197" s="14">
        <v>0.83843602416492302</v>
      </c>
      <c r="U197" s="14">
        <v>0.58277768902993998</v>
      </c>
      <c r="V197" s="14">
        <v>0.66896568014048297</v>
      </c>
      <c r="W197" s="14">
        <v>0.69767951632067604</v>
      </c>
      <c r="X197" s="14">
        <v>0.787234484892683</v>
      </c>
      <c r="Y197" s="14">
        <v>0.72940177831976605</v>
      </c>
      <c r="Z197" s="14">
        <v>0.60487659631147905</v>
      </c>
      <c r="AA197" s="14"/>
      <c r="AB197" s="14">
        <v>0.66293435719704896</v>
      </c>
      <c r="AC197" s="14">
        <v>0.66774628835848504</v>
      </c>
      <c r="AD197" s="14">
        <v>0.69105088189977104</v>
      </c>
      <c r="AE197" s="14"/>
      <c r="AF197" s="14">
        <v>0.66416875201658199</v>
      </c>
      <c r="AG197" s="14">
        <v>0.67140337854521503</v>
      </c>
      <c r="AH197" s="14">
        <v>0.61270647971218695</v>
      </c>
      <c r="AI197" s="14">
        <v>0.73613745347181203</v>
      </c>
      <c r="AJ197" s="14">
        <v>0</v>
      </c>
      <c r="AK197" s="14"/>
      <c r="AL197" s="14">
        <v>0.63224318430239201</v>
      </c>
      <c r="AM197" s="14">
        <v>0.68978025550549105</v>
      </c>
      <c r="AN197" s="14">
        <v>0.70612528704343902</v>
      </c>
      <c r="AO197" s="14">
        <v>0.68468337363021303</v>
      </c>
      <c r="AP197" s="14">
        <v>0</v>
      </c>
      <c r="AQ197" s="14"/>
      <c r="AR197" s="14">
        <v>0.63584810261922398</v>
      </c>
      <c r="AS197" s="14">
        <v>0.681833238829752</v>
      </c>
      <c r="AT197" s="14">
        <v>0.71259130984390195</v>
      </c>
      <c r="AU197" s="14"/>
      <c r="AV197" s="14">
        <v>0.70074284189924196</v>
      </c>
      <c r="AW197" s="14">
        <v>0.70103742541596104</v>
      </c>
      <c r="AX197" s="14">
        <v>0.59700774551822999</v>
      </c>
      <c r="AY197" s="14"/>
      <c r="AZ197" s="14">
        <v>0.62358243101911404</v>
      </c>
      <c r="BA197" s="14">
        <v>0.67707077899820001</v>
      </c>
      <c r="BB197" s="14">
        <v>0.72497696663151701</v>
      </c>
      <c r="BC197" s="14"/>
      <c r="BD197" s="14">
        <v>0.68619398636979501</v>
      </c>
      <c r="BE197" s="14">
        <v>0.73520382892051295</v>
      </c>
      <c r="BF197" s="14"/>
      <c r="BG197" s="14">
        <v>0.68649097440903095</v>
      </c>
      <c r="BH197" s="14">
        <v>0.64620165134678398</v>
      </c>
      <c r="BI197" s="14"/>
      <c r="BJ197" s="14">
        <v>0.63349459375911599</v>
      </c>
      <c r="BK197" s="14">
        <v>0.68278745582905498</v>
      </c>
    </row>
    <row r="198" spans="2:63" x14ac:dyDescent="0.35">
      <c r="B198" t="s">
        <v>156</v>
      </c>
      <c r="C198" s="14">
        <v>0.62505969823163698</v>
      </c>
      <c r="D198" s="14">
        <v>0.63305602317141396</v>
      </c>
      <c r="E198" s="14">
        <v>0.61650876344471395</v>
      </c>
      <c r="F198" s="14"/>
      <c r="G198" s="14">
        <v>0.68743080426544301</v>
      </c>
      <c r="H198" s="14">
        <v>0.63712502338152899</v>
      </c>
      <c r="I198" s="14">
        <v>0.56993211099369601</v>
      </c>
      <c r="J198" s="14">
        <v>0.63767567786435098</v>
      </c>
      <c r="K198" s="14">
        <v>0.55775446312322596</v>
      </c>
      <c r="L198" s="14">
        <v>0.66887653944415604</v>
      </c>
      <c r="M198" s="14"/>
      <c r="N198" s="14">
        <v>0.57933421947518304</v>
      </c>
      <c r="O198" s="14">
        <v>0.63428164352705596</v>
      </c>
      <c r="P198" s="14"/>
      <c r="Q198" s="14">
        <v>0.725957095111332</v>
      </c>
      <c r="R198" s="14">
        <v>0.64087409128685902</v>
      </c>
      <c r="S198" s="14">
        <v>0.57930277977831501</v>
      </c>
      <c r="T198" s="14">
        <v>0.70147271920488496</v>
      </c>
      <c r="U198" s="14">
        <v>0.61520423635159305</v>
      </c>
      <c r="V198" s="14">
        <v>0.61069699745892603</v>
      </c>
      <c r="W198" s="14">
        <v>0.62745000790580296</v>
      </c>
      <c r="X198" s="14">
        <v>0.59146392325589503</v>
      </c>
      <c r="Y198" s="14">
        <v>0.552292215991246</v>
      </c>
      <c r="Z198" s="14">
        <v>0.79339553908023597</v>
      </c>
      <c r="AA198" s="14"/>
      <c r="AB198" s="14">
        <v>0.60934799138442897</v>
      </c>
      <c r="AC198" s="14">
        <v>0.66011910121455297</v>
      </c>
      <c r="AD198" s="14">
        <v>0.599742623416048</v>
      </c>
      <c r="AE198" s="14"/>
      <c r="AF198" s="14">
        <v>0.60713788164816895</v>
      </c>
      <c r="AG198" s="14">
        <v>0.60595592046232505</v>
      </c>
      <c r="AH198" s="14">
        <v>0.65888845240335203</v>
      </c>
      <c r="AI198" s="14">
        <v>0.70809876132795202</v>
      </c>
      <c r="AJ198" s="14">
        <v>0</v>
      </c>
      <c r="AK198" s="14"/>
      <c r="AL198" s="14">
        <v>0.604520224216199</v>
      </c>
      <c r="AM198" s="14">
        <v>0.620320443964687</v>
      </c>
      <c r="AN198" s="14">
        <v>0.72699475393951996</v>
      </c>
      <c r="AO198" s="14">
        <v>0.65731281342262604</v>
      </c>
      <c r="AP198" s="14">
        <v>0</v>
      </c>
      <c r="AQ198" s="14"/>
      <c r="AR198" s="14">
        <v>0.56911697306375297</v>
      </c>
      <c r="AS198" s="14">
        <v>0.635497053794011</v>
      </c>
      <c r="AT198" s="14">
        <v>0.62313493261918596</v>
      </c>
      <c r="AU198" s="14"/>
      <c r="AV198" s="14">
        <v>0.59582579966124705</v>
      </c>
      <c r="AW198" s="14">
        <v>0.63050883006217995</v>
      </c>
      <c r="AX198" s="14">
        <v>0.65176047824865102</v>
      </c>
      <c r="AY198" s="14"/>
      <c r="AZ198" s="14">
        <v>0.57899348627846503</v>
      </c>
      <c r="BA198" s="14">
        <v>0.643388667915612</v>
      </c>
      <c r="BB198" s="14">
        <v>0.62080183852794901</v>
      </c>
      <c r="BC198" s="14"/>
      <c r="BD198" s="14">
        <v>0.50454289764065696</v>
      </c>
      <c r="BE198" s="14">
        <v>0.64197375006572799</v>
      </c>
      <c r="BF198" s="14"/>
      <c r="BG198" s="14">
        <v>0.63517982171924503</v>
      </c>
      <c r="BH198" s="14">
        <v>0.60668225198177395</v>
      </c>
      <c r="BI198" s="14"/>
      <c r="BJ198" s="14">
        <v>0.58582168879259</v>
      </c>
      <c r="BK198" s="14">
        <v>0.63581436566445104</v>
      </c>
    </row>
    <row r="199" spans="2:63" x14ac:dyDescent="0.35">
      <c r="B199" t="s">
        <v>157</v>
      </c>
      <c r="C199" s="14">
        <v>0.60999663347204902</v>
      </c>
      <c r="D199" s="14">
        <v>0.60473290504884003</v>
      </c>
      <c r="E199" s="14">
        <v>0.61380146620396503</v>
      </c>
      <c r="F199" s="14"/>
      <c r="G199" s="14">
        <v>0.69032180232198903</v>
      </c>
      <c r="H199" s="14">
        <v>0.62821369503690205</v>
      </c>
      <c r="I199" s="14">
        <v>0.60103604681454204</v>
      </c>
      <c r="J199" s="14">
        <v>0.55810621932343496</v>
      </c>
      <c r="K199" s="14">
        <v>0.57514271968573705</v>
      </c>
      <c r="L199" s="14">
        <v>0.61838730468948899</v>
      </c>
      <c r="M199" s="14"/>
      <c r="N199" s="14">
        <v>0.57209823390690995</v>
      </c>
      <c r="O199" s="14">
        <v>0.61764000817426201</v>
      </c>
      <c r="P199" s="14"/>
      <c r="Q199" s="14">
        <v>0.77682283909470495</v>
      </c>
      <c r="R199" s="14">
        <v>0.60526736863759401</v>
      </c>
      <c r="S199" s="14">
        <v>0.66233067941375701</v>
      </c>
      <c r="T199" s="14">
        <v>0.586925731410884</v>
      </c>
      <c r="U199" s="14">
        <v>0.73446321409825099</v>
      </c>
      <c r="V199" s="14">
        <v>0.59498401000745005</v>
      </c>
      <c r="W199" s="14">
        <v>0.61658145195735103</v>
      </c>
      <c r="X199" s="14">
        <v>0.50628834051235705</v>
      </c>
      <c r="Y199" s="14">
        <v>0.55285441586505402</v>
      </c>
      <c r="Z199" s="14">
        <v>0.68348138348334697</v>
      </c>
      <c r="AA199" s="14"/>
      <c r="AB199" s="14">
        <v>0.58792103922120198</v>
      </c>
      <c r="AC199" s="14">
        <v>0.61081524527275699</v>
      </c>
      <c r="AD199" s="14">
        <v>0.61625036500782904</v>
      </c>
      <c r="AE199" s="14"/>
      <c r="AF199" s="14">
        <v>0.600203677439473</v>
      </c>
      <c r="AG199" s="14">
        <v>0.60368976618166603</v>
      </c>
      <c r="AH199" s="14">
        <v>0.62202933707435204</v>
      </c>
      <c r="AI199" s="14">
        <v>0.68523045664828797</v>
      </c>
      <c r="AJ199" s="14">
        <v>0</v>
      </c>
      <c r="AK199" s="14"/>
      <c r="AL199" s="14">
        <v>0.629566994010612</v>
      </c>
      <c r="AM199" s="14">
        <v>0.59936237302722395</v>
      </c>
      <c r="AN199" s="14">
        <v>0.59912071760865604</v>
      </c>
      <c r="AO199" s="14">
        <v>0.511165412482389</v>
      </c>
      <c r="AP199" s="14">
        <v>0</v>
      </c>
      <c r="AQ199" s="14"/>
      <c r="AR199" s="14">
        <v>0.55000286442568003</v>
      </c>
      <c r="AS199" s="14">
        <v>0.62052039046013296</v>
      </c>
      <c r="AT199" s="14">
        <v>0.61387362264246403</v>
      </c>
      <c r="AU199" s="14"/>
      <c r="AV199" s="14">
        <v>0.59878684297985896</v>
      </c>
      <c r="AW199" s="14">
        <v>0.60387787771159696</v>
      </c>
      <c r="AX199" s="14">
        <v>0.64364833064235405</v>
      </c>
      <c r="AY199" s="14"/>
      <c r="AZ199" s="14">
        <v>0.60008412403092704</v>
      </c>
      <c r="BA199" s="14">
        <v>0.60877625492873599</v>
      </c>
      <c r="BB199" s="14">
        <v>0.60954160945309799</v>
      </c>
      <c r="BC199" s="14"/>
      <c r="BD199" s="14">
        <v>0.56923968972154504</v>
      </c>
      <c r="BE199" s="14">
        <v>0.58304145590987799</v>
      </c>
      <c r="BF199" s="14"/>
      <c r="BG199" s="14">
        <v>0.62928150431215701</v>
      </c>
      <c r="BH199" s="14">
        <v>0.57497663813962296</v>
      </c>
      <c r="BI199" s="14"/>
      <c r="BJ199" s="14">
        <v>0.57784028344629401</v>
      </c>
      <c r="BK199" s="14">
        <v>0.61881030305733697</v>
      </c>
    </row>
    <row r="200" spans="2:63" x14ac:dyDescent="0.35">
      <c r="B200" t="s">
        <v>141</v>
      </c>
      <c r="C200" s="14">
        <v>0.46761348977564898</v>
      </c>
      <c r="D200" s="14">
        <v>0.43564399004105903</v>
      </c>
      <c r="E200" s="14">
        <v>0.49638215199184998</v>
      </c>
      <c r="F200" s="14"/>
      <c r="G200" s="14">
        <v>0.39570342381294898</v>
      </c>
      <c r="H200" s="14">
        <v>0.41679254498618501</v>
      </c>
      <c r="I200" s="14">
        <v>0.432208772322698</v>
      </c>
      <c r="J200" s="14">
        <v>0.45788032931627298</v>
      </c>
      <c r="K200" s="14">
        <v>0.49554195089380998</v>
      </c>
      <c r="L200" s="14">
        <v>0.60860732970101705</v>
      </c>
      <c r="M200" s="14"/>
      <c r="N200" s="14">
        <v>0.58994347182836904</v>
      </c>
      <c r="O200" s="14">
        <v>0.442941896756613</v>
      </c>
      <c r="P200" s="14"/>
      <c r="Q200" s="14">
        <v>0.36790624665250099</v>
      </c>
      <c r="R200" s="14">
        <v>0.35203476704661002</v>
      </c>
      <c r="S200" s="14">
        <v>0.41459490109682201</v>
      </c>
      <c r="T200" s="14">
        <v>0.49549615441622202</v>
      </c>
      <c r="U200" s="14">
        <v>0.41289686070061898</v>
      </c>
      <c r="V200" s="14">
        <v>0.41978939905124502</v>
      </c>
      <c r="W200" s="14">
        <v>0.50870970677286798</v>
      </c>
      <c r="X200" s="14">
        <v>0.55875009590269198</v>
      </c>
      <c r="Y200" s="14">
        <v>0.60126509549405804</v>
      </c>
      <c r="Z200" s="14">
        <v>0.49346227393199399</v>
      </c>
      <c r="AA200" s="14"/>
      <c r="AB200" s="14">
        <v>0.60634399137710304</v>
      </c>
      <c r="AC200" s="14">
        <v>0.46527440398731801</v>
      </c>
      <c r="AD200" s="14">
        <v>0.38152222911323103</v>
      </c>
      <c r="AE200" s="14"/>
      <c r="AF200" s="14">
        <v>0.575030408920433</v>
      </c>
      <c r="AG200" s="14">
        <v>0.37319042993299301</v>
      </c>
      <c r="AH200" s="14">
        <v>0.328996081937732</v>
      </c>
      <c r="AI200" s="14">
        <v>0.45844950785560801</v>
      </c>
      <c r="AJ200" s="14">
        <v>0</v>
      </c>
      <c r="AK200" s="14"/>
      <c r="AL200" s="14">
        <v>0.52473670277822604</v>
      </c>
      <c r="AM200" s="14">
        <v>0.36726345238011898</v>
      </c>
      <c r="AN200" s="14">
        <v>0.43810396792289702</v>
      </c>
      <c r="AO200" s="14">
        <v>0.41509556903530498</v>
      </c>
      <c r="AP200" s="14">
        <v>0</v>
      </c>
      <c r="AQ200" s="14"/>
      <c r="AR200" s="14">
        <v>0.51367627197799803</v>
      </c>
      <c r="AS200" s="14">
        <v>0.50752759619012699</v>
      </c>
      <c r="AT200" s="14">
        <v>0.413602766147604</v>
      </c>
      <c r="AU200" s="14"/>
      <c r="AV200" s="14">
        <v>0.54632229015720501</v>
      </c>
      <c r="AW200" s="14">
        <v>0.46088182610407202</v>
      </c>
      <c r="AX200" s="14">
        <v>0.30898989206613298</v>
      </c>
      <c r="AY200" s="14"/>
      <c r="AZ200" s="14">
        <v>0.53210703254314995</v>
      </c>
      <c r="BA200" s="14">
        <v>0.50869090321292898</v>
      </c>
      <c r="BB200" s="14">
        <v>0.37898190936529402</v>
      </c>
      <c r="BC200" s="14"/>
      <c r="BD200" s="14">
        <v>0.53260950941881102</v>
      </c>
      <c r="BE200" s="14">
        <v>0.52069795987883605</v>
      </c>
      <c r="BF200" s="14"/>
      <c r="BG200" s="14">
        <v>0.50112825674724004</v>
      </c>
      <c r="BH200" s="14">
        <v>0.40675298453070102</v>
      </c>
      <c r="BI200" s="14"/>
      <c r="BJ200" s="14">
        <v>0.45402962545280701</v>
      </c>
      <c r="BK200" s="14">
        <v>0.471336663946132</v>
      </c>
    </row>
    <row r="201" spans="2:63" x14ac:dyDescent="0.35">
      <c r="B201" t="s">
        <v>158</v>
      </c>
      <c r="C201" s="14">
        <v>0.39816267617460299</v>
      </c>
      <c r="D201" s="14">
        <v>0.39454518751977402</v>
      </c>
      <c r="E201" s="14">
        <v>0.40240395981509203</v>
      </c>
      <c r="F201" s="14"/>
      <c r="G201" s="14">
        <v>0.410157339272683</v>
      </c>
      <c r="H201" s="14">
        <v>0.38121769163218</v>
      </c>
      <c r="I201" s="14">
        <v>0.33130098052162699</v>
      </c>
      <c r="J201" s="14">
        <v>0.438775516809781</v>
      </c>
      <c r="K201" s="14">
        <v>0.48495739355803302</v>
      </c>
      <c r="L201" s="14">
        <v>0.377215756974422</v>
      </c>
      <c r="M201" s="14"/>
      <c r="N201" s="14">
        <v>0.47934207532057399</v>
      </c>
      <c r="O201" s="14">
        <v>0.38179036038045799</v>
      </c>
      <c r="P201" s="14"/>
      <c r="Q201" s="14">
        <v>0.35412102841102999</v>
      </c>
      <c r="R201" s="14">
        <v>0.361492559147505</v>
      </c>
      <c r="S201" s="14">
        <v>0.44974841640585</v>
      </c>
      <c r="T201" s="14">
        <v>0.32976866466673799</v>
      </c>
      <c r="U201" s="14">
        <v>0.35779748509567</v>
      </c>
      <c r="V201" s="14">
        <v>0.43115639165694902</v>
      </c>
      <c r="W201" s="14">
        <v>0.41958402709244302</v>
      </c>
      <c r="X201" s="14">
        <v>0.419362368174236</v>
      </c>
      <c r="Y201" s="14">
        <v>0.38504966554141101</v>
      </c>
      <c r="Z201" s="14">
        <v>0.44602634600541802</v>
      </c>
      <c r="AA201" s="14"/>
      <c r="AB201" s="14">
        <v>0.39108092564829799</v>
      </c>
      <c r="AC201" s="14">
        <v>0.39388810798627999</v>
      </c>
      <c r="AD201" s="14">
        <v>0.41245318283138599</v>
      </c>
      <c r="AE201" s="14"/>
      <c r="AF201" s="14">
        <v>0.40345856212425202</v>
      </c>
      <c r="AG201" s="14">
        <v>0.39644774249265902</v>
      </c>
      <c r="AH201" s="14">
        <v>0.377123927365066</v>
      </c>
      <c r="AI201" s="14">
        <v>0.40256126356546401</v>
      </c>
      <c r="AJ201" s="14">
        <v>0</v>
      </c>
      <c r="AK201" s="14"/>
      <c r="AL201" s="14">
        <v>0.37693997434694998</v>
      </c>
      <c r="AM201" s="14">
        <v>0.43740184855374298</v>
      </c>
      <c r="AN201" s="14">
        <v>0.40229598219191098</v>
      </c>
      <c r="AO201" s="14">
        <v>0.35497652663925799</v>
      </c>
      <c r="AP201" s="14">
        <v>0</v>
      </c>
      <c r="AQ201" s="14"/>
      <c r="AR201" s="14">
        <v>0.39842044445083402</v>
      </c>
      <c r="AS201" s="14">
        <v>0.401351060155552</v>
      </c>
      <c r="AT201" s="14">
        <v>0.41529362138692399</v>
      </c>
      <c r="AU201" s="14"/>
      <c r="AV201" s="14">
        <v>0.37618192570569697</v>
      </c>
      <c r="AW201" s="14">
        <v>0.41827735388088</v>
      </c>
      <c r="AX201" s="14">
        <v>0.48273168442494502</v>
      </c>
      <c r="AY201" s="14"/>
      <c r="AZ201" s="14">
        <v>0.373922157212497</v>
      </c>
      <c r="BA201" s="14">
        <v>0.40185469704222199</v>
      </c>
      <c r="BB201" s="14">
        <v>0.432974628112062</v>
      </c>
      <c r="BC201" s="14"/>
      <c r="BD201" s="14">
        <v>0.41902135691452302</v>
      </c>
      <c r="BE201" s="14">
        <v>0.42912049762339</v>
      </c>
      <c r="BF201" s="14"/>
      <c r="BG201" s="14">
        <v>0.40895231183470099</v>
      </c>
      <c r="BH201" s="14">
        <v>0.378569441996992</v>
      </c>
      <c r="BI201" s="14"/>
      <c r="BJ201" s="14">
        <v>0.36891486273357899</v>
      </c>
      <c r="BK201" s="14">
        <v>0.40617915079174299</v>
      </c>
    </row>
    <row r="202" spans="2:63" x14ac:dyDescent="0.35">
      <c r="B202" t="s">
        <v>159</v>
      </c>
      <c r="C202" s="14">
        <v>0.39552759731598802</v>
      </c>
      <c r="D202" s="14">
        <v>0.38466570848423498</v>
      </c>
      <c r="E202" s="14">
        <v>0.40422296892947102</v>
      </c>
      <c r="F202" s="14"/>
      <c r="G202" s="14">
        <v>0.424952008215216</v>
      </c>
      <c r="H202" s="14">
        <v>0.40174048390326</v>
      </c>
      <c r="I202" s="14">
        <v>0.41246411300005598</v>
      </c>
      <c r="J202" s="14">
        <v>0.41763031569967801</v>
      </c>
      <c r="K202" s="14">
        <v>0.30834488475612798</v>
      </c>
      <c r="L202" s="14">
        <v>0.39322149112879001</v>
      </c>
      <c r="M202" s="14"/>
      <c r="N202" s="14">
        <v>0.38543267163030398</v>
      </c>
      <c r="O202" s="14">
        <v>0.397563548714781</v>
      </c>
      <c r="P202" s="14"/>
      <c r="Q202" s="14">
        <v>0.32519413394942898</v>
      </c>
      <c r="R202" s="14">
        <v>0.38232981546810002</v>
      </c>
      <c r="S202" s="14">
        <v>0.478750188385618</v>
      </c>
      <c r="T202" s="14">
        <v>0.39052461947981199</v>
      </c>
      <c r="U202" s="14">
        <v>0.37772058397184199</v>
      </c>
      <c r="V202" s="14">
        <v>0.324392459367502</v>
      </c>
      <c r="W202" s="14">
        <v>0.446427996801186</v>
      </c>
      <c r="X202" s="14">
        <v>0.41396082648232002</v>
      </c>
      <c r="Y202" s="14">
        <v>0.37129681106097201</v>
      </c>
      <c r="Z202" s="14">
        <v>0.51999346282480297</v>
      </c>
      <c r="AA202" s="14"/>
      <c r="AB202" s="14">
        <v>0.452545188312029</v>
      </c>
      <c r="AC202" s="14">
        <v>0.37756969138949897</v>
      </c>
      <c r="AD202" s="14">
        <v>0.36832894445143899</v>
      </c>
      <c r="AE202" s="14"/>
      <c r="AF202" s="14">
        <v>0.44272822912444298</v>
      </c>
      <c r="AG202" s="14">
        <v>0.37546091801864601</v>
      </c>
      <c r="AH202" s="14">
        <v>0.295677843700002</v>
      </c>
      <c r="AI202" s="14">
        <v>0.36146791239489201</v>
      </c>
      <c r="AJ202" s="14">
        <v>0</v>
      </c>
      <c r="AK202" s="14"/>
      <c r="AL202" s="14">
        <v>0.41498004251448101</v>
      </c>
      <c r="AM202" s="14">
        <v>0.37246842989839601</v>
      </c>
      <c r="AN202" s="14">
        <v>0.43898608679261297</v>
      </c>
      <c r="AO202" s="14">
        <v>0.23628560815230501</v>
      </c>
      <c r="AP202" s="14">
        <v>0</v>
      </c>
      <c r="AQ202" s="14"/>
      <c r="AR202" s="14">
        <v>0.38262180835634002</v>
      </c>
      <c r="AS202" s="14">
        <v>0.422937553955955</v>
      </c>
      <c r="AT202" s="14">
        <v>0.36312971460542098</v>
      </c>
      <c r="AU202" s="14"/>
      <c r="AV202" s="14">
        <v>0.39412191146872799</v>
      </c>
      <c r="AW202" s="14">
        <v>0.40372980363250499</v>
      </c>
      <c r="AX202" s="14">
        <v>0.365754526222833</v>
      </c>
      <c r="AY202" s="14"/>
      <c r="AZ202" s="14">
        <v>0.32235329753039099</v>
      </c>
      <c r="BA202" s="14">
        <v>0.41906175506582399</v>
      </c>
      <c r="BB202" s="14">
        <v>0.37679092213573301</v>
      </c>
      <c r="BC202" s="14"/>
      <c r="BD202" s="14">
        <v>0.41784592806226301</v>
      </c>
      <c r="BE202" s="14">
        <v>0.340578672423691</v>
      </c>
      <c r="BF202" s="14"/>
      <c r="BG202" s="14">
        <v>0.40704426712185898</v>
      </c>
      <c r="BH202" s="14">
        <v>0.37461411927454202</v>
      </c>
      <c r="BI202" s="14"/>
      <c r="BJ202" s="14">
        <v>0.34276098396793903</v>
      </c>
      <c r="BK202" s="14">
        <v>0.40999029270311499</v>
      </c>
    </row>
    <row r="203" spans="2:63" x14ac:dyDescent="0.35">
      <c r="B203" t="s">
        <v>160</v>
      </c>
      <c r="C203" s="14">
        <v>0.37612630803479202</v>
      </c>
      <c r="D203" s="14">
        <v>0.31529615028440999</v>
      </c>
      <c r="E203" s="14">
        <v>0.431633295163316</v>
      </c>
      <c r="F203" s="14"/>
      <c r="G203" s="14">
        <v>0.34601668151598602</v>
      </c>
      <c r="H203" s="14">
        <v>0.40140567116812298</v>
      </c>
      <c r="I203" s="14">
        <v>0.402549612195854</v>
      </c>
      <c r="J203" s="14">
        <v>0.392151935859057</v>
      </c>
      <c r="K203" s="14">
        <v>0.333275210964593</v>
      </c>
      <c r="L203" s="14">
        <v>0.35708872968039801</v>
      </c>
      <c r="M203" s="14"/>
      <c r="N203" s="14">
        <v>0.34690346395127802</v>
      </c>
      <c r="O203" s="14">
        <v>0.38201999087516397</v>
      </c>
      <c r="P203" s="14"/>
      <c r="Q203" s="14">
        <v>0.43655370183069903</v>
      </c>
      <c r="R203" s="14">
        <v>0.40136414699823703</v>
      </c>
      <c r="S203" s="14">
        <v>0.34758072141458202</v>
      </c>
      <c r="T203" s="14">
        <v>0.27022509948408002</v>
      </c>
      <c r="U203" s="14">
        <v>0.38945907284750497</v>
      </c>
      <c r="V203" s="14">
        <v>0.389305187034654</v>
      </c>
      <c r="W203" s="14">
        <v>0.37611450377718703</v>
      </c>
      <c r="X203" s="14">
        <v>0.38293667160308997</v>
      </c>
      <c r="Y203" s="14">
        <v>0.33865819599659702</v>
      </c>
      <c r="Z203" s="14">
        <v>0.389050414784679</v>
      </c>
      <c r="AA203" s="14"/>
      <c r="AB203" s="14">
        <v>0.37803511740046303</v>
      </c>
      <c r="AC203" s="14">
        <v>0.41486809409082498</v>
      </c>
      <c r="AD203" s="14">
        <v>0.34832569926528201</v>
      </c>
      <c r="AE203" s="14"/>
      <c r="AF203" s="14">
        <v>0.42267494326122401</v>
      </c>
      <c r="AG203" s="14">
        <v>0.33734057166624598</v>
      </c>
      <c r="AH203" s="14">
        <v>0.39889908909132499</v>
      </c>
      <c r="AI203" s="14">
        <v>0.34337646997939397</v>
      </c>
      <c r="AJ203" s="14">
        <v>0</v>
      </c>
      <c r="AK203" s="14"/>
      <c r="AL203" s="14">
        <v>0.42113764628488698</v>
      </c>
      <c r="AM203" s="14">
        <v>0.35181436168256103</v>
      </c>
      <c r="AN203" s="14">
        <v>0.32243468709043999</v>
      </c>
      <c r="AO203" s="14">
        <v>0.35073432261763099</v>
      </c>
      <c r="AP203" s="14">
        <v>0</v>
      </c>
      <c r="AQ203" s="14"/>
      <c r="AR203" s="14">
        <v>0.33444054012114799</v>
      </c>
      <c r="AS203" s="14">
        <v>0.39080075129051201</v>
      </c>
      <c r="AT203" s="14">
        <v>0.37843952021544902</v>
      </c>
      <c r="AU203" s="14"/>
      <c r="AV203" s="14">
        <v>0.36044270664517403</v>
      </c>
      <c r="AW203" s="14">
        <v>0.38136571965492599</v>
      </c>
      <c r="AX203" s="14">
        <v>0.35322149663744601</v>
      </c>
      <c r="AY203" s="14"/>
      <c r="AZ203" s="14">
        <v>0.35229839642604399</v>
      </c>
      <c r="BA203" s="14">
        <v>0.39466237420502498</v>
      </c>
      <c r="BB203" s="14">
        <v>0.359416015125193</v>
      </c>
      <c r="BC203" s="14"/>
      <c r="BD203" s="14">
        <v>0.28992083711297301</v>
      </c>
      <c r="BE203" s="14">
        <v>0.346931639206848</v>
      </c>
      <c r="BF203" s="14"/>
      <c r="BG203" s="14">
        <v>0.37127014984370299</v>
      </c>
      <c r="BH203" s="14">
        <v>0.38494475637159697</v>
      </c>
      <c r="BI203" s="14"/>
      <c r="BJ203" s="14">
        <v>0.33836161008340399</v>
      </c>
      <c r="BK203" s="14">
        <v>0.38647715847226799</v>
      </c>
    </row>
    <row r="204" spans="2:63" x14ac:dyDescent="0.35">
      <c r="B204" t="s">
        <v>161</v>
      </c>
      <c r="C204" s="14">
        <v>0.30596708563587199</v>
      </c>
      <c r="D204" s="14">
        <v>0.29120287944872603</v>
      </c>
      <c r="E204" s="14">
        <v>0.31952801932166802</v>
      </c>
      <c r="F204" s="14"/>
      <c r="G204" s="14">
        <v>0.39714304971088399</v>
      </c>
      <c r="H204" s="14">
        <v>0.31189805978902702</v>
      </c>
      <c r="I204" s="14">
        <v>0.302500284771345</v>
      </c>
      <c r="J204" s="14">
        <v>0.29174477370579099</v>
      </c>
      <c r="K204" s="14">
        <v>0.25887154676935198</v>
      </c>
      <c r="L204" s="14">
        <v>0.28581353755673999</v>
      </c>
      <c r="M204" s="14"/>
      <c r="N204" s="14">
        <v>0.25550137229262498</v>
      </c>
      <c r="O204" s="14">
        <v>0.31614504462946902</v>
      </c>
      <c r="P204" s="14"/>
      <c r="Q204" s="14">
        <v>0.400631491236628</v>
      </c>
      <c r="R204" s="14">
        <v>0.30323176484918002</v>
      </c>
      <c r="S204" s="14">
        <v>0.28937069706664198</v>
      </c>
      <c r="T204" s="14">
        <v>0.26445477582083299</v>
      </c>
      <c r="U204" s="14">
        <v>0.314005210310983</v>
      </c>
      <c r="V204" s="14">
        <v>0.32232658127053199</v>
      </c>
      <c r="W204" s="14">
        <v>0.37410469293287302</v>
      </c>
      <c r="X204" s="14">
        <v>0.27060693029595201</v>
      </c>
      <c r="Y204" s="14">
        <v>0.248935595649285</v>
      </c>
      <c r="Z204" s="14">
        <v>0.34889842213273797</v>
      </c>
      <c r="AA204" s="14"/>
      <c r="AB204" s="14">
        <v>0.25019343130507998</v>
      </c>
      <c r="AC204" s="14">
        <v>0.34265934869654702</v>
      </c>
      <c r="AD204" s="14">
        <v>0.31411989531587697</v>
      </c>
      <c r="AE204" s="14"/>
      <c r="AF204" s="14">
        <v>0.29972340420022597</v>
      </c>
      <c r="AG204" s="14">
        <v>0.33706782456727202</v>
      </c>
      <c r="AH204" s="14">
        <v>0.22371536143033199</v>
      </c>
      <c r="AI204" s="14">
        <v>0.27022245805033401</v>
      </c>
      <c r="AJ204" s="14">
        <v>0</v>
      </c>
      <c r="AK204" s="14"/>
      <c r="AL204" s="14">
        <v>0.31059586876990802</v>
      </c>
      <c r="AM204" s="14">
        <v>0.32635288928846301</v>
      </c>
      <c r="AN204" s="14">
        <v>0.28010990597947899</v>
      </c>
      <c r="AO204" s="14">
        <v>0.24007291932608199</v>
      </c>
      <c r="AP204" s="14">
        <v>0</v>
      </c>
      <c r="AQ204" s="14"/>
      <c r="AR204" s="14">
        <v>0.221000590347951</v>
      </c>
      <c r="AS204" s="14">
        <v>0.328230127767832</v>
      </c>
      <c r="AT204" s="14">
        <v>0.32623202786222399</v>
      </c>
      <c r="AU204" s="14"/>
      <c r="AV204" s="14">
        <v>0.29957215441385598</v>
      </c>
      <c r="AW204" s="14">
        <v>0.304827046991754</v>
      </c>
      <c r="AX204" s="14">
        <v>0.29937451159439699</v>
      </c>
      <c r="AY204" s="14"/>
      <c r="AZ204" s="14">
        <v>0.265554191607414</v>
      </c>
      <c r="BA204" s="14">
        <v>0.31139595420600302</v>
      </c>
      <c r="BB204" s="14">
        <v>0.29841978379265999</v>
      </c>
      <c r="BC204" s="14"/>
      <c r="BD204" s="14">
        <v>0.23393395071926301</v>
      </c>
      <c r="BE204" s="14">
        <v>0.30474426885091999</v>
      </c>
      <c r="BF204" s="14"/>
      <c r="BG204" s="14">
        <v>0.31316614449097702</v>
      </c>
      <c r="BH204" s="14">
        <v>0.29289409128740501</v>
      </c>
      <c r="BI204" s="14"/>
      <c r="BJ204" s="14">
        <v>0.31582424395726699</v>
      </c>
      <c r="BK204" s="14">
        <v>0.30326535685057598</v>
      </c>
    </row>
    <row r="205" spans="2:63" x14ac:dyDescent="0.35">
      <c r="B205" t="s">
        <v>162</v>
      </c>
      <c r="C205" s="14">
        <v>0.249890995069454</v>
      </c>
      <c r="D205" s="14">
        <v>0.228081260693792</v>
      </c>
      <c r="E205" s="14">
        <v>0.269359333898192</v>
      </c>
      <c r="F205" s="14"/>
      <c r="G205" s="14">
        <v>0.26942146235466402</v>
      </c>
      <c r="H205" s="14">
        <v>0.26340276243766297</v>
      </c>
      <c r="I205" s="14">
        <v>0.27134101136050798</v>
      </c>
      <c r="J205" s="14">
        <v>0.25029671389227798</v>
      </c>
      <c r="K205" s="14">
        <v>0.15181973617115299</v>
      </c>
      <c r="L205" s="14">
        <v>0.27173304211098198</v>
      </c>
      <c r="M205" s="14"/>
      <c r="N205" s="14">
        <v>0.21406994438888099</v>
      </c>
      <c r="O205" s="14">
        <v>0.25711540865208998</v>
      </c>
      <c r="P205" s="14"/>
      <c r="Q205" s="14">
        <v>0.28066566844308999</v>
      </c>
      <c r="R205" s="14">
        <v>0.30516388562810298</v>
      </c>
      <c r="S205" s="14">
        <v>0.27675141123455499</v>
      </c>
      <c r="T205" s="14">
        <v>0.21037740232754401</v>
      </c>
      <c r="U205" s="14">
        <v>0.31690302498534501</v>
      </c>
      <c r="V205" s="14">
        <v>0.176152095631464</v>
      </c>
      <c r="W205" s="14">
        <v>0.26948021745873302</v>
      </c>
      <c r="X205" s="14">
        <v>0.194288572496016</v>
      </c>
      <c r="Y205" s="14">
        <v>0.15988450561671499</v>
      </c>
      <c r="Z205" s="14">
        <v>0.39265629772118699</v>
      </c>
      <c r="AA205" s="14"/>
      <c r="AB205" s="14">
        <v>0.22604226030883501</v>
      </c>
      <c r="AC205" s="14">
        <v>0.27027998620486998</v>
      </c>
      <c r="AD205" s="14">
        <v>0.245174070790593</v>
      </c>
      <c r="AE205" s="14"/>
      <c r="AF205" s="14">
        <v>0.26007066119590599</v>
      </c>
      <c r="AG205" s="14">
        <v>0.24457607053381999</v>
      </c>
      <c r="AH205" s="14">
        <v>0.16102994097708301</v>
      </c>
      <c r="AI205" s="14">
        <v>0.24637030316206801</v>
      </c>
      <c r="AJ205" s="14">
        <v>0</v>
      </c>
      <c r="AK205" s="14"/>
      <c r="AL205" s="14">
        <v>0.27430195221660297</v>
      </c>
      <c r="AM205" s="14">
        <v>0.233531808063736</v>
      </c>
      <c r="AN205" s="14">
        <v>0.25206482951523101</v>
      </c>
      <c r="AO205" s="14">
        <v>8.0341710939307504E-2</v>
      </c>
      <c r="AP205" s="14">
        <v>0</v>
      </c>
      <c r="AQ205" s="14"/>
      <c r="AR205" s="14">
        <v>0.231874083457248</v>
      </c>
      <c r="AS205" s="14">
        <v>0.26451107920528799</v>
      </c>
      <c r="AT205" s="14">
        <v>0.22912103375880299</v>
      </c>
      <c r="AU205" s="14"/>
      <c r="AV205" s="14">
        <v>0.23553268118995799</v>
      </c>
      <c r="AW205" s="14">
        <v>0.23056333776149401</v>
      </c>
      <c r="AX205" s="14">
        <v>0.28901581646614699</v>
      </c>
      <c r="AY205" s="14"/>
      <c r="AZ205" s="14">
        <v>0.25437762035332301</v>
      </c>
      <c r="BA205" s="14">
        <v>0.23859003142471699</v>
      </c>
      <c r="BB205" s="14">
        <v>0.235467409066937</v>
      </c>
      <c r="BC205" s="14"/>
      <c r="BD205" s="14">
        <v>0.17357361896215501</v>
      </c>
      <c r="BE205" s="14">
        <v>0.22291671568567101</v>
      </c>
      <c r="BF205" s="14"/>
      <c r="BG205" s="14">
        <v>0.27073661394585702</v>
      </c>
      <c r="BH205" s="14">
        <v>0.212036788950793</v>
      </c>
      <c r="BI205" s="14"/>
      <c r="BJ205" s="14">
        <v>0.257785567687557</v>
      </c>
      <c r="BK205" s="14">
        <v>0.24772718746948399</v>
      </c>
    </row>
    <row r="206" spans="2:63" x14ac:dyDescent="0.35">
      <c r="B206" t="s">
        <v>163</v>
      </c>
      <c r="C206" s="14">
        <v>0.19655220893643899</v>
      </c>
      <c r="D206" s="14">
        <v>0.21361352482346799</v>
      </c>
      <c r="E206" s="14">
        <v>0.180670500473463</v>
      </c>
      <c r="F206" s="14"/>
      <c r="G206" s="14">
        <v>0.23252272877646199</v>
      </c>
      <c r="H206" s="14">
        <v>0.17711346339001399</v>
      </c>
      <c r="I206" s="14">
        <v>0.135878370692366</v>
      </c>
      <c r="J206" s="14">
        <v>0.22260259029344601</v>
      </c>
      <c r="K206" s="14">
        <v>0.20760527875318599</v>
      </c>
      <c r="L206" s="14">
        <v>0.22741804675128</v>
      </c>
      <c r="M206" s="14"/>
      <c r="N206" s="14">
        <v>0.22801643302629199</v>
      </c>
      <c r="O206" s="14">
        <v>0.19020648306957799</v>
      </c>
      <c r="P206" s="14"/>
      <c r="Q206" s="14">
        <v>0.14146270408750999</v>
      </c>
      <c r="R206" s="14">
        <v>0.19672116531117501</v>
      </c>
      <c r="S206" s="14">
        <v>0.18737017005336401</v>
      </c>
      <c r="T206" s="14">
        <v>0.15847175101580799</v>
      </c>
      <c r="U206" s="14">
        <v>0.17061356124271501</v>
      </c>
      <c r="V206" s="14">
        <v>0.14691355303603801</v>
      </c>
      <c r="W206" s="14">
        <v>0.17918180177526699</v>
      </c>
      <c r="X206" s="14">
        <v>0.25753052134412302</v>
      </c>
      <c r="Y206" s="14">
        <v>0.223893732348837</v>
      </c>
      <c r="Z206" s="14">
        <v>0.209671329494522</v>
      </c>
      <c r="AA206" s="14"/>
      <c r="AB206" s="14">
        <v>0.21016469691443099</v>
      </c>
      <c r="AC206" s="14">
        <v>0.201985733205825</v>
      </c>
      <c r="AD206" s="14">
        <v>0.20067849150908201</v>
      </c>
      <c r="AE206" s="14"/>
      <c r="AF206" s="14">
        <v>0.19432876664652299</v>
      </c>
      <c r="AG206" s="14">
        <v>0.19773361330484601</v>
      </c>
      <c r="AH206" s="14">
        <v>0.20212678210170801</v>
      </c>
      <c r="AI206" s="14">
        <v>0.213710153314915</v>
      </c>
      <c r="AJ206" s="14">
        <v>0</v>
      </c>
      <c r="AK206" s="14"/>
      <c r="AL206" s="14">
        <v>0.18336233663232299</v>
      </c>
      <c r="AM206" s="14">
        <v>0.20107951262712501</v>
      </c>
      <c r="AN206" s="14">
        <v>0.218023739115384</v>
      </c>
      <c r="AO206" s="14">
        <v>0.27267448450856102</v>
      </c>
      <c r="AP206" s="14">
        <v>0</v>
      </c>
      <c r="AQ206" s="14"/>
      <c r="AR206" s="14">
        <v>0.18641988798425599</v>
      </c>
      <c r="AS206" s="14">
        <v>0.20698283565429901</v>
      </c>
      <c r="AT206" s="14">
        <v>0.203438816843414</v>
      </c>
      <c r="AU206" s="14"/>
      <c r="AV206" s="14">
        <v>0.22572726958897599</v>
      </c>
      <c r="AW206" s="14">
        <v>0.18687590317963401</v>
      </c>
      <c r="AX206" s="14">
        <v>0.23836338310637001</v>
      </c>
      <c r="AY206" s="14"/>
      <c r="AZ206" s="14">
        <v>0.228610714551192</v>
      </c>
      <c r="BA206" s="14">
        <v>0.18392320998282799</v>
      </c>
      <c r="BB206" s="14">
        <v>0.214160774448971</v>
      </c>
      <c r="BC206" s="14"/>
      <c r="BD206" s="14">
        <v>0.19894935722805401</v>
      </c>
      <c r="BE206" s="14">
        <v>0.21883246710579099</v>
      </c>
      <c r="BF206" s="14"/>
      <c r="BG206" s="14">
        <v>0.214976387181609</v>
      </c>
      <c r="BH206" s="14">
        <v>0.163095171992858</v>
      </c>
      <c r="BI206" s="14"/>
      <c r="BJ206" s="14">
        <v>0.164258196014127</v>
      </c>
      <c r="BK206" s="14">
        <v>0.20540361026937401</v>
      </c>
    </row>
    <row r="207" spans="2:63" x14ac:dyDescent="0.35">
      <c r="B207" t="s">
        <v>164</v>
      </c>
      <c r="C207" s="14">
        <v>0.153970076780648</v>
      </c>
      <c r="D207" s="14">
        <v>0.163089179080771</v>
      </c>
      <c r="E207" s="14">
        <v>0.14490448948894699</v>
      </c>
      <c r="F207" s="14"/>
      <c r="G207" s="14">
        <v>0.27761448992899002</v>
      </c>
      <c r="H207" s="14">
        <v>0.193691072007529</v>
      </c>
      <c r="I207" s="14">
        <v>9.5177623811999498E-2</v>
      </c>
      <c r="J207" s="14">
        <v>0.155438912869829</v>
      </c>
      <c r="K207" s="14">
        <v>0.136117435885176</v>
      </c>
      <c r="L207" s="14">
        <v>9.6489574432308906E-2</v>
      </c>
      <c r="M207" s="14"/>
      <c r="N207" s="14">
        <v>0.12656020843593499</v>
      </c>
      <c r="O207" s="14">
        <v>0.159498117455211</v>
      </c>
      <c r="P207" s="14"/>
      <c r="Q207" s="14">
        <v>0.155277215945022</v>
      </c>
      <c r="R207" s="14">
        <v>0.20267683463237701</v>
      </c>
      <c r="S207" s="14">
        <v>0.22247175012147299</v>
      </c>
      <c r="T207" s="14">
        <v>0.121939183504267</v>
      </c>
      <c r="U207" s="14">
        <v>7.6091402060154301E-2</v>
      </c>
      <c r="V207" s="14">
        <v>0.152318982148443</v>
      </c>
      <c r="W207" s="14">
        <v>0.14975746037197499</v>
      </c>
      <c r="X207" s="14">
        <v>0.127005004411017</v>
      </c>
      <c r="Y207" s="14">
        <v>0.118635366230904</v>
      </c>
      <c r="Z207" s="14">
        <v>0.128188486484721</v>
      </c>
      <c r="AA207" s="14"/>
      <c r="AB207" s="14">
        <v>0.161439828027096</v>
      </c>
      <c r="AC207" s="14">
        <v>0.16382691875842101</v>
      </c>
      <c r="AD207" s="14">
        <v>0.159076218289118</v>
      </c>
      <c r="AE207" s="14"/>
      <c r="AF207" s="14">
        <v>0.19103853630234799</v>
      </c>
      <c r="AG207" s="14">
        <v>0.12036636401429</v>
      </c>
      <c r="AH207" s="14">
        <v>5.9222331056866202E-2</v>
      </c>
      <c r="AI207" s="14">
        <v>0.174113068404042</v>
      </c>
      <c r="AJ207" s="14">
        <v>0</v>
      </c>
      <c r="AK207" s="14"/>
      <c r="AL207" s="14">
        <v>0.18362418681163201</v>
      </c>
      <c r="AM207" s="14">
        <v>0.13610448734900299</v>
      </c>
      <c r="AN207" s="14">
        <v>0.115963578066601</v>
      </c>
      <c r="AO207" s="14">
        <v>0.33630348900108598</v>
      </c>
      <c r="AP207" s="14">
        <v>0</v>
      </c>
      <c r="AQ207" s="14"/>
      <c r="AR207" s="14">
        <v>0.19703956437943801</v>
      </c>
      <c r="AS207" s="14">
        <v>0.18087012511394199</v>
      </c>
      <c r="AT207" s="14">
        <v>0.125303301344968</v>
      </c>
      <c r="AU207" s="14"/>
      <c r="AV207" s="14">
        <v>0.19504974374155101</v>
      </c>
      <c r="AW207" s="14">
        <v>0.13849271759235901</v>
      </c>
      <c r="AX207" s="14">
        <v>0.15931619627862301</v>
      </c>
      <c r="AY207" s="14"/>
      <c r="AZ207" s="14">
        <v>0.25243109288140098</v>
      </c>
      <c r="BA207" s="14">
        <v>0.148871164148838</v>
      </c>
      <c r="BB207" s="14">
        <v>0.130568070185475</v>
      </c>
      <c r="BC207" s="14"/>
      <c r="BD207" s="14">
        <v>0.157651414638045</v>
      </c>
      <c r="BE207" s="14">
        <v>0.12524947717617099</v>
      </c>
      <c r="BF207" s="14"/>
      <c r="BG207" s="14">
        <v>0.16684365532866599</v>
      </c>
      <c r="BH207" s="14">
        <v>0.13059254605196699</v>
      </c>
      <c r="BI207" s="14"/>
      <c r="BJ207" s="14">
        <v>0.14074109240098601</v>
      </c>
      <c r="BK207" s="14">
        <v>0.157595982618153</v>
      </c>
    </row>
    <row r="208" spans="2:63" x14ac:dyDescent="0.35">
      <c r="B208" t="s">
        <v>165</v>
      </c>
      <c r="C208" s="14">
        <v>0.13609784101254899</v>
      </c>
      <c r="D208" s="14">
        <v>0.13479279331918501</v>
      </c>
      <c r="E208" s="14">
        <v>0.136267493948905</v>
      </c>
      <c r="F208" s="14"/>
      <c r="G208" s="14">
        <v>0.156469034088247</v>
      </c>
      <c r="H208" s="14">
        <v>8.96502868738005E-2</v>
      </c>
      <c r="I208" s="14">
        <v>0.13217962236757599</v>
      </c>
      <c r="J208" s="14">
        <v>0.115371014360458</v>
      </c>
      <c r="K208" s="14">
        <v>0.12763498058543801</v>
      </c>
      <c r="L208" s="14">
        <v>0.205553860915169</v>
      </c>
      <c r="M208" s="14"/>
      <c r="N208" s="14">
        <v>0.178633338396292</v>
      </c>
      <c r="O208" s="14">
        <v>0.12751925330490299</v>
      </c>
      <c r="P208" s="14"/>
      <c r="Q208" s="14">
        <v>0.12883177850022901</v>
      </c>
      <c r="R208" s="14">
        <v>0.15065033549969101</v>
      </c>
      <c r="S208" s="14">
        <v>8.8634447705458905E-2</v>
      </c>
      <c r="T208" s="14">
        <v>0.123671886548588</v>
      </c>
      <c r="U208" s="14">
        <v>0.12909619356445201</v>
      </c>
      <c r="V208" s="14">
        <v>0.12783832872224099</v>
      </c>
      <c r="W208" s="14">
        <v>0.16030190107554601</v>
      </c>
      <c r="X208" s="14">
        <v>0.152766354709263</v>
      </c>
      <c r="Y208" s="14">
        <v>0.13132157845394701</v>
      </c>
      <c r="Z208" s="14">
        <v>0.10651720832914099</v>
      </c>
      <c r="AA208" s="14"/>
      <c r="AB208" s="14">
        <v>0.153571945548171</v>
      </c>
      <c r="AC208" s="14">
        <v>0.15657368107209399</v>
      </c>
      <c r="AD208" s="14">
        <v>0.11201614500308001</v>
      </c>
      <c r="AE208" s="14"/>
      <c r="AF208" s="14">
        <v>0.150374054184641</v>
      </c>
      <c r="AG208" s="14">
        <v>0.14155457459960999</v>
      </c>
      <c r="AH208" s="14">
        <v>4.0323902833774697E-2</v>
      </c>
      <c r="AI208" s="14">
        <v>0.111923108493741</v>
      </c>
      <c r="AJ208" s="14">
        <v>0</v>
      </c>
      <c r="AK208" s="14"/>
      <c r="AL208" s="14">
        <v>0.128418928908725</v>
      </c>
      <c r="AM208" s="14">
        <v>0.14358738440001101</v>
      </c>
      <c r="AN208" s="14">
        <v>0.17119202748203899</v>
      </c>
      <c r="AO208" s="14">
        <v>0.25288742402903502</v>
      </c>
      <c r="AP208" s="14">
        <v>0</v>
      </c>
      <c r="AQ208" s="14"/>
      <c r="AR208" s="14">
        <v>0.16866781154379601</v>
      </c>
      <c r="AS208" s="14">
        <v>0.15715299176502501</v>
      </c>
      <c r="AT208" s="14">
        <v>0.11808430121951299</v>
      </c>
      <c r="AU208" s="14"/>
      <c r="AV208" s="14">
        <v>0.185596616533521</v>
      </c>
      <c r="AW208" s="14">
        <v>0.10716884947185799</v>
      </c>
      <c r="AX208" s="14">
        <v>0.115463108604202</v>
      </c>
      <c r="AY208" s="14"/>
      <c r="AZ208" s="14">
        <v>0.160773730119565</v>
      </c>
      <c r="BA208" s="14">
        <v>0.14574248355536301</v>
      </c>
      <c r="BB208" s="14">
        <v>0.11654104172643499</v>
      </c>
      <c r="BC208" s="14"/>
      <c r="BD208" s="14">
        <v>0.15373529508692699</v>
      </c>
      <c r="BE208" s="14">
        <v>0.17538955458970101</v>
      </c>
      <c r="BF208" s="14"/>
      <c r="BG208" s="14">
        <v>0.149031509865027</v>
      </c>
      <c r="BH208" s="14">
        <v>0.11261119043551</v>
      </c>
      <c r="BI208" s="14"/>
      <c r="BJ208" s="14">
        <v>0.14521863216233699</v>
      </c>
      <c r="BK208" s="14">
        <v>0.13359794163073899</v>
      </c>
    </row>
    <row r="209" spans="2:63" x14ac:dyDescent="0.35">
      <c r="B209" t="s">
        <v>153</v>
      </c>
      <c r="C209" s="14">
        <v>6.8165631807863497E-3</v>
      </c>
      <c r="D209" s="14">
        <v>6.0656431088054697E-3</v>
      </c>
      <c r="E209" s="14">
        <v>7.5434625263234396E-3</v>
      </c>
      <c r="F209" s="14"/>
      <c r="G209" s="14">
        <v>0</v>
      </c>
      <c r="H209" s="14">
        <v>4.1474671171664304E-3</v>
      </c>
      <c r="I209" s="14">
        <v>9.2607916139050006E-3</v>
      </c>
      <c r="J209" s="14">
        <v>1.2538378669419E-2</v>
      </c>
      <c r="K209" s="14">
        <v>1.4985611310635701E-2</v>
      </c>
      <c r="L209" s="14">
        <v>0</v>
      </c>
      <c r="M209" s="14"/>
      <c r="N209" s="14">
        <v>0</v>
      </c>
      <c r="O209" s="14">
        <v>8.1913322256508304E-3</v>
      </c>
      <c r="P209" s="14"/>
      <c r="Q209" s="14">
        <v>0</v>
      </c>
      <c r="R209" s="14">
        <v>1.0690578946646901E-2</v>
      </c>
      <c r="S209" s="14">
        <v>2.4132999294160101E-2</v>
      </c>
      <c r="T209" s="14">
        <v>0</v>
      </c>
      <c r="U209" s="14">
        <v>0</v>
      </c>
      <c r="V209" s="14">
        <v>1.07447357564426E-2</v>
      </c>
      <c r="W209" s="14">
        <v>0</v>
      </c>
      <c r="X209" s="14">
        <v>1.05653035224501E-2</v>
      </c>
      <c r="Y209" s="14">
        <v>0</v>
      </c>
      <c r="Z209" s="14">
        <v>2.37290471201166E-2</v>
      </c>
      <c r="AA209" s="14"/>
      <c r="AB209" s="14">
        <v>0</v>
      </c>
      <c r="AC209" s="14">
        <v>4.2562953077443502E-3</v>
      </c>
      <c r="AD209" s="14">
        <v>2.4202316075349001E-3</v>
      </c>
      <c r="AE209" s="14"/>
      <c r="AF209" s="14">
        <v>7.3760719955509799E-3</v>
      </c>
      <c r="AG209" s="14">
        <v>0</v>
      </c>
      <c r="AH209" s="14">
        <v>2.1446605783897801E-2</v>
      </c>
      <c r="AI209" s="14">
        <v>0</v>
      </c>
      <c r="AJ209" s="14">
        <v>0</v>
      </c>
      <c r="AK209" s="14"/>
      <c r="AL209" s="14">
        <v>5.3348684012805301E-3</v>
      </c>
      <c r="AM209" s="14">
        <v>0</v>
      </c>
      <c r="AN209" s="14">
        <v>1.45551780286077E-2</v>
      </c>
      <c r="AO209" s="14">
        <v>0</v>
      </c>
      <c r="AP209" s="14">
        <v>0</v>
      </c>
      <c r="AQ209" s="14"/>
      <c r="AR209" s="14">
        <v>0</v>
      </c>
      <c r="AS209" s="14">
        <v>5.0070058428787999E-3</v>
      </c>
      <c r="AT209" s="14">
        <v>5.0979831981161497E-3</v>
      </c>
      <c r="AU209" s="14"/>
      <c r="AV209" s="14">
        <v>0</v>
      </c>
      <c r="AW209" s="14">
        <v>4.0038504523797203E-3</v>
      </c>
      <c r="AX209" s="14">
        <v>1.51934783118431E-2</v>
      </c>
      <c r="AY209" s="14"/>
      <c r="AZ209" s="14">
        <v>0</v>
      </c>
      <c r="BA209" s="14">
        <v>8.1327981746659901E-3</v>
      </c>
      <c r="BB209" s="14">
        <v>0</v>
      </c>
      <c r="BC209" s="14"/>
      <c r="BD209" s="14">
        <v>0</v>
      </c>
      <c r="BE209" s="14">
        <v>6.0304269211720199E-3</v>
      </c>
      <c r="BF209" s="14"/>
      <c r="BG209" s="14">
        <v>4.6056200205564501E-3</v>
      </c>
      <c r="BH209" s="14">
        <v>1.08314834669251E-2</v>
      </c>
      <c r="BI209" s="14"/>
      <c r="BJ209" s="14">
        <v>4.6993500481621198E-3</v>
      </c>
      <c r="BK209" s="14">
        <v>7.3968658885761396E-3</v>
      </c>
    </row>
    <row r="210" spans="2:63" x14ac:dyDescent="0.35">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row>
    <row r="211" spans="2:63" x14ac:dyDescent="0.35">
      <c r="B211" s="6" t="s">
        <v>169</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row>
    <row r="212" spans="2:63" x14ac:dyDescent="0.35">
      <c r="B212" s="21" t="s">
        <v>90</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row>
    <row r="213" spans="2:63" x14ac:dyDescent="0.35">
      <c r="B213" t="s">
        <v>167</v>
      </c>
      <c r="C213" s="14">
        <v>0.35822384508161598</v>
      </c>
      <c r="D213" s="14">
        <v>0.376285936634355</v>
      </c>
      <c r="E213" s="14">
        <v>0.341183092893589</v>
      </c>
      <c r="F213" s="14"/>
      <c r="G213" s="14">
        <v>0.37007531920053799</v>
      </c>
      <c r="H213" s="14">
        <v>0.40631941547251499</v>
      </c>
      <c r="I213" s="14">
        <v>0.351801682365388</v>
      </c>
      <c r="J213" s="14">
        <v>0.24357356419033899</v>
      </c>
      <c r="K213" s="14">
        <v>0.33177413750673401</v>
      </c>
      <c r="L213" s="14">
        <v>0.43731807647114801</v>
      </c>
      <c r="M213" s="14"/>
      <c r="N213" s="14">
        <v>0.44588785156229899</v>
      </c>
      <c r="O213" s="14">
        <v>0.34054370932080602</v>
      </c>
      <c r="P213" s="14"/>
      <c r="Q213" s="14">
        <v>0.35300975341198798</v>
      </c>
      <c r="R213" s="14">
        <v>0.23767087356379599</v>
      </c>
      <c r="S213" s="14">
        <v>0.28993249956571499</v>
      </c>
      <c r="T213" s="14">
        <v>0.24713263004953601</v>
      </c>
      <c r="U213" s="14">
        <v>0.323858161036161</v>
      </c>
      <c r="V213" s="14">
        <v>0.40944452710573098</v>
      </c>
      <c r="W213" s="14">
        <v>0.39953164416636999</v>
      </c>
      <c r="X213" s="14">
        <v>0.44888596755521798</v>
      </c>
      <c r="Y213" s="14">
        <v>0.48907505647400601</v>
      </c>
      <c r="Z213" s="14">
        <v>0.33578360443869598</v>
      </c>
      <c r="AA213" s="14"/>
      <c r="AB213" s="14">
        <v>0.49001701802631298</v>
      </c>
      <c r="AC213" s="14">
        <v>0.338140704224834</v>
      </c>
      <c r="AD213" s="14">
        <v>0.31139128046346598</v>
      </c>
      <c r="AE213" s="14"/>
      <c r="AF213" s="14">
        <v>0.45205868361879997</v>
      </c>
      <c r="AG213" s="14">
        <v>0.298453545111523</v>
      </c>
      <c r="AH213" s="14">
        <v>0.35759382575232501</v>
      </c>
      <c r="AI213" s="14">
        <v>0.29044588328336202</v>
      </c>
      <c r="AJ213" s="14">
        <v>0</v>
      </c>
      <c r="AK213" s="14"/>
      <c r="AL213" s="14">
        <v>0.45266257603847299</v>
      </c>
      <c r="AM213" s="14">
        <v>0.29828158393050802</v>
      </c>
      <c r="AN213" s="14">
        <v>0.31711088331360698</v>
      </c>
      <c r="AO213" s="14">
        <v>0.16584988276667401</v>
      </c>
      <c r="AP213" s="14">
        <v>0</v>
      </c>
      <c r="AQ213" s="14"/>
      <c r="AR213" s="14">
        <v>0.52677527186509099</v>
      </c>
      <c r="AS213" s="14">
        <v>0.40968905832710301</v>
      </c>
      <c r="AT213" s="14">
        <v>0.28977848978901999</v>
      </c>
      <c r="AU213" s="14"/>
      <c r="AV213" s="14">
        <v>0.47059831431717097</v>
      </c>
      <c r="AW213" s="14">
        <v>0.35338594759224701</v>
      </c>
      <c r="AX213" s="14">
        <v>0.25631986511381999</v>
      </c>
      <c r="AY213" s="14"/>
      <c r="AZ213" s="14">
        <v>0.43812547581974298</v>
      </c>
      <c r="BA213" s="14">
        <v>0.40144641274927101</v>
      </c>
      <c r="BB213" s="14">
        <v>0.265869394617336</v>
      </c>
      <c r="BC213" s="14"/>
      <c r="BD213" s="14">
        <v>0.55133763773329203</v>
      </c>
      <c r="BE213" s="14">
        <v>0.34716007473101101</v>
      </c>
      <c r="BF213" s="14"/>
      <c r="BG213" s="14">
        <v>0.39613223568410699</v>
      </c>
      <c r="BH213" s="14">
        <v>0.28938482235930202</v>
      </c>
      <c r="BI213" s="14"/>
      <c r="BJ213" s="14">
        <v>0.37206226408583798</v>
      </c>
      <c r="BK213" s="14">
        <v>0.35443090052826098</v>
      </c>
    </row>
    <row r="214" spans="2:63" x14ac:dyDescent="0.35">
      <c r="B214" t="s">
        <v>168</v>
      </c>
      <c r="C214" s="14">
        <v>0.54573817204789898</v>
      </c>
      <c r="D214" s="14">
        <v>0.55351487226131302</v>
      </c>
      <c r="E214" s="14">
        <v>0.53881997664634895</v>
      </c>
      <c r="F214" s="14"/>
      <c r="G214" s="14">
        <v>0.54500084715764496</v>
      </c>
      <c r="H214" s="14">
        <v>0.51608137995132697</v>
      </c>
      <c r="I214" s="14">
        <v>0.57906706350548798</v>
      </c>
      <c r="J214" s="14">
        <v>0.67534487718810798</v>
      </c>
      <c r="K214" s="14">
        <v>0.56648638328221801</v>
      </c>
      <c r="L214" s="14">
        <v>0.39552404407653502</v>
      </c>
      <c r="M214" s="14"/>
      <c r="N214" s="14">
        <v>0.49248273441017698</v>
      </c>
      <c r="O214" s="14">
        <v>0.55647876451264899</v>
      </c>
      <c r="P214" s="14"/>
      <c r="Q214" s="14">
        <v>0.472323733337564</v>
      </c>
      <c r="R214" s="14">
        <v>0.65336385861954605</v>
      </c>
      <c r="S214" s="14">
        <v>0.62835602558531101</v>
      </c>
      <c r="T214" s="14">
        <v>0.62837505246318404</v>
      </c>
      <c r="U214" s="14">
        <v>0.56159030161885304</v>
      </c>
      <c r="V214" s="14">
        <v>0.53362226981744598</v>
      </c>
      <c r="W214" s="14">
        <v>0.55003208732311304</v>
      </c>
      <c r="X214" s="14">
        <v>0.46183138221811598</v>
      </c>
      <c r="Y214" s="14">
        <v>0.43188794479466303</v>
      </c>
      <c r="Z214" s="14">
        <v>0.47801424063230702</v>
      </c>
      <c r="AA214" s="14"/>
      <c r="AB214" s="14">
        <v>0.43527896815884498</v>
      </c>
      <c r="AC214" s="14">
        <v>0.58319622802636795</v>
      </c>
      <c r="AD214" s="14">
        <v>0.61213330887383599</v>
      </c>
      <c r="AE214" s="14"/>
      <c r="AF214" s="14">
        <v>0.48106839615887598</v>
      </c>
      <c r="AG214" s="14">
        <v>0.61521111627223402</v>
      </c>
      <c r="AH214" s="14">
        <v>0.522573491006185</v>
      </c>
      <c r="AI214" s="14">
        <v>0.54096102254091905</v>
      </c>
      <c r="AJ214" s="14">
        <v>0</v>
      </c>
      <c r="AK214" s="14"/>
      <c r="AL214" s="14">
        <v>0.48354210128095798</v>
      </c>
      <c r="AM214" s="14">
        <v>0.64198287681025801</v>
      </c>
      <c r="AN214" s="14">
        <v>0.55795449196281299</v>
      </c>
      <c r="AO214" s="14">
        <v>0.594675367953026</v>
      </c>
      <c r="AP214" s="14">
        <v>0</v>
      </c>
      <c r="AQ214" s="14"/>
      <c r="AR214" s="14">
        <v>0.40259879534723497</v>
      </c>
      <c r="AS214" s="14">
        <v>0.51462465236792498</v>
      </c>
      <c r="AT214" s="14">
        <v>0.64802487967983802</v>
      </c>
      <c r="AU214" s="14"/>
      <c r="AV214" s="14">
        <v>0.477987215885675</v>
      </c>
      <c r="AW214" s="14">
        <v>0.55347583614684603</v>
      </c>
      <c r="AX214" s="14">
        <v>0.67146105217656304</v>
      </c>
      <c r="AY214" s="14"/>
      <c r="AZ214" s="14">
        <v>0.477236565783273</v>
      </c>
      <c r="BA214" s="14">
        <v>0.513076962831022</v>
      </c>
      <c r="BB214" s="14">
        <v>0.66058120030062395</v>
      </c>
      <c r="BC214" s="14"/>
      <c r="BD214" s="14">
        <v>0.42507337169993897</v>
      </c>
      <c r="BE214" s="14">
        <v>0.53960764020393504</v>
      </c>
      <c r="BF214" s="14"/>
      <c r="BG214" s="14">
        <v>0.53733094189837305</v>
      </c>
      <c r="BH214" s="14">
        <v>0.56100512213722498</v>
      </c>
      <c r="BI214" s="14"/>
      <c r="BJ214" s="14">
        <v>0.54169162992460496</v>
      </c>
      <c r="BK214" s="14">
        <v>0.54684728067524901</v>
      </c>
    </row>
    <row r="215" spans="2:63" x14ac:dyDescent="0.35">
      <c r="B215" t="s">
        <v>86</v>
      </c>
      <c r="C215" s="14">
        <v>9.6037982870485303E-2</v>
      </c>
      <c r="D215" s="14">
        <v>7.0199191104331704E-2</v>
      </c>
      <c r="E215" s="14">
        <v>0.119996930460062</v>
      </c>
      <c r="F215" s="14"/>
      <c r="G215" s="14">
        <v>8.4923833641817006E-2</v>
      </c>
      <c r="H215" s="14">
        <v>7.7599204576158598E-2</v>
      </c>
      <c r="I215" s="14">
        <v>6.9131254129123604E-2</v>
      </c>
      <c r="J215" s="14">
        <v>8.1081558621553002E-2</v>
      </c>
      <c r="K215" s="14">
        <v>0.10173947921104801</v>
      </c>
      <c r="L215" s="14">
        <v>0.167157879452317</v>
      </c>
      <c r="M215" s="14"/>
      <c r="N215" s="14">
        <v>6.16294140275239E-2</v>
      </c>
      <c r="O215" s="14">
        <v>0.102977526166545</v>
      </c>
      <c r="P215" s="14"/>
      <c r="Q215" s="14">
        <v>0.17466651325044799</v>
      </c>
      <c r="R215" s="14">
        <v>0.108965267816658</v>
      </c>
      <c r="S215" s="14">
        <v>8.1711474848974203E-2</v>
      </c>
      <c r="T215" s="14">
        <v>0.124492317487281</v>
      </c>
      <c r="U215" s="14">
        <v>0.11455153734498701</v>
      </c>
      <c r="V215" s="14">
        <v>5.69332030768228E-2</v>
      </c>
      <c r="W215" s="14">
        <v>5.0436268510516899E-2</v>
      </c>
      <c r="X215" s="14">
        <v>8.9282650226666302E-2</v>
      </c>
      <c r="Y215" s="14">
        <v>7.9036998731331798E-2</v>
      </c>
      <c r="Z215" s="14">
        <v>0.186202154928996</v>
      </c>
      <c r="AA215" s="14"/>
      <c r="AB215" s="14">
        <v>7.4704013814841694E-2</v>
      </c>
      <c r="AC215" s="14">
        <v>7.8663067748798401E-2</v>
      </c>
      <c r="AD215" s="14">
        <v>7.6475410662698001E-2</v>
      </c>
      <c r="AE215" s="14"/>
      <c r="AF215" s="14">
        <v>6.6872920222324703E-2</v>
      </c>
      <c r="AG215" s="14">
        <v>8.6335338616243207E-2</v>
      </c>
      <c r="AH215" s="14">
        <v>0.11983268324149</v>
      </c>
      <c r="AI215" s="14">
        <v>0.16859309417571899</v>
      </c>
      <c r="AJ215" s="14">
        <v>0</v>
      </c>
      <c r="AK215" s="14"/>
      <c r="AL215" s="14">
        <v>6.3795322680568797E-2</v>
      </c>
      <c r="AM215" s="14">
        <v>5.9735539259234E-2</v>
      </c>
      <c r="AN215" s="14">
        <v>0.12493462472358</v>
      </c>
      <c r="AO215" s="14">
        <v>0.23947474928029999</v>
      </c>
      <c r="AP215" s="14">
        <v>0</v>
      </c>
      <c r="AQ215" s="14"/>
      <c r="AR215" s="14">
        <v>7.0625932787673998E-2</v>
      </c>
      <c r="AS215" s="14">
        <v>7.5686289304972093E-2</v>
      </c>
      <c r="AT215" s="14">
        <v>6.2196630531142501E-2</v>
      </c>
      <c r="AU215" s="14"/>
      <c r="AV215" s="14">
        <v>5.1414469797154597E-2</v>
      </c>
      <c r="AW215" s="14">
        <v>9.3138216260907097E-2</v>
      </c>
      <c r="AX215" s="14">
        <v>7.2219082709616994E-2</v>
      </c>
      <c r="AY215" s="14"/>
      <c r="AZ215" s="14">
        <v>8.4637958396983307E-2</v>
      </c>
      <c r="BA215" s="14">
        <v>8.5476624419707201E-2</v>
      </c>
      <c r="BB215" s="14">
        <v>7.3549405082039193E-2</v>
      </c>
      <c r="BC215" s="14"/>
      <c r="BD215" s="14">
        <v>2.3588990566769798E-2</v>
      </c>
      <c r="BE215" s="14">
        <v>0.11323228506505401</v>
      </c>
      <c r="BF215" s="14"/>
      <c r="BG215" s="14">
        <v>6.6536822417519695E-2</v>
      </c>
      <c r="BH215" s="14">
        <v>0.14961005550347301</v>
      </c>
      <c r="BI215" s="14"/>
      <c r="BJ215" s="14">
        <v>8.6246105989556898E-2</v>
      </c>
      <c r="BK215" s="14">
        <v>9.8721818796490599E-2</v>
      </c>
    </row>
    <row r="216" spans="2:63" x14ac:dyDescent="0.35">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row>
    <row r="217" spans="2:63" x14ac:dyDescent="0.35">
      <c r="B217" s="6" t="s">
        <v>180</v>
      </c>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row>
    <row r="218" spans="2:63" x14ac:dyDescent="0.35">
      <c r="B218" s="21" t="s">
        <v>90</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row>
    <row r="219" spans="2:63" x14ac:dyDescent="0.35">
      <c r="B219" t="s">
        <v>175</v>
      </c>
      <c r="C219" s="14">
        <v>0.16516274574703901</v>
      </c>
      <c r="D219" s="14">
        <v>0.195998211821898</v>
      </c>
      <c r="E219" s="14">
        <v>0.13869808069557199</v>
      </c>
      <c r="F219" s="14"/>
      <c r="G219" s="14">
        <v>7.8938015342381401E-2</v>
      </c>
      <c r="H219" s="14">
        <v>0.16049290722595799</v>
      </c>
      <c r="I219" s="14">
        <v>0.18232264748222099</v>
      </c>
      <c r="J219" s="14">
        <v>0.18891478622633701</v>
      </c>
      <c r="K219" s="14">
        <v>0.19024178117359</v>
      </c>
      <c r="L219" s="14">
        <v>0.17205832017672401</v>
      </c>
      <c r="M219" s="14"/>
      <c r="N219" s="14">
        <v>0.19794896977222501</v>
      </c>
      <c r="O219" s="14">
        <v>0.15855039804448101</v>
      </c>
      <c r="P219" s="14"/>
      <c r="Q219" s="14">
        <v>0.18988407554279499</v>
      </c>
      <c r="R219" s="14">
        <v>0.15216546462274699</v>
      </c>
      <c r="S219" s="14">
        <v>0.18262852629022699</v>
      </c>
      <c r="T219" s="14">
        <v>0.10740607632006299</v>
      </c>
      <c r="U219" s="14">
        <v>0.178643703278211</v>
      </c>
      <c r="V219" s="14">
        <v>0.17770855426174001</v>
      </c>
      <c r="W219" s="14">
        <v>0.14949196449404301</v>
      </c>
      <c r="X219" s="14">
        <v>0.218822387367684</v>
      </c>
      <c r="Y219" s="14">
        <v>0.19264382257148899</v>
      </c>
      <c r="Z219" s="14">
        <v>7.2130684497063405E-2</v>
      </c>
      <c r="AA219" s="14"/>
      <c r="AB219" s="14">
        <v>0.22494752787958799</v>
      </c>
      <c r="AC219" s="14">
        <v>0.12058387930119201</v>
      </c>
      <c r="AD219" s="14">
        <v>0.16032671083580499</v>
      </c>
      <c r="AE219" s="14"/>
      <c r="AF219" s="14">
        <v>0.19940956445425501</v>
      </c>
      <c r="AG219" s="14">
        <v>0.14644138447322699</v>
      </c>
      <c r="AH219" s="14">
        <v>9.1639127749212304E-2</v>
      </c>
      <c r="AI219" s="14">
        <v>0.137781134923568</v>
      </c>
      <c r="AJ219" s="14">
        <v>0</v>
      </c>
      <c r="AK219" s="14"/>
      <c r="AL219" s="14">
        <v>0.214070910206486</v>
      </c>
      <c r="AM219" s="14">
        <v>0.157518169269356</v>
      </c>
      <c r="AN219" s="14">
        <v>9.4389127556682106E-2</v>
      </c>
      <c r="AO219" s="14">
        <v>7.6554399765530398E-2</v>
      </c>
      <c r="AP219" s="14">
        <v>0</v>
      </c>
      <c r="AQ219" s="14"/>
      <c r="AR219" s="14">
        <v>0.30566951565828498</v>
      </c>
      <c r="AS219" s="14">
        <v>0.15722399152428199</v>
      </c>
      <c r="AT219" s="14">
        <v>0.13890109328804001</v>
      </c>
      <c r="AU219" s="14"/>
      <c r="AV219" s="14">
        <v>0.26267777545245702</v>
      </c>
      <c r="AW219" s="14">
        <v>0.13612017918415101</v>
      </c>
      <c r="AX219" s="14">
        <v>0.120138795225271</v>
      </c>
      <c r="AY219" s="14"/>
      <c r="AZ219" s="14">
        <v>0.30303742504313202</v>
      </c>
      <c r="BA219" s="14">
        <v>0.16748058630639401</v>
      </c>
      <c r="BB219" s="14">
        <v>0.110846513994612</v>
      </c>
      <c r="BC219" s="14"/>
      <c r="BD219" s="14">
        <v>0.219160754551736</v>
      </c>
      <c r="BE219" s="14">
        <v>0.16545686868582801</v>
      </c>
      <c r="BF219" s="14"/>
      <c r="BG219" s="14">
        <v>0.177178678505373</v>
      </c>
      <c r="BH219" s="14">
        <v>0.143342640619011</v>
      </c>
      <c r="BI219" s="14"/>
      <c r="BJ219" s="14">
        <v>0.16010289774105599</v>
      </c>
      <c r="BK219" s="14">
        <v>0.16654958935462499</v>
      </c>
    </row>
    <row r="220" spans="2:63" x14ac:dyDescent="0.35">
      <c r="B220" t="s">
        <v>176</v>
      </c>
      <c r="C220" s="14">
        <v>0.163704899205659</v>
      </c>
      <c r="D220" s="14">
        <v>0.19290161511422299</v>
      </c>
      <c r="E220" s="14">
        <v>0.13721361884017499</v>
      </c>
      <c r="F220" s="14"/>
      <c r="G220" s="14">
        <v>0.17450840149994201</v>
      </c>
      <c r="H220" s="14">
        <v>0.157401730629982</v>
      </c>
      <c r="I220" s="14">
        <v>0.17125661979274701</v>
      </c>
      <c r="J220" s="14">
        <v>0.14743419059695401</v>
      </c>
      <c r="K220" s="14">
        <v>0.15140262491349299</v>
      </c>
      <c r="L220" s="14">
        <v>0.17989528568719201</v>
      </c>
      <c r="M220" s="14"/>
      <c r="N220" s="14">
        <v>0.22294791287418</v>
      </c>
      <c r="O220" s="14">
        <v>0.151756728381756</v>
      </c>
      <c r="P220" s="14"/>
      <c r="Q220" s="14">
        <v>0.170562649250245</v>
      </c>
      <c r="R220" s="14">
        <v>0.117599788357519</v>
      </c>
      <c r="S220" s="14">
        <v>0.17167847801024999</v>
      </c>
      <c r="T220" s="14">
        <v>0.17693226676586599</v>
      </c>
      <c r="U220" s="14">
        <v>0.115201774777106</v>
      </c>
      <c r="V220" s="14">
        <v>0.21217419140225099</v>
      </c>
      <c r="W220" s="14">
        <v>0.15637174186205799</v>
      </c>
      <c r="X220" s="14">
        <v>0.141598129628041</v>
      </c>
      <c r="Y220" s="14">
        <v>0.20007273491077901</v>
      </c>
      <c r="Z220" s="14">
        <v>0.10916445806933101</v>
      </c>
      <c r="AA220" s="14"/>
      <c r="AB220" s="14">
        <v>0.19888371554718001</v>
      </c>
      <c r="AC220" s="14">
        <v>0.15306264876329401</v>
      </c>
      <c r="AD220" s="14">
        <v>0.148691284385706</v>
      </c>
      <c r="AE220" s="14"/>
      <c r="AF220" s="14">
        <v>0.197242371910091</v>
      </c>
      <c r="AG220" s="14">
        <v>0.12953603705957001</v>
      </c>
      <c r="AH220" s="14">
        <v>0.12239032098071601</v>
      </c>
      <c r="AI220" s="14">
        <v>0.183205792524156</v>
      </c>
      <c r="AJ220" s="14">
        <v>0</v>
      </c>
      <c r="AK220" s="14"/>
      <c r="AL220" s="14">
        <v>0.19507242870108199</v>
      </c>
      <c r="AM220" s="14">
        <v>0.148136444273163</v>
      </c>
      <c r="AN220" s="14">
        <v>0.13030472384501199</v>
      </c>
      <c r="AO220" s="14">
        <v>0.16254129185566299</v>
      </c>
      <c r="AP220" s="14">
        <v>0</v>
      </c>
      <c r="AQ220" s="14"/>
      <c r="AR220" s="14">
        <v>0.219755089364987</v>
      </c>
      <c r="AS220" s="14">
        <v>0.19767292487423599</v>
      </c>
      <c r="AT220" s="14">
        <v>0.119593547937659</v>
      </c>
      <c r="AU220" s="14"/>
      <c r="AV220" s="14">
        <v>0.21344384715915299</v>
      </c>
      <c r="AW220" s="14">
        <v>0.145756231211189</v>
      </c>
      <c r="AX220" s="14">
        <v>0.13700920313602699</v>
      </c>
      <c r="AY220" s="14"/>
      <c r="AZ220" s="14">
        <v>0.191334344178374</v>
      </c>
      <c r="BA220" s="14">
        <v>0.17400695288409099</v>
      </c>
      <c r="BB220" s="14">
        <v>0.14569237594204601</v>
      </c>
      <c r="BC220" s="14"/>
      <c r="BD220" s="14">
        <v>0.23210394041834201</v>
      </c>
      <c r="BE220" s="14">
        <v>0.165481734870184</v>
      </c>
      <c r="BF220" s="14"/>
      <c r="BG220" s="14">
        <v>0.164482293796992</v>
      </c>
      <c r="BH220" s="14">
        <v>0.16229320424614099</v>
      </c>
      <c r="BI220" s="14"/>
      <c r="BJ220" s="14">
        <v>0.166059895207192</v>
      </c>
      <c r="BK220" s="14">
        <v>0.16305942306749099</v>
      </c>
    </row>
    <row r="221" spans="2:63" x14ac:dyDescent="0.35">
      <c r="B221" t="s">
        <v>177</v>
      </c>
      <c r="C221" s="14">
        <v>0.12794242035137399</v>
      </c>
      <c r="D221" s="14">
        <v>0.128284136693255</v>
      </c>
      <c r="E221" s="14">
        <v>0.128608117694304</v>
      </c>
      <c r="F221" s="14"/>
      <c r="G221" s="14">
        <v>0.13292037772675799</v>
      </c>
      <c r="H221" s="14">
        <v>9.7710085679886899E-2</v>
      </c>
      <c r="I221" s="14">
        <v>0.115831179244246</v>
      </c>
      <c r="J221" s="14">
        <v>0.112952392154186</v>
      </c>
      <c r="K221" s="14">
        <v>0.112262185892051</v>
      </c>
      <c r="L221" s="14">
        <v>0.200034828751815</v>
      </c>
      <c r="M221" s="14"/>
      <c r="N221" s="14">
        <v>0.136517023905046</v>
      </c>
      <c r="O221" s="14">
        <v>0.12621308854223001</v>
      </c>
      <c r="P221" s="14"/>
      <c r="Q221" s="14">
        <v>8.8335711579841103E-2</v>
      </c>
      <c r="R221" s="14">
        <v>0.107384586059457</v>
      </c>
      <c r="S221" s="14">
        <v>5.2495148247407399E-2</v>
      </c>
      <c r="T221" s="14">
        <v>0.14874098400399899</v>
      </c>
      <c r="U221" s="14">
        <v>2.0060732259126399E-2</v>
      </c>
      <c r="V221" s="14">
        <v>0.1639805552743</v>
      </c>
      <c r="W221" s="14">
        <v>0.158057028177363</v>
      </c>
      <c r="X221" s="14">
        <v>0.156265433356853</v>
      </c>
      <c r="Y221" s="14">
        <v>0.13342727174695401</v>
      </c>
      <c r="Z221" s="14">
        <v>0.219584476225372</v>
      </c>
      <c r="AA221" s="14"/>
      <c r="AB221" s="14">
        <v>0.13416913890781201</v>
      </c>
      <c r="AC221" s="14">
        <v>0.10892893226903499</v>
      </c>
      <c r="AD221" s="14">
        <v>0.12762836218561599</v>
      </c>
      <c r="AE221" s="14"/>
      <c r="AF221" s="14">
        <v>0.12499756317091</v>
      </c>
      <c r="AG221" s="14">
        <v>0.12458389401191799</v>
      </c>
      <c r="AH221" s="14">
        <v>0.16882394643651799</v>
      </c>
      <c r="AI221" s="14">
        <v>0.11645442195077201</v>
      </c>
      <c r="AJ221" s="14">
        <v>0</v>
      </c>
      <c r="AK221" s="14"/>
      <c r="AL221" s="14">
        <v>0.12305445487960601</v>
      </c>
      <c r="AM221" s="14">
        <v>9.8960048419083804E-2</v>
      </c>
      <c r="AN221" s="14">
        <v>0.199118896639885</v>
      </c>
      <c r="AO221" s="14">
        <v>0.173762949777957</v>
      </c>
      <c r="AP221" s="14">
        <v>0</v>
      </c>
      <c r="AQ221" s="14"/>
      <c r="AR221" s="14">
        <v>0.10525948258699699</v>
      </c>
      <c r="AS221" s="14">
        <v>0.110877770447403</v>
      </c>
      <c r="AT221" s="14">
        <v>0.13172404084200401</v>
      </c>
      <c r="AU221" s="14"/>
      <c r="AV221" s="14">
        <v>9.4201169264392703E-2</v>
      </c>
      <c r="AW221" s="14">
        <v>0.131546964772848</v>
      </c>
      <c r="AX221" s="14">
        <v>0.111523455444481</v>
      </c>
      <c r="AY221" s="14"/>
      <c r="AZ221" s="14">
        <v>5.5427154102539601E-2</v>
      </c>
      <c r="BA221" s="14">
        <v>0.134754296955887</v>
      </c>
      <c r="BB221" s="14">
        <v>0.12812749838729001</v>
      </c>
      <c r="BC221" s="14"/>
      <c r="BD221" s="14">
        <v>9.0704572797564401E-2</v>
      </c>
      <c r="BE221" s="14">
        <v>0.18202113698997599</v>
      </c>
      <c r="BF221" s="14"/>
      <c r="BG221" s="14">
        <v>0.12132701118030099</v>
      </c>
      <c r="BH221" s="14">
        <v>0.13995554712903599</v>
      </c>
      <c r="BI221" s="14"/>
      <c r="BJ221" s="14">
        <v>0.14362787904523999</v>
      </c>
      <c r="BK221" s="14">
        <v>0.123643224388191</v>
      </c>
    </row>
    <row r="222" spans="2:63" x14ac:dyDescent="0.35">
      <c r="B222" t="s">
        <v>178</v>
      </c>
      <c r="C222" s="14">
        <v>0.251320264975741</v>
      </c>
      <c r="D222" s="14">
        <v>0.24327603175665599</v>
      </c>
      <c r="E222" s="14">
        <v>0.25842450751844998</v>
      </c>
      <c r="F222" s="14"/>
      <c r="G222" s="14">
        <v>0.29455984521164202</v>
      </c>
      <c r="H222" s="14">
        <v>0.27179370922698998</v>
      </c>
      <c r="I222" s="14">
        <v>0.261894091895436</v>
      </c>
      <c r="J222" s="14">
        <v>0.26430645775415901</v>
      </c>
      <c r="K222" s="14">
        <v>0.21425406072552</v>
      </c>
      <c r="L222" s="14">
        <v>0.199349879055533</v>
      </c>
      <c r="M222" s="14"/>
      <c r="N222" s="14">
        <v>0.195950025047265</v>
      </c>
      <c r="O222" s="14">
        <v>0.262487372188206</v>
      </c>
      <c r="P222" s="14"/>
      <c r="Q222" s="14">
        <v>0.22987136366658101</v>
      </c>
      <c r="R222" s="14">
        <v>0.27948623378909099</v>
      </c>
      <c r="S222" s="14">
        <v>0.22805246871999499</v>
      </c>
      <c r="T222" s="14">
        <v>0.35543692316056202</v>
      </c>
      <c r="U222" s="14">
        <v>0.28736525247719502</v>
      </c>
      <c r="V222" s="14">
        <v>0.19881003853447499</v>
      </c>
      <c r="W222" s="14">
        <v>0.24253969773130199</v>
      </c>
      <c r="X222" s="14">
        <v>0.25342131255015998</v>
      </c>
      <c r="Y222" s="14">
        <v>0.23179093772616499</v>
      </c>
      <c r="Z222" s="14">
        <v>0.30965805274077202</v>
      </c>
      <c r="AA222" s="14"/>
      <c r="AB222" s="14">
        <v>0.22882717572438999</v>
      </c>
      <c r="AC222" s="14">
        <v>0.28037147509623001</v>
      </c>
      <c r="AD222" s="14">
        <v>0.24204769646789101</v>
      </c>
      <c r="AE222" s="14"/>
      <c r="AF222" s="14">
        <v>0.229555039808788</v>
      </c>
      <c r="AG222" s="14">
        <v>0.27208232043606201</v>
      </c>
      <c r="AH222" s="14">
        <v>0.34305831497338901</v>
      </c>
      <c r="AI222" s="14">
        <v>0.24261551536215101</v>
      </c>
      <c r="AJ222" s="14">
        <v>0</v>
      </c>
      <c r="AK222" s="14"/>
      <c r="AL222" s="14">
        <v>0.219455473158812</v>
      </c>
      <c r="AM222" s="14">
        <v>0.249907951250215</v>
      </c>
      <c r="AN222" s="14">
        <v>0.34483758445338097</v>
      </c>
      <c r="AO222" s="14">
        <v>0.359688094679467</v>
      </c>
      <c r="AP222" s="14">
        <v>0</v>
      </c>
      <c r="AQ222" s="14"/>
      <c r="AR222" s="14">
        <v>0.17214800754860801</v>
      </c>
      <c r="AS222" s="14">
        <v>0.28122652639388501</v>
      </c>
      <c r="AT222" s="14">
        <v>0.24799659686100101</v>
      </c>
      <c r="AU222" s="14"/>
      <c r="AV222" s="14">
        <v>0.177568029710477</v>
      </c>
      <c r="AW222" s="14">
        <v>0.31110004704722299</v>
      </c>
      <c r="AX222" s="14">
        <v>0.213339910188899</v>
      </c>
      <c r="AY222" s="14"/>
      <c r="AZ222" s="14">
        <v>0.186876892107422</v>
      </c>
      <c r="BA222" s="14">
        <v>0.25748218040077597</v>
      </c>
      <c r="BB222" s="14">
        <v>0.27614379492531599</v>
      </c>
      <c r="BC222" s="14"/>
      <c r="BD222" s="14">
        <v>0.248069372091898</v>
      </c>
      <c r="BE222" s="14">
        <v>0.21146240975879199</v>
      </c>
      <c r="BF222" s="14"/>
      <c r="BG222" s="14">
        <v>0.25144510076864102</v>
      </c>
      <c r="BH222" s="14">
        <v>0.25109357178599001</v>
      </c>
      <c r="BI222" s="14"/>
      <c r="BJ222" s="14">
        <v>0.270513040543992</v>
      </c>
      <c r="BK222" s="14">
        <v>0.24605975555387899</v>
      </c>
    </row>
    <row r="223" spans="2:63" x14ac:dyDescent="0.35">
      <c r="B223" t="s">
        <v>113</v>
      </c>
      <c r="C223" s="14">
        <v>0.29186966972018702</v>
      </c>
      <c r="D223" s="14">
        <v>0.23954000461396799</v>
      </c>
      <c r="E223" s="14">
        <v>0.33705567525149799</v>
      </c>
      <c r="F223" s="14"/>
      <c r="G223" s="14">
        <v>0.31907336021927601</v>
      </c>
      <c r="H223" s="14">
        <v>0.31260156723718302</v>
      </c>
      <c r="I223" s="14">
        <v>0.26869546158535002</v>
      </c>
      <c r="J223" s="14">
        <v>0.28639217326836303</v>
      </c>
      <c r="K223" s="14">
        <v>0.33183934729534498</v>
      </c>
      <c r="L223" s="14">
        <v>0.248661686328736</v>
      </c>
      <c r="M223" s="14"/>
      <c r="N223" s="14">
        <v>0.24663606840128399</v>
      </c>
      <c r="O223" s="14">
        <v>0.30099241284332701</v>
      </c>
      <c r="P223" s="14"/>
      <c r="Q223" s="14">
        <v>0.32134619996053798</v>
      </c>
      <c r="R223" s="14">
        <v>0.34336392717118702</v>
      </c>
      <c r="S223" s="14">
        <v>0.365145378732121</v>
      </c>
      <c r="T223" s="14">
        <v>0.21148374974951001</v>
      </c>
      <c r="U223" s="14">
        <v>0.39872853720836099</v>
      </c>
      <c r="V223" s="14">
        <v>0.24732666052723301</v>
      </c>
      <c r="W223" s="14">
        <v>0.29353956773523399</v>
      </c>
      <c r="X223" s="14">
        <v>0.22989273709726399</v>
      </c>
      <c r="Y223" s="14">
        <v>0.242065233044614</v>
      </c>
      <c r="Z223" s="14">
        <v>0.28946232846746101</v>
      </c>
      <c r="AA223" s="14"/>
      <c r="AB223" s="14">
        <v>0.21317244194102999</v>
      </c>
      <c r="AC223" s="14">
        <v>0.33705306457024897</v>
      </c>
      <c r="AD223" s="14">
        <v>0.32130594612498198</v>
      </c>
      <c r="AE223" s="14"/>
      <c r="AF223" s="14">
        <v>0.24879546065595501</v>
      </c>
      <c r="AG223" s="14">
        <v>0.32735636401922302</v>
      </c>
      <c r="AH223" s="14">
        <v>0.27408828986016398</v>
      </c>
      <c r="AI223" s="14">
        <v>0.31994313523935303</v>
      </c>
      <c r="AJ223" s="14">
        <v>0</v>
      </c>
      <c r="AK223" s="14"/>
      <c r="AL223" s="14">
        <v>0.248346733054013</v>
      </c>
      <c r="AM223" s="14">
        <v>0.34547738678818202</v>
      </c>
      <c r="AN223" s="14">
        <v>0.23134966750504099</v>
      </c>
      <c r="AO223" s="14">
        <v>0.22745326392138299</v>
      </c>
      <c r="AP223" s="14">
        <v>0</v>
      </c>
      <c r="AQ223" s="14"/>
      <c r="AR223" s="14">
        <v>0.19716790484112301</v>
      </c>
      <c r="AS223" s="14">
        <v>0.25299878676019399</v>
      </c>
      <c r="AT223" s="14">
        <v>0.361784721071295</v>
      </c>
      <c r="AU223" s="14"/>
      <c r="AV223" s="14">
        <v>0.25210917841352098</v>
      </c>
      <c r="AW223" s="14">
        <v>0.27547657778458901</v>
      </c>
      <c r="AX223" s="14">
        <v>0.41798863600532099</v>
      </c>
      <c r="AY223" s="14"/>
      <c r="AZ223" s="14">
        <v>0.26332418456853302</v>
      </c>
      <c r="BA223" s="14">
        <v>0.26627598345285203</v>
      </c>
      <c r="BB223" s="14">
        <v>0.33918981675073701</v>
      </c>
      <c r="BC223" s="14"/>
      <c r="BD223" s="14">
        <v>0.20996136014045899</v>
      </c>
      <c r="BE223" s="14">
        <v>0.27557784969521998</v>
      </c>
      <c r="BF223" s="14"/>
      <c r="BG223" s="14">
        <v>0.28556691574869397</v>
      </c>
      <c r="BH223" s="14">
        <v>0.30331503621982198</v>
      </c>
      <c r="BI223" s="14"/>
      <c r="BJ223" s="14">
        <v>0.25969628746251999</v>
      </c>
      <c r="BK223" s="14">
        <v>0.30068800763581299</v>
      </c>
    </row>
    <row r="224" spans="2:63" x14ac:dyDescent="0.35">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row>
    <row r="225" spans="2:63" x14ac:dyDescent="0.35">
      <c r="B225" s="6" t="s">
        <v>181</v>
      </c>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row>
    <row r="226" spans="2:63" x14ac:dyDescent="0.35">
      <c r="B226" s="21" t="s">
        <v>90</v>
      </c>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row>
    <row r="227" spans="2:63" x14ac:dyDescent="0.35">
      <c r="B227" t="s">
        <v>175</v>
      </c>
      <c r="C227" s="14">
        <v>4.4734445711805598E-2</v>
      </c>
      <c r="D227" s="14">
        <v>5.30774858295045E-2</v>
      </c>
      <c r="E227" s="14">
        <v>3.7574354460519002E-2</v>
      </c>
      <c r="F227" s="14"/>
      <c r="G227" s="14">
        <v>2.17924874471098E-2</v>
      </c>
      <c r="H227" s="14">
        <v>6.10640934122288E-2</v>
      </c>
      <c r="I227" s="14">
        <v>1.8203676661975102E-2</v>
      </c>
      <c r="J227" s="14">
        <v>5.0625994718546001E-2</v>
      </c>
      <c r="K227" s="14">
        <v>9.7849873295956694E-2</v>
      </c>
      <c r="L227" s="14">
        <v>2.6546993388244601E-2</v>
      </c>
      <c r="M227" s="14"/>
      <c r="N227" s="14">
        <v>2.9471971641336199E-2</v>
      </c>
      <c r="O227" s="14">
        <v>4.7812591742824699E-2</v>
      </c>
      <c r="P227" s="14"/>
      <c r="Q227" s="14">
        <v>1.57977211540682E-2</v>
      </c>
      <c r="R227" s="14">
        <v>8.8829254655466303E-2</v>
      </c>
      <c r="S227" s="14">
        <v>3.7660986260115097E-2</v>
      </c>
      <c r="T227" s="14">
        <v>3.02238488201187E-2</v>
      </c>
      <c r="U227" s="14">
        <v>2.0060732259126399E-2</v>
      </c>
      <c r="V227" s="14">
        <v>2.9397968999902099E-2</v>
      </c>
      <c r="W227" s="14">
        <v>4.3182802073377803E-2</v>
      </c>
      <c r="X227" s="14">
        <v>5.5514177744906801E-2</v>
      </c>
      <c r="Y227" s="14">
        <v>1.9345452257215599E-2</v>
      </c>
      <c r="Z227" s="14">
        <v>0</v>
      </c>
      <c r="AA227" s="14"/>
      <c r="AB227" s="14">
        <v>4.6760007882085203E-2</v>
      </c>
      <c r="AC227" s="14">
        <v>2.1881014508209101E-2</v>
      </c>
      <c r="AD227" s="14">
        <v>6.06913412189986E-2</v>
      </c>
      <c r="AE227" s="14"/>
      <c r="AF227" s="14">
        <v>4.3351845656915099E-2</v>
      </c>
      <c r="AG227" s="14">
        <v>5.4613964729134698E-2</v>
      </c>
      <c r="AH227" s="14">
        <v>2.04994607865976E-2</v>
      </c>
      <c r="AI227" s="14">
        <v>2.4602133459418401E-2</v>
      </c>
      <c r="AJ227" s="14">
        <v>0</v>
      </c>
      <c r="AK227" s="14"/>
      <c r="AL227" s="14">
        <v>5.6211318243236698E-2</v>
      </c>
      <c r="AM227" s="14">
        <v>5.8115998944093597E-2</v>
      </c>
      <c r="AN227" s="14">
        <v>6.6383021802080798E-3</v>
      </c>
      <c r="AO227" s="14">
        <v>8.92954830011434E-2</v>
      </c>
      <c r="AP227" s="14">
        <v>0</v>
      </c>
      <c r="AQ227" s="14"/>
      <c r="AR227" s="14">
        <v>0.132162106104149</v>
      </c>
      <c r="AS227" s="14">
        <v>3.5823045611251103E-2</v>
      </c>
      <c r="AT227" s="14">
        <v>2.6008817593640599E-2</v>
      </c>
      <c r="AU227" s="14"/>
      <c r="AV227" s="14">
        <v>3.8468024771330399E-2</v>
      </c>
      <c r="AW227" s="14">
        <v>5.844996652191E-2</v>
      </c>
      <c r="AX227" s="14">
        <v>2.6447562860648501E-2</v>
      </c>
      <c r="AY227" s="14"/>
      <c r="AZ227" s="14">
        <v>8.4152106466312507E-2</v>
      </c>
      <c r="BA227" s="14">
        <v>4.8266404451314499E-2</v>
      </c>
      <c r="BB227" s="14">
        <v>2.7454581532711901E-2</v>
      </c>
      <c r="BC227" s="14"/>
      <c r="BD227" s="14">
        <v>6.3778076275626497E-2</v>
      </c>
      <c r="BE227" s="14">
        <v>3.4373681940694303E-2</v>
      </c>
      <c r="BF227" s="14"/>
      <c r="BG227" s="14">
        <v>5.0097074534549903E-2</v>
      </c>
      <c r="BH227" s="14">
        <v>3.4996281640129898E-2</v>
      </c>
      <c r="BI227" s="14"/>
      <c r="BJ227" s="14">
        <v>4.3169816782963499E-2</v>
      </c>
      <c r="BK227" s="14">
        <v>4.5163291721733702E-2</v>
      </c>
    </row>
    <row r="228" spans="2:63" x14ac:dyDescent="0.35">
      <c r="B228" t="s">
        <v>176</v>
      </c>
      <c r="C228" s="14">
        <v>5.8479581469642397E-2</v>
      </c>
      <c r="D228" s="14">
        <v>7.0535670170015496E-2</v>
      </c>
      <c r="E228" s="14">
        <v>4.8086039349632501E-2</v>
      </c>
      <c r="F228" s="14"/>
      <c r="G228" s="14">
        <v>8.1614733599676997E-2</v>
      </c>
      <c r="H228" s="14">
        <v>8.2449949678759002E-2</v>
      </c>
      <c r="I228" s="14">
        <v>4.5658404058152802E-2</v>
      </c>
      <c r="J228" s="14">
        <v>8.5441849866727801E-2</v>
      </c>
      <c r="K228" s="14">
        <v>2.6100488881125799E-2</v>
      </c>
      <c r="L228" s="14">
        <v>2.7254512199465099E-2</v>
      </c>
      <c r="M228" s="14"/>
      <c r="N228" s="14">
        <v>5.9784254279475701E-2</v>
      </c>
      <c r="O228" s="14">
        <v>5.8216454180264297E-2</v>
      </c>
      <c r="P228" s="14"/>
      <c r="Q228" s="14">
        <v>8.0855551550517393E-2</v>
      </c>
      <c r="R228" s="14">
        <v>3.7988149064403398E-2</v>
      </c>
      <c r="S228" s="14">
        <v>0.13319809553773301</v>
      </c>
      <c r="T228" s="14">
        <v>3.1251337989111498E-2</v>
      </c>
      <c r="U228" s="14">
        <v>2.3907197455757302E-2</v>
      </c>
      <c r="V228" s="14">
        <v>5.5840680546057897E-2</v>
      </c>
      <c r="W228" s="14">
        <v>0.114733458398975</v>
      </c>
      <c r="X228" s="14">
        <v>1.01991135247473E-2</v>
      </c>
      <c r="Y228" s="14">
        <v>4.6418328329062598E-2</v>
      </c>
      <c r="Z228" s="14">
        <v>2.00506968770327E-2</v>
      </c>
      <c r="AA228" s="14"/>
      <c r="AB228" s="14">
        <v>7.9543588979917201E-2</v>
      </c>
      <c r="AC228" s="14">
        <v>4.8755404163519603E-2</v>
      </c>
      <c r="AD228" s="14">
        <v>5.7187475735508003E-2</v>
      </c>
      <c r="AE228" s="14"/>
      <c r="AF228" s="14">
        <v>7.4127307034026396E-2</v>
      </c>
      <c r="AG228" s="14">
        <v>5.8049656197639403E-2</v>
      </c>
      <c r="AH228" s="14">
        <v>1.6693694944263499E-2</v>
      </c>
      <c r="AI228" s="14">
        <v>2.2160067957116902E-2</v>
      </c>
      <c r="AJ228" s="14">
        <v>0</v>
      </c>
      <c r="AK228" s="14"/>
      <c r="AL228" s="14">
        <v>7.0984633094705998E-2</v>
      </c>
      <c r="AM228" s="14">
        <v>6.1798182317570699E-2</v>
      </c>
      <c r="AN228" s="14">
        <v>4.3208664673098002E-2</v>
      </c>
      <c r="AO228" s="14">
        <v>0</v>
      </c>
      <c r="AP228" s="14">
        <v>0</v>
      </c>
      <c r="AQ228" s="14"/>
      <c r="AR228" s="14">
        <v>0.10699045907448</v>
      </c>
      <c r="AS228" s="14">
        <v>5.8916304528391902E-2</v>
      </c>
      <c r="AT228" s="14">
        <v>4.1567019053628397E-2</v>
      </c>
      <c r="AU228" s="14"/>
      <c r="AV228" s="14">
        <v>6.6532254431884597E-2</v>
      </c>
      <c r="AW228" s="14">
        <v>4.7326347046601998E-2</v>
      </c>
      <c r="AX228" s="14">
        <v>7.3265869499582803E-2</v>
      </c>
      <c r="AY228" s="14"/>
      <c r="AZ228" s="14">
        <v>5.22186430216472E-2</v>
      </c>
      <c r="BA228" s="14">
        <v>6.4456770998763901E-2</v>
      </c>
      <c r="BB228" s="14">
        <v>4.0843902911735397E-2</v>
      </c>
      <c r="BC228" s="14"/>
      <c r="BD228" s="14">
        <v>6.9493353558008994E-2</v>
      </c>
      <c r="BE228" s="14">
        <v>5.0471046632188502E-2</v>
      </c>
      <c r="BF228" s="14"/>
      <c r="BG228" s="14">
        <v>6.5056284904418601E-2</v>
      </c>
      <c r="BH228" s="14">
        <v>4.6536741639487997E-2</v>
      </c>
      <c r="BI228" s="14"/>
      <c r="BJ228" s="14">
        <v>5.1896347554634098E-2</v>
      </c>
      <c r="BK228" s="14">
        <v>6.0283966870444197E-2</v>
      </c>
    </row>
    <row r="229" spans="2:63" x14ac:dyDescent="0.35">
      <c r="B229" t="s">
        <v>177</v>
      </c>
      <c r="C229" s="14">
        <v>7.3241927173725199E-2</v>
      </c>
      <c r="D229" s="14">
        <v>7.3806519329101303E-2</v>
      </c>
      <c r="E229" s="14">
        <v>7.3291311341332196E-2</v>
      </c>
      <c r="F229" s="14"/>
      <c r="G229" s="14">
        <v>6.95271713587505E-2</v>
      </c>
      <c r="H229" s="14">
        <v>7.29310182776962E-2</v>
      </c>
      <c r="I229" s="14">
        <v>6.9238900804671905E-2</v>
      </c>
      <c r="J229" s="14">
        <v>4.8475387504832101E-2</v>
      </c>
      <c r="K229" s="14">
        <v>6.4020975285029397E-2</v>
      </c>
      <c r="L229" s="14">
        <v>0.113053464068022</v>
      </c>
      <c r="M229" s="14"/>
      <c r="N229" s="14">
        <v>6.7994426044963294E-2</v>
      </c>
      <c r="O229" s="14">
        <v>7.4300246729105804E-2</v>
      </c>
      <c r="P229" s="14"/>
      <c r="Q229" s="14">
        <v>5.0235684627087697E-2</v>
      </c>
      <c r="R229" s="14">
        <v>7.3031642192908794E-2</v>
      </c>
      <c r="S229" s="14">
        <v>2.82138702420872E-2</v>
      </c>
      <c r="T229" s="14">
        <v>9.5357582143904496E-2</v>
      </c>
      <c r="U229" s="14">
        <v>2.3419671357459301E-2</v>
      </c>
      <c r="V229" s="14">
        <v>8.9629883492331294E-2</v>
      </c>
      <c r="W229" s="14">
        <v>3.1148483132267198E-2</v>
      </c>
      <c r="X229" s="14">
        <v>9.0178702047322701E-2</v>
      </c>
      <c r="Y229" s="14">
        <v>0.110741941922551</v>
      </c>
      <c r="Z229" s="14">
        <v>0.13300393796573801</v>
      </c>
      <c r="AA229" s="14"/>
      <c r="AB229" s="14">
        <v>5.9362679288724997E-2</v>
      </c>
      <c r="AC229" s="14">
        <v>8.4654237258109596E-2</v>
      </c>
      <c r="AD229" s="14">
        <v>6.3778746781533904E-2</v>
      </c>
      <c r="AE229" s="14"/>
      <c r="AF229" s="14">
        <v>6.5989641305857605E-2</v>
      </c>
      <c r="AG229" s="14">
        <v>7.4009200865208194E-2</v>
      </c>
      <c r="AH229" s="14">
        <v>7.6151693486800606E-2</v>
      </c>
      <c r="AI229" s="14">
        <v>8.7061597448803693E-2</v>
      </c>
      <c r="AJ229" s="14">
        <v>0</v>
      </c>
      <c r="AK229" s="14"/>
      <c r="AL229" s="14">
        <v>6.9656025883501199E-2</v>
      </c>
      <c r="AM229" s="14">
        <v>5.4780605177980599E-2</v>
      </c>
      <c r="AN229" s="14">
        <v>0.100267743756922</v>
      </c>
      <c r="AO229" s="14">
        <v>0</v>
      </c>
      <c r="AP229" s="14">
        <v>0</v>
      </c>
      <c r="AQ229" s="14"/>
      <c r="AR229" s="14">
        <v>5.6547308393164103E-2</v>
      </c>
      <c r="AS229" s="14">
        <v>8.8734737373264802E-2</v>
      </c>
      <c r="AT229" s="14">
        <v>5.8205397815951E-2</v>
      </c>
      <c r="AU229" s="14"/>
      <c r="AV229" s="14">
        <v>6.5329343093450995E-2</v>
      </c>
      <c r="AW229" s="14">
        <v>6.6547324426713406E-2</v>
      </c>
      <c r="AX229" s="14">
        <v>0.10023487375818101</v>
      </c>
      <c r="AY229" s="14"/>
      <c r="AZ229" s="14">
        <v>9.0154002792051394E-2</v>
      </c>
      <c r="BA229" s="14">
        <v>7.6254119547469704E-2</v>
      </c>
      <c r="BB229" s="14">
        <v>4.8349217392814399E-2</v>
      </c>
      <c r="BC229" s="14"/>
      <c r="BD229" s="14">
        <v>5.3377742435193699E-2</v>
      </c>
      <c r="BE229" s="14">
        <v>9.0990358790412396E-2</v>
      </c>
      <c r="BF229" s="14"/>
      <c r="BG229" s="14">
        <v>5.5306619994372599E-2</v>
      </c>
      <c r="BH229" s="14">
        <v>0.105811207980123</v>
      </c>
      <c r="BI229" s="14"/>
      <c r="BJ229" s="14">
        <v>7.9918484669711506E-2</v>
      </c>
      <c r="BK229" s="14">
        <v>7.1411962899494197E-2</v>
      </c>
    </row>
    <row r="230" spans="2:63" x14ac:dyDescent="0.35">
      <c r="B230" t="s">
        <v>178</v>
      </c>
      <c r="C230" s="14">
        <v>0.33420449466171498</v>
      </c>
      <c r="D230" s="14">
        <v>0.34262593075166298</v>
      </c>
      <c r="E230" s="14">
        <v>0.32360941604441501</v>
      </c>
      <c r="F230" s="14"/>
      <c r="G230" s="14">
        <v>0.45917204470313799</v>
      </c>
      <c r="H230" s="14">
        <v>0.290773475454221</v>
      </c>
      <c r="I230" s="14">
        <v>0.39515367339294699</v>
      </c>
      <c r="J230" s="14">
        <v>0.262889970827482</v>
      </c>
      <c r="K230" s="14">
        <v>0.29781299336641598</v>
      </c>
      <c r="L230" s="14">
        <v>0.318410899204358</v>
      </c>
      <c r="M230" s="14"/>
      <c r="N230" s="14">
        <v>0.38653211846153901</v>
      </c>
      <c r="O230" s="14">
        <v>0.323651024315532</v>
      </c>
      <c r="P230" s="14"/>
      <c r="Q230" s="14">
        <v>0.32224028240877001</v>
      </c>
      <c r="R230" s="14">
        <v>0.354465836209715</v>
      </c>
      <c r="S230" s="14">
        <v>0.349745681283816</v>
      </c>
      <c r="T230" s="14">
        <v>0.32937937201470702</v>
      </c>
      <c r="U230" s="14">
        <v>0.30683036454350998</v>
      </c>
      <c r="V230" s="14">
        <v>0.360880910562902</v>
      </c>
      <c r="W230" s="14">
        <v>0.24793416696614901</v>
      </c>
      <c r="X230" s="14">
        <v>0.38684233784220601</v>
      </c>
      <c r="Y230" s="14">
        <v>0.36986180222972598</v>
      </c>
      <c r="Z230" s="14">
        <v>0.23478628144749999</v>
      </c>
      <c r="AA230" s="14"/>
      <c r="AB230" s="14">
        <v>0.34927337284360799</v>
      </c>
      <c r="AC230" s="14">
        <v>0.35558418570842099</v>
      </c>
      <c r="AD230" s="14">
        <v>0.32015920800272302</v>
      </c>
      <c r="AE230" s="14"/>
      <c r="AF230" s="14">
        <v>0.340399086761625</v>
      </c>
      <c r="AG230" s="14">
        <v>0.32073064593365003</v>
      </c>
      <c r="AH230" s="14">
        <v>0.33814528308166297</v>
      </c>
      <c r="AI230" s="14">
        <v>0.359266940935552</v>
      </c>
      <c r="AJ230" s="14">
        <v>0</v>
      </c>
      <c r="AK230" s="14"/>
      <c r="AL230" s="14">
        <v>0.33882352222069501</v>
      </c>
      <c r="AM230" s="14">
        <v>0.31239115099015502</v>
      </c>
      <c r="AN230" s="14">
        <v>0.38054861652805999</v>
      </c>
      <c r="AO230" s="14">
        <v>0.42626200430238798</v>
      </c>
      <c r="AP230" s="14">
        <v>0</v>
      </c>
      <c r="AQ230" s="14"/>
      <c r="AR230" s="14">
        <v>0.299507966703978</v>
      </c>
      <c r="AS230" s="14">
        <v>0.40099011148913899</v>
      </c>
      <c r="AT230" s="14">
        <v>0.28815441173151202</v>
      </c>
      <c r="AU230" s="14"/>
      <c r="AV230" s="14">
        <v>0.33648782765456298</v>
      </c>
      <c r="AW230" s="14">
        <v>0.35146024670940201</v>
      </c>
      <c r="AX230" s="14">
        <v>0.244914825514532</v>
      </c>
      <c r="AY230" s="14"/>
      <c r="AZ230" s="14">
        <v>0.343089716602966</v>
      </c>
      <c r="BA230" s="14">
        <v>0.31877397842824601</v>
      </c>
      <c r="BB230" s="14">
        <v>0.35916029264603799</v>
      </c>
      <c r="BC230" s="14"/>
      <c r="BD230" s="14">
        <v>0.43995437292096101</v>
      </c>
      <c r="BE230" s="14">
        <v>0.32649561904218</v>
      </c>
      <c r="BF230" s="14"/>
      <c r="BG230" s="14">
        <v>0.339190660048587</v>
      </c>
      <c r="BH230" s="14">
        <v>0.325149962224205</v>
      </c>
      <c r="BI230" s="14"/>
      <c r="BJ230" s="14">
        <v>0.298071047131721</v>
      </c>
      <c r="BK230" s="14">
        <v>0.34410823893777998</v>
      </c>
    </row>
    <row r="231" spans="2:63" x14ac:dyDescent="0.35">
      <c r="B231" t="s">
        <v>113</v>
      </c>
      <c r="C231" s="14">
        <v>0.48933955098311099</v>
      </c>
      <c r="D231" s="14">
        <v>0.45995439391971599</v>
      </c>
      <c r="E231" s="14">
        <v>0.517438878804102</v>
      </c>
      <c r="F231" s="14"/>
      <c r="G231" s="14">
        <v>0.36789356289132502</v>
      </c>
      <c r="H231" s="14">
        <v>0.49278146317709498</v>
      </c>
      <c r="I231" s="14">
        <v>0.47174534508225402</v>
      </c>
      <c r="J231" s="14">
        <v>0.55256679708241296</v>
      </c>
      <c r="K231" s="14">
        <v>0.51421566917147199</v>
      </c>
      <c r="L231" s="14">
        <v>0.51473413113990996</v>
      </c>
      <c r="M231" s="14"/>
      <c r="N231" s="14">
        <v>0.45621722957268601</v>
      </c>
      <c r="O231" s="14">
        <v>0.49601968303227301</v>
      </c>
      <c r="P231" s="14"/>
      <c r="Q231" s="14">
        <v>0.53087076025955604</v>
      </c>
      <c r="R231" s="14">
        <v>0.44568511787750598</v>
      </c>
      <c r="S231" s="14">
        <v>0.45118136667624897</v>
      </c>
      <c r="T231" s="14">
        <v>0.51378785903215796</v>
      </c>
      <c r="U231" s="14">
        <v>0.62578203438414703</v>
      </c>
      <c r="V231" s="14">
        <v>0.46425055639880702</v>
      </c>
      <c r="W231" s="14">
        <v>0.56300108942923099</v>
      </c>
      <c r="X231" s="14">
        <v>0.45726566884081798</v>
      </c>
      <c r="Y231" s="14">
        <v>0.45363247526144501</v>
      </c>
      <c r="Z231" s="14">
        <v>0.61215908370972905</v>
      </c>
      <c r="AA231" s="14"/>
      <c r="AB231" s="14">
        <v>0.46506035100566501</v>
      </c>
      <c r="AC231" s="14">
        <v>0.48912515836174097</v>
      </c>
      <c r="AD231" s="14">
        <v>0.49818322826123701</v>
      </c>
      <c r="AE231" s="14"/>
      <c r="AF231" s="14">
        <v>0.476132119241576</v>
      </c>
      <c r="AG231" s="14">
        <v>0.492596532274367</v>
      </c>
      <c r="AH231" s="14">
        <v>0.548509867700676</v>
      </c>
      <c r="AI231" s="14">
        <v>0.50690926019910898</v>
      </c>
      <c r="AJ231" s="14">
        <v>0</v>
      </c>
      <c r="AK231" s="14"/>
      <c r="AL231" s="14">
        <v>0.46432450055786101</v>
      </c>
      <c r="AM231" s="14">
        <v>0.5129140625702</v>
      </c>
      <c r="AN231" s="14">
        <v>0.46933667286171099</v>
      </c>
      <c r="AO231" s="14">
        <v>0.48444251269646899</v>
      </c>
      <c r="AP231" s="14">
        <v>0</v>
      </c>
      <c r="AQ231" s="14"/>
      <c r="AR231" s="14">
        <v>0.404792159724228</v>
      </c>
      <c r="AS231" s="14">
        <v>0.41553580099795301</v>
      </c>
      <c r="AT231" s="14">
        <v>0.586064353805268</v>
      </c>
      <c r="AU231" s="14"/>
      <c r="AV231" s="14">
        <v>0.49318255004877098</v>
      </c>
      <c r="AW231" s="14">
        <v>0.476216115295372</v>
      </c>
      <c r="AX231" s="14">
        <v>0.555136868367056</v>
      </c>
      <c r="AY231" s="14"/>
      <c r="AZ231" s="14">
        <v>0.43038553111702299</v>
      </c>
      <c r="BA231" s="14">
        <v>0.49224872657420599</v>
      </c>
      <c r="BB231" s="14">
        <v>0.52419200551669998</v>
      </c>
      <c r="BC231" s="14"/>
      <c r="BD231" s="14">
        <v>0.37339645481021</v>
      </c>
      <c r="BE231" s="14">
        <v>0.497669293594525</v>
      </c>
      <c r="BF231" s="14"/>
      <c r="BG231" s="14">
        <v>0.49034936051807199</v>
      </c>
      <c r="BH231" s="14">
        <v>0.48750580651605402</v>
      </c>
      <c r="BI231" s="14"/>
      <c r="BJ231" s="14">
        <v>0.52694430386097002</v>
      </c>
      <c r="BK231" s="14">
        <v>0.47903253957054798</v>
      </c>
    </row>
    <row r="232" spans="2:63" x14ac:dyDescent="0.35">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row>
    <row r="233" spans="2:63" x14ac:dyDescent="0.35">
      <c r="B233" s="6" t="s">
        <v>182</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row>
    <row r="234" spans="2:63" x14ac:dyDescent="0.35">
      <c r="B234" s="21" t="s">
        <v>90</v>
      </c>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row>
    <row r="235" spans="2:63" x14ac:dyDescent="0.35">
      <c r="B235" t="s">
        <v>175</v>
      </c>
      <c r="C235" s="14">
        <v>0.120606153246943</v>
      </c>
      <c r="D235" s="14">
        <v>0.15041765747636399</v>
      </c>
      <c r="E235" s="14">
        <v>9.47231979321706E-2</v>
      </c>
      <c r="F235" s="14"/>
      <c r="G235" s="14">
        <v>0.108456024889157</v>
      </c>
      <c r="H235" s="14">
        <v>0.166782582378389</v>
      </c>
      <c r="I235" s="14">
        <v>0.11319483866143799</v>
      </c>
      <c r="J235" s="14">
        <v>0.144332073900793</v>
      </c>
      <c r="K235" s="14">
        <v>0.153679253048111</v>
      </c>
      <c r="L235" s="14">
        <v>3.6041992613110897E-2</v>
      </c>
      <c r="M235" s="14"/>
      <c r="N235" s="14">
        <v>7.1560472197774394E-2</v>
      </c>
      <c r="O235" s="14">
        <v>0.13049771917282599</v>
      </c>
      <c r="P235" s="14"/>
      <c r="Q235" s="14">
        <v>0.13876403541177601</v>
      </c>
      <c r="R235" s="14">
        <v>0.159998006032087</v>
      </c>
      <c r="S235" s="14">
        <v>0.14543104922935701</v>
      </c>
      <c r="T235" s="14">
        <v>6.1014711557349E-2</v>
      </c>
      <c r="U235" s="14">
        <v>0.13725091815593901</v>
      </c>
      <c r="V235" s="14">
        <v>0.115048304604894</v>
      </c>
      <c r="W235" s="14">
        <v>9.6799878633678005E-2</v>
      </c>
      <c r="X235" s="14">
        <v>0.15006058043304499</v>
      </c>
      <c r="Y235" s="14">
        <v>6.6066301055826906E-2</v>
      </c>
      <c r="Z235" s="14">
        <v>5.1880966427929602E-2</v>
      </c>
      <c r="AA235" s="14"/>
      <c r="AB235" s="14">
        <v>0.124138617475088</v>
      </c>
      <c r="AC235" s="14">
        <v>9.5041275099120595E-2</v>
      </c>
      <c r="AD235" s="14">
        <v>0.14475065859577299</v>
      </c>
      <c r="AE235" s="14"/>
      <c r="AF235" s="14">
        <v>0.116755523957117</v>
      </c>
      <c r="AG235" s="14">
        <v>0.123815517817278</v>
      </c>
      <c r="AH235" s="14">
        <v>4.1946066570495398E-2</v>
      </c>
      <c r="AI235" s="14">
        <v>0.144280095317596</v>
      </c>
      <c r="AJ235" s="14">
        <v>0</v>
      </c>
      <c r="AK235" s="14"/>
      <c r="AL235" s="14">
        <v>0.15413905272532599</v>
      </c>
      <c r="AM235" s="14">
        <v>0.127422411062941</v>
      </c>
      <c r="AN235" s="14">
        <v>8.8281450628841296E-2</v>
      </c>
      <c r="AO235" s="14">
        <v>0.17630909317205001</v>
      </c>
      <c r="AP235" s="14">
        <v>0</v>
      </c>
      <c r="AQ235" s="14"/>
      <c r="AR235" s="14">
        <v>0.21589742023906999</v>
      </c>
      <c r="AS235" s="14">
        <v>0.126993957921858</v>
      </c>
      <c r="AT235" s="14">
        <v>9.3319650368618695E-2</v>
      </c>
      <c r="AU235" s="14"/>
      <c r="AV235" s="14">
        <v>0.147329620698637</v>
      </c>
      <c r="AW235" s="14">
        <v>0.115037324937807</v>
      </c>
      <c r="AX235" s="14">
        <v>0.104940458492277</v>
      </c>
      <c r="AY235" s="14"/>
      <c r="AZ235" s="14">
        <v>0.169894561036464</v>
      </c>
      <c r="BA235" s="14">
        <v>0.122669759186134</v>
      </c>
      <c r="BB235" s="14">
        <v>0.10870166003439299</v>
      </c>
      <c r="BC235" s="14"/>
      <c r="BD235" s="14">
        <v>0.130545926836102</v>
      </c>
      <c r="BE235" s="14">
        <v>0.114967283282278</v>
      </c>
      <c r="BF235" s="14"/>
      <c r="BG235" s="14">
        <v>0.11802911222198</v>
      </c>
      <c r="BH235" s="14">
        <v>0.12528588200499099</v>
      </c>
      <c r="BI235" s="14"/>
      <c r="BJ235" s="14">
        <v>0.123941575801086</v>
      </c>
      <c r="BK235" s="14">
        <v>0.119691953958281</v>
      </c>
    </row>
    <row r="236" spans="2:63" x14ac:dyDescent="0.35">
      <c r="B236" t="s">
        <v>176</v>
      </c>
      <c r="C236" s="14">
        <v>0.155916276340509</v>
      </c>
      <c r="D236" s="14">
        <v>0.182227988794818</v>
      </c>
      <c r="E236" s="14">
        <v>0.12937113358438099</v>
      </c>
      <c r="F236" s="14"/>
      <c r="G236" s="14">
        <v>0.182566649531579</v>
      </c>
      <c r="H236" s="14">
        <v>0.150008747133971</v>
      </c>
      <c r="I236" s="14">
        <v>0.20247858635830401</v>
      </c>
      <c r="J236" s="14">
        <v>6.8765231681335207E-2</v>
      </c>
      <c r="K236" s="14">
        <v>0.10195313898345899</v>
      </c>
      <c r="L236" s="14">
        <v>0.217942086790433</v>
      </c>
      <c r="M236" s="14"/>
      <c r="N236" s="14">
        <v>0.22268110988982601</v>
      </c>
      <c r="O236" s="14">
        <v>0.14245109982636001</v>
      </c>
      <c r="P236" s="14"/>
      <c r="Q236" s="14">
        <v>0.12618914064254799</v>
      </c>
      <c r="R236" s="14">
        <v>0.12100609206210799</v>
      </c>
      <c r="S236" s="14">
        <v>0.10922208343307099</v>
      </c>
      <c r="T236" s="14">
        <v>0.157327871014208</v>
      </c>
      <c r="U236" s="14">
        <v>0.102096002330627</v>
      </c>
      <c r="V236" s="14">
        <v>0.207321297452359</v>
      </c>
      <c r="W236" s="14">
        <v>0.115270577118919</v>
      </c>
      <c r="X236" s="14">
        <v>0.20205509024065499</v>
      </c>
      <c r="Y236" s="14">
        <v>0.220018509856899</v>
      </c>
      <c r="Z236" s="14">
        <v>7.7158668518947496E-2</v>
      </c>
      <c r="AA236" s="14"/>
      <c r="AB236" s="14">
        <v>0.239128810653956</v>
      </c>
      <c r="AC236" s="14">
        <v>0.12729279091232801</v>
      </c>
      <c r="AD236" s="14">
        <v>0.123895896172226</v>
      </c>
      <c r="AE236" s="14"/>
      <c r="AF236" s="14">
        <v>0.225639887653593</v>
      </c>
      <c r="AG236" s="14">
        <v>8.8666552561064302E-2</v>
      </c>
      <c r="AH236" s="14">
        <v>0.12221401283255499</v>
      </c>
      <c r="AI236" s="14">
        <v>0.140171418817545</v>
      </c>
      <c r="AJ236" s="14">
        <v>0</v>
      </c>
      <c r="AK236" s="14"/>
      <c r="AL236" s="14">
        <v>0.232386699616662</v>
      </c>
      <c r="AM236" s="14">
        <v>0.10566653451800399</v>
      </c>
      <c r="AN236" s="14">
        <v>0.12189576202239701</v>
      </c>
      <c r="AO236" s="14">
        <v>0.21429520589915299</v>
      </c>
      <c r="AP236" s="14">
        <v>0</v>
      </c>
      <c r="AQ236" s="14"/>
      <c r="AR236" s="14">
        <v>0.27850428731075599</v>
      </c>
      <c r="AS236" s="14">
        <v>0.15776356950581999</v>
      </c>
      <c r="AT236" s="14">
        <v>0.10919249766241899</v>
      </c>
      <c r="AU236" s="14"/>
      <c r="AV236" s="14">
        <v>0.207500302746843</v>
      </c>
      <c r="AW236" s="14">
        <v>0.13777571513449099</v>
      </c>
      <c r="AX236" s="14">
        <v>0.13281823543687199</v>
      </c>
      <c r="AY236" s="14"/>
      <c r="AZ236" s="14">
        <v>0.23235490098483799</v>
      </c>
      <c r="BA236" s="14">
        <v>0.14163555832035801</v>
      </c>
      <c r="BB236" s="14">
        <v>0.14330832315272099</v>
      </c>
      <c r="BC236" s="14"/>
      <c r="BD236" s="14">
        <v>0.25436583087682801</v>
      </c>
      <c r="BE236" s="14">
        <v>0.13483689316726999</v>
      </c>
      <c r="BF236" s="14"/>
      <c r="BG236" s="14">
        <v>0.159961187153142</v>
      </c>
      <c r="BH236" s="14">
        <v>0.14857099728974599</v>
      </c>
      <c r="BI236" s="14"/>
      <c r="BJ236" s="14">
        <v>0.15698825631466401</v>
      </c>
      <c r="BK236" s="14">
        <v>0.15562245949603801</v>
      </c>
    </row>
    <row r="237" spans="2:63" x14ac:dyDescent="0.35">
      <c r="B237" t="s">
        <v>177</v>
      </c>
      <c r="C237" s="14">
        <v>9.8092029153131602E-2</v>
      </c>
      <c r="D237" s="14">
        <v>0.10167782269775601</v>
      </c>
      <c r="E237" s="14">
        <v>9.5614365937626303E-2</v>
      </c>
      <c r="F237" s="14"/>
      <c r="G237" s="14">
        <v>8.1089131795456501E-2</v>
      </c>
      <c r="H237" s="14">
        <v>8.9950636928463307E-2</v>
      </c>
      <c r="I237" s="14">
        <v>0.13822364167456999</v>
      </c>
      <c r="J237" s="14">
        <v>9.9357289795331497E-2</v>
      </c>
      <c r="K237" s="14">
        <v>7.6112107902672796E-2</v>
      </c>
      <c r="L237" s="14">
        <v>8.9565611956535895E-2</v>
      </c>
      <c r="M237" s="14"/>
      <c r="N237" s="14">
        <v>8.1527792220011303E-2</v>
      </c>
      <c r="O237" s="14">
        <v>0.101432715593425</v>
      </c>
      <c r="P237" s="14"/>
      <c r="Q237" s="14">
        <v>5.4207344682205602E-2</v>
      </c>
      <c r="R237" s="14">
        <v>6.5983309109456101E-2</v>
      </c>
      <c r="S237" s="14">
        <v>7.7411432679498099E-2</v>
      </c>
      <c r="T237" s="14">
        <v>0.18431401790316601</v>
      </c>
      <c r="U237" s="14">
        <v>6.6294977047888101E-2</v>
      </c>
      <c r="V237" s="14">
        <v>8.8690559620855994E-2</v>
      </c>
      <c r="W237" s="14">
        <v>0.102110882537586</v>
      </c>
      <c r="X237" s="14">
        <v>0.11605331284102401</v>
      </c>
      <c r="Y237" s="14">
        <v>0.127881379440686</v>
      </c>
      <c r="Z237" s="14">
        <v>4.4413575954826298E-2</v>
      </c>
      <c r="AA237" s="14"/>
      <c r="AB237" s="14">
        <v>0.117604580207293</v>
      </c>
      <c r="AC237" s="14">
        <v>0.107869032253609</v>
      </c>
      <c r="AD237" s="14">
        <v>7.6797634965806494E-2</v>
      </c>
      <c r="AE237" s="14"/>
      <c r="AF237" s="14">
        <v>0.11143838851118899</v>
      </c>
      <c r="AG237" s="14">
        <v>8.5343517937983601E-2</v>
      </c>
      <c r="AH237" s="14">
        <v>0.143310452762899</v>
      </c>
      <c r="AI237" s="14">
        <v>6.8445846953814699E-2</v>
      </c>
      <c r="AJ237" s="14">
        <v>0</v>
      </c>
      <c r="AK237" s="14"/>
      <c r="AL237" s="14">
        <v>0.101956640926438</v>
      </c>
      <c r="AM237" s="14">
        <v>7.5541361289249306E-2</v>
      </c>
      <c r="AN237" s="14">
        <v>9.28091497359817E-2</v>
      </c>
      <c r="AO237" s="14">
        <v>0</v>
      </c>
      <c r="AP237" s="14">
        <v>0</v>
      </c>
      <c r="AQ237" s="14"/>
      <c r="AR237" s="14">
        <v>0.11065951031353199</v>
      </c>
      <c r="AS237" s="14">
        <v>0.108701091809169</v>
      </c>
      <c r="AT237" s="14">
        <v>8.6897260334266299E-2</v>
      </c>
      <c r="AU237" s="14"/>
      <c r="AV237" s="14">
        <v>0.10245423741977</v>
      </c>
      <c r="AW237" s="14">
        <v>9.8106401319074804E-2</v>
      </c>
      <c r="AX237" s="14">
        <v>6.8112631536354898E-2</v>
      </c>
      <c r="AY237" s="14"/>
      <c r="AZ237" s="14">
        <v>9.31903038841215E-2</v>
      </c>
      <c r="BA237" s="14">
        <v>0.112664648269648</v>
      </c>
      <c r="BB237" s="14">
        <v>7.6034842938899005E-2</v>
      </c>
      <c r="BC237" s="14"/>
      <c r="BD237" s="14">
        <v>0.11047199118493201</v>
      </c>
      <c r="BE237" s="14">
        <v>0.12923315668840099</v>
      </c>
      <c r="BF237" s="14"/>
      <c r="BG237" s="14">
        <v>9.2906277018168504E-2</v>
      </c>
      <c r="BH237" s="14">
        <v>0.10750899735930899</v>
      </c>
      <c r="BI237" s="14"/>
      <c r="BJ237" s="14">
        <v>0.113324243124102</v>
      </c>
      <c r="BK237" s="14">
        <v>9.3917062128422296E-2</v>
      </c>
    </row>
    <row r="238" spans="2:63" x14ac:dyDescent="0.35">
      <c r="B238" t="s">
        <v>178</v>
      </c>
      <c r="C238" s="14">
        <v>0.31242579039057</v>
      </c>
      <c r="D238" s="14">
        <v>0.28044126902454197</v>
      </c>
      <c r="E238" s="14">
        <v>0.34002788445350601</v>
      </c>
      <c r="F238" s="14"/>
      <c r="G238" s="14">
        <v>0.34428507904880001</v>
      </c>
      <c r="H238" s="14">
        <v>0.31505889179507901</v>
      </c>
      <c r="I238" s="14">
        <v>0.28231950218937102</v>
      </c>
      <c r="J238" s="14">
        <v>0.36523706386131699</v>
      </c>
      <c r="K238" s="14">
        <v>0.29830811068706597</v>
      </c>
      <c r="L238" s="14">
        <v>0.27882045922270099</v>
      </c>
      <c r="M238" s="14"/>
      <c r="N238" s="14">
        <v>0.22736609202973401</v>
      </c>
      <c r="O238" s="14">
        <v>0.32958068753897302</v>
      </c>
      <c r="P238" s="14"/>
      <c r="Q238" s="14">
        <v>0.276865378330237</v>
      </c>
      <c r="R238" s="14">
        <v>0.38695906765980698</v>
      </c>
      <c r="S238" s="14">
        <v>0.36276590819757898</v>
      </c>
      <c r="T238" s="14">
        <v>0.30485395999065801</v>
      </c>
      <c r="U238" s="14">
        <v>0.28122330618646002</v>
      </c>
      <c r="V238" s="14">
        <v>0.334539874924564</v>
      </c>
      <c r="W238" s="14">
        <v>0.29985224963429402</v>
      </c>
      <c r="X238" s="14">
        <v>0.231964976898619</v>
      </c>
      <c r="Y238" s="14">
        <v>0.26054686968324398</v>
      </c>
      <c r="Z238" s="14">
        <v>0.42784802867391603</v>
      </c>
      <c r="AA238" s="14"/>
      <c r="AB238" s="14">
        <v>0.272702344602956</v>
      </c>
      <c r="AC238" s="14">
        <v>0.36104069168812603</v>
      </c>
      <c r="AD238" s="14">
        <v>0.29502450583381001</v>
      </c>
      <c r="AE238" s="14"/>
      <c r="AF238" s="14">
        <v>0.29101408965353298</v>
      </c>
      <c r="AG238" s="14">
        <v>0.353358414443735</v>
      </c>
      <c r="AH238" s="14">
        <v>0.29938200145516902</v>
      </c>
      <c r="AI238" s="14">
        <v>0.27965674094834397</v>
      </c>
      <c r="AJ238" s="14">
        <v>0</v>
      </c>
      <c r="AK238" s="14"/>
      <c r="AL238" s="14">
        <v>0.27252062782525199</v>
      </c>
      <c r="AM238" s="14">
        <v>0.33485067483845998</v>
      </c>
      <c r="AN238" s="14">
        <v>0.34427910671767598</v>
      </c>
      <c r="AO238" s="14">
        <v>0.35764623083257002</v>
      </c>
      <c r="AP238" s="14">
        <v>0</v>
      </c>
      <c r="AQ238" s="14"/>
      <c r="AR238" s="14">
        <v>0.20837991533342301</v>
      </c>
      <c r="AS238" s="14">
        <v>0.36433870197172402</v>
      </c>
      <c r="AT238" s="14">
        <v>0.29801051200966899</v>
      </c>
      <c r="AU238" s="14"/>
      <c r="AV238" s="14">
        <v>0.24822722002783201</v>
      </c>
      <c r="AW238" s="14">
        <v>0.339909803349559</v>
      </c>
      <c r="AX238" s="14">
        <v>0.32891283780965702</v>
      </c>
      <c r="AY238" s="14"/>
      <c r="AZ238" s="14">
        <v>0.28209017605657599</v>
      </c>
      <c r="BA238" s="14">
        <v>0.29803652297762101</v>
      </c>
      <c r="BB238" s="14">
        <v>0.32182415710684398</v>
      </c>
      <c r="BC238" s="14"/>
      <c r="BD238" s="14">
        <v>0.22940359320464401</v>
      </c>
      <c r="BE238" s="14">
        <v>0.29299795955508601</v>
      </c>
      <c r="BF238" s="14"/>
      <c r="BG238" s="14">
        <v>0.29942482324487302</v>
      </c>
      <c r="BH238" s="14">
        <v>0.33603465002640598</v>
      </c>
      <c r="BI238" s="14"/>
      <c r="BJ238" s="14">
        <v>0.27597680114016898</v>
      </c>
      <c r="BK238" s="14">
        <v>0.32241602086490601</v>
      </c>
    </row>
    <row r="239" spans="2:63" x14ac:dyDescent="0.35">
      <c r="B239" t="s">
        <v>113</v>
      </c>
      <c r="C239" s="14">
        <v>0.31295975086884698</v>
      </c>
      <c r="D239" s="14">
        <v>0.28523526200652</v>
      </c>
      <c r="E239" s="14">
        <v>0.34026341809231597</v>
      </c>
      <c r="F239" s="14"/>
      <c r="G239" s="14">
        <v>0.28360311473500799</v>
      </c>
      <c r="H239" s="14">
        <v>0.27819914176409699</v>
      </c>
      <c r="I239" s="14">
        <v>0.26378343111631702</v>
      </c>
      <c r="J239" s="14">
        <v>0.322308340761223</v>
      </c>
      <c r="K239" s="14">
        <v>0.36994738937869198</v>
      </c>
      <c r="L239" s="14">
        <v>0.37762984941722</v>
      </c>
      <c r="M239" s="14"/>
      <c r="N239" s="14">
        <v>0.39686453366265401</v>
      </c>
      <c r="O239" s="14">
        <v>0.29603777786841501</v>
      </c>
      <c r="P239" s="14"/>
      <c r="Q239" s="14">
        <v>0.40397410093323399</v>
      </c>
      <c r="R239" s="14">
        <v>0.26605352513654301</v>
      </c>
      <c r="S239" s="14">
        <v>0.305169526460495</v>
      </c>
      <c r="T239" s="14">
        <v>0.29248943953461798</v>
      </c>
      <c r="U239" s="14">
        <v>0.413134796279085</v>
      </c>
      <c r="V239" s="14">
        <v>0.25439996339732701</v>
      </c>
      <c r="W239" s="14">
        <v>0.38596641207552301</v>
      </c>
      <c r="X239" s="14">
        <v>0.29986603958665697</v>
      </c>
      <c r="Y239" s="14">
        <v>0.32548693996334399</v>
      </c>
      <c r="Z239" s="14">
        <v>0.39869876042438002</v>
      </c>
      <c r="AA239" s="14"/>
      <c r="AB239" s="14">
        <v>0.24642564706070699</v>
      </c>
      <c r="AC239" s="14">
        <v>0.30875621004681802</v>
      </c>
      <c r="AD239" s="14">
        <v>0.35953130443238401</v>
      </c>
      <c r="AE239" s="14"/>
      <c r="AF239" s="14">
        <v>0.25515211022456802</v>
      </c>
      <c r="AG239" s="14">
        <v>0.348815997239939</v>
      </c>
      <c r="AH239" s="14">
        <v>0.39314746637888098</v>
      </c>
      <c r="AI239" s="14">
        <v>0.367445897962699</v>
      </c>
      <c r="AJ239" s="14">
        <v>0</v>
      </c>
      <c r="AK239" s="14"/>
      <c r="AL239" s="14">
        <v>0.23899697890632199</v>
      </c>
      <c r="AM239" s="14">
        <v>0.35651901829134602</v>
      </c>
      <c r="AN239" s="14">
        <v>0.35273453089510398</v>
      </c>
      <c r="AO239" s="14">
        <v>0.251749470096226</v>
      </c>
      <c r="AP239" s="14">
        <v>0</v>
      </c>
      <c r="AQ239" s="14"/>
      <c r="AR239" s="14">
        <v>0.18655886680321901</v>
      </c>
      <c r="AS239" s="14">
        <v>0.24220267879142901</v>
      </c>
      <c r="AT239" s="14">
        <v>0.41258007962502602</v>
      </c>
      <c r="AU239" s="14"/>
      <c r="AV239" s="14">
        <v>0.29448861910691698</v>
      </c>
      <c r="AW239" s="14">
        <v>0.30917075525906901</v>
      </c>
      <c r="AX239" s="14">
        <v>0.36521583672483898</v>
      </c>
      <c r="AY239" s="14"/>
      <c r="AZ239" s="14">
        <v>0.22247005803799999</v>
      </c>
      <c r="BA239" s="14">
        <v>0.32499351124623899</v>
      </c>
      <c r="BB239" s="14">
        <v>0.35013101676714398</v>
      </c>
      <c r="BC239" s="14"/>
      <c r="BD239" s="14">
        <v>0.27521265789749499</v>
      </c>
      <c r="BE239" s="14">
        <v>0.32796470730696498</v>
      </c>
      <c r="BF239" s="14"/>
      <c r="BG239" s="14">
        <v>0.32967860036183699</v>
      </c>
      <c r="BH239" s="14">
        <v>0.28259947331954799</v>
      </c>
      <c r="BI239" s="14"/>
      <c r="BJ239" s="14">
        <v>0.32976912361997801</v>
      </c>
      <c r="BK239" s="14">
        <v>0.308352503552353</v>
      </c>
    </row>
    <row r="240" spans="2:63" x14ac:dyDescent="0.35">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row>
    <row r="241" spans="2:63" x14ac:dyDescent="0.35">
      <c r="B241" s="6" t="s">
        <v>183</v>
      </c>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row>
    <row r="242" spans="2:63" x14ac:dyDescent="0.35">
      <c r="B242" s="21" t="s">
        <v>90</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row>
    <row r="243" spans="2:63" x14ac:dyDescent="0.35">
      <c r="B243" t="s">
        <v>175</v>
      </c>
      <c r="C243" s="14">
        <v>0.414737685112475</v>
      </c>
      <c r="D243" s="14">
        <v>0.39808844280664901</v>
      </c>
      <c r="E243" s="14">
        <v>0.43082034525125301</v>
      </c>
      <c r="F243" s="14"/>
      <c r="G243" s="14">
        <v>0.43320785648566401</v>
      </c>
      <c r="H243" s="14">
        <v>0.41308866813746498</v>
      </c>
      <c r="I243" s="14">
        <v>0.34345861527341198</v>
      </c>
      <c r="J243" s="14">
        <v>0.437532561447664</v>
      </c>
      <c r="K243" s="14">
        <v>0.39614172439133799</v>
      </c>
      <c r="L243" s="14">
        <v>0.47750553711963301</v>
      </c>
      <c r="M243" s="14"/>
      <c r="N243" s="14">
        <v>0.48015149754570902</v>
      </c>
      <c r="O243" s="14">
        <v>0.40154498344526801</v>
      </c>
      <c r="P243" s="14"/>
      <c r="Q243" s="14">
        <v>0.40138073606921898</v>
      </c>
      <c r="R243" s="14">
        <v>0.37309978915694098</v>
      </c>
      <c r="S243" s="14">
        <v>0.36083636847024297</v>
      </c>
      <c r="T243" s="14">
        <v>0.37725304788418002</v>
      </c>
      <c r="U243" s="14">
        <v>0.60943800731673503</v>
      </c>
      <c r="V243" s="14">
        <v>0.44246122309719099</v>
      </c>
      <c r="W243" s="14">
        <v>0.48567276363295298</v>
      </c>
      <c r="X243" s="14">
        <v>0.407288976481191</v>
      </c>
      <c r="Y243" s="14">
        <v>0.393333356659473</v>
      </c>
      <c r="Z243" s="14">
        <v>0.367895626723865</v>
      </c>
      <c r="AA243" s="14"/>
      <c r="AB243" s="14">
        <v>0.38211266374548603</v>
      </c>
      <c r="AC243" s="14">
        <v>0.43761725885576302</v>
      </c>
      <c r="AD243" s="14">
        <v>0.44082730561375899</v>
      </c>
      <c r="AE243" s="14"/>
      <c r="AF243" s="14">
        <v>0.392482223542782</v>
      </c>
      <c r="AG243" s="14">
        <v>0.40648489349989297</v>
      </c>
      <c r="AH243" s="14">
        <v>0.404928170479389</v>
      </c>
      <c r="AI243" s="14">
        <v>0.51001338952213104</v>
      </c>
      <c r="AJ243" s="14">
        <v>0</v>
      </c>
      <c r="AK243" s="14"/>
      <c r="AL243" s="14">
        <v>0.39581428723486201</v>
      </c>
      <c r="AM243" s="14">
        <v>0.41834173767420202</v>
      </c>
      <c r="AN243" s="14">
        <v>0.45774660526191102</v>
      </c>
      <c r="AO243" s="14">
        <v>0.42858677390692701</v>
      </c>
      <c r="AP243" s="14">
        <v>0</v>
      </c>
      <c r="AQ243" s="14"/>
      <c r="AR243" s="14">
        <v>0.32346123481092098</v>
      </c>
      <c r="AS243" s="14">
        <v>0.38382645592175502</v>
      </c>
      <c r="AT243" s="14">
        <v>0.481306690062906</v>
      </c>
      <c r="AU243" s="14"/>
      <c r="AV243" s="14">
        <v>0.39705784365846802</v>
      </c>
      <c r="AW243" s="14">
        <v>0.41536127975779902</v>
      </c>
      <c r="AX243" s="14">
        <v>0.47796128198244497</v>
      </c>
      <c r="AY243" s="14"/>
      <c r="AZ243" s="14">
        <v>0.399283266339446</v>
      </c>
      <c r="BA243" s="14">
        <v>0.42201385992455898</v>
      </c>
      <c r="BB243" s="14">
        <v>0.43426422828841099</v>
      </c>
      <c r="BC243" s="14"/>
      <c r="BD243" s="14">
        <v>0.40609054298276298</v>
      </c>
      <c r="BE243" s="14">
        <v>0.45617423132628099</v>
      </c>
      <c r="BF243" s="14"/>
      <c r="BG243" s="14">
        <v>0.43029142902057499</v>
      </c>
      <c r="BH243" s="14">
        <v>0.38649315894584801</v>
      </c>
      <c r="BI243" s="14"/>
      <c r="BJ243" s="14">
        <v>0.45192954966569399</v>
      </c>
      <c r="BK243" s="14">
        <v>0.40454384143400102</v>
      </c>
    </row>
    <row r="244" spans="2:63" x14ac:dyDescent="0.35">
      <c r="B244" t="s">
        <v>176</v>
      </c>
      <c r="C244" s="14">
        <v>0.28976109765710001</v>
      </c>
      <c r="D244" s="14">
        <v>0.289136844746332</v>
      </c>
      <c r="E244" s="14">
        <v>0.29103694152680698</v>
      </c>
      <c r="F244" s="14"/>
      <c r="G244" s="14">
        <v>0.34001635020973398</v>
      </c>
      <c r="H244" s="14">
        <v>0.29043465446496203</v>
      </c>
      <c r="I244" s="14">
        <v>0.327832740845793</v>
      </c>
      <c r="J244" s="14">
        <v>0.28552193791307501</v>
      </c>
      <c r="K244" s="14">
        <v>0.23314570960995001</v>
      </c>
      <c r="L244" s="14">
        <v>0.25567042117804301</v>
      </c>
      <c r="M244" s="14"/>
      <c r="N244" s="14">
        <v>0.31497631432032702</v>
      </c>
      <c r="O244" s="14">
        <v>0.28467567580905401</v>
      </c>
      <c r="P244" s="14"/>
      <c r="Q244" s="14">
        <v>0.26888007215719401</v>
      </c>
      <c r="R244" s="14">
        <v>0.23251375199968699</v>
      </c>
      <c r="S244" s="14">
        <v>0.319585728085229</v>
      </c>
      <c r="T244" s="14">
        <v>0.29944255368185901</v>
      </c>
      <c r="U244" s="14">
        <v>0.172767069146255</v>
      </c>
      <c r="V244" s="14">
        <v>0.260270046105613</v>
      </c>
      <c r="W244" s="14">
        <v>0.30893941073329301</v>
      </c>
      <c r="X244" s="14">
        <v>0.35293468762957297</v>
      </c>
      <c r="Y244" s="14">
        <v>0.34466765101324498</v>
      </c>
      <c r="Z244" s="14">
        <v>0.32642855638449098</v>
      </c>
      <c r="AA244" s="14"/>
      <c r="AB244" s="14">
        <v>0.29233621534415</v>
      </c>
      <c r="AC244" s="14">
        <v>0.30343246063561602</v>
      </c>
      <c r="AD244" s="14">
        <v>0.28834466646965001</v>
      </c>
      <c r="AE244" s="14"/>
      <c r="AF244" s="14">
        <v>0.282296960207431</v>
      </c>
      <c r="AG244" s="14">
        <v>0.29670010521529799</v>
      </c>
      <c r="AH244" s="14">
        <v>0.31480861412129002</v>
      </c>
      <c r="AI244" s="14">
        <v>0.27939744403375699</v>
      </c>
      <c r="AJ244" s="14">
        <v>0</v>
      </c>
      <c r="AK244" s="14"/>
      <c r="AL244" s="14">
        <v>0.274042539465224</v>
      </c>
      <c r="AM244" s="14">
        <v>0.30828537176897403</v>
      </c>
      <c r="AN244" s="14">
        <v>0.27983261506575602</v>
      </c>
      <c r="AO244" s="14">
        <v>0.231850636556861</v>
      </c>
      <c r="AP244" s="14">
        <v>0</v>
      </c>
      <c r="AQ244" s="14"/>
      <c r="AR244" s="14">
        <v>0.25677031415350599</v>
      </c>
      <c r="AS244" s="14">
        <v>0.336893564491549</v>
      </c>
      <c r="AT244" s="14">
        <v>0.26878198540593201</v>
      </c>
      <c r="AU244" s="14"/>
      <c r="AV244" s="14">
        <v>0.29334834949340999</v>
      </c>
      <c r="AW244" s="14">
        <v>0.31563892834497498</v>
      </c>
      <c r="AX244" s="14">
        <v>0.22146236865560301</v>
      </c>
      <c r="AY244" s="14"/>
      <c r="AZ244" s="14">
        <v>0.267415941966481</v>
      </c>
      <c r="BA244" s="14">
        <v>0.28982417316583298</v>
      </c>
      <c r="BB244" s="14">
        <v>0.302021509078363</v>
      </c>
      <c r="BC244" s="14"/>
      <c r="BD244" s="14">
        <v>0.37007244631862002</v>
      </c>
      <c r="BE244" s="14">
        <v>0.26408323454347299</v>
      </c>
      <c r="BF244" s="14"/>
      <c r="BG244" s="14">
        <v>0.29411671639127801</v>
      </c>
      <c r="BH244" s="14">
        <v>0.28185159445091201</v>
      </c>
      <c r="BI244" s="14"/>
      <c r="BJ244" s="14">
        <v>0.24498342864630299</v>
      </c>
      <c r="BK244" s="14">
        <v>0.30203411928873503</v>
      </c>
    </row>
    <row r="245" spans="2:63" x14ac:dyDescent="0.35">
      <c r="B245" t="s">
        <v>177</v>
      </c>
      <c r="C245" s="14">
        <v>8.8220955589929997E-2</v>
      </c>
      <c r="D245" s="14">
        <v>7.1893639491277597E-2</v>
      </c>
      <c r="E245" s="14">
        <v>0.101531323226632</v>
      </c>
      <c r="F245" s="14"/>
      <c r="G245" s="14">
        <v>4.5090069139480798E-2</v>
      </c>
      <c r="H245" s="14">
        <v>5.6128723167843897E-2</v>
      </c>
      <c r="I245" s="14">
        <v>0.12492407846847201</v>
      </c>
      <c r="J245" s="14">
        <v>6.5036805894066296E-2</v>
      </c>
      <c r="K245" s="14">
        <v>0.11487137263335299</v>
      </c>
      <c r="L245" s="14">
        <v>0.116736848426353</v>
      </c>
      <c r="M245" s="14"/>
      <c r="N245" s="14">
        <v>6.1869614013229997E-2</v>
      </c>
      <c r="O245" s="14">
        <v>9.3535511874306504E-2</v>
      </c>
      <c r="P245" s="14"/>
      <c r="Q245" s="14">
        <v>3.3343031296839298E-2</v>
      </c>
      <c r="R245" s="14">
        <v>0.109273793718263</v>
      </c>
      <c r="S245" s="14">
        <v>3.8848289063211201E-2</v>
      </c>
      <c r="T245" s="14">
        <v>7.84043870044102E-2</v>
      </c>
      <c r="U245" s="14">
        <v>2.6047064346693599E-2</v>
      </c>
      <c r="V245" s="14">
        <v>0.15708047163217101</v>
      </c>
      <c r="W245" s="14">
        <v>0.106165284319492</v>
      </c>
      <c r="X245" s="14">
        <v>5.7804632829952303E-2</v>
      </c>
      <c r="Y245" s="14">
        <v>9.5227278529836701E-2</v>
      </c>
      <c r="Z245" s="14">
        <v>0.10836967956063</v>
      </c>
      <c r="AA245" s="14"/>
      <c r="AB245" s="14">
        <v>9.8422444010814E-2</v>
      </c>
      <c r="AC245" s="14">
        <v>8.1495266270264696E-2</v>
      </c>
      <c r="AD245" s="14">
        <v>7.6646799237988894E-2</v>
      </c>
      <c r="AE245" s="14"/>
      <c r="AF245" s="14">
        <v>9.0524366113374402E-2</v>
      </c>
      <c r="AG245" s="14">
        <v>8.9336085784169295E-2</v>
      </c>
      <c r="AH245" s="14">
        <v>8.1948245225830704E-2</v>
      </c>
      <c r="AI245" s="14">
        <v>7.3757135506769003E-2</v>
      </c>
      <c r="AJ245" s="14">
        <v>0</v>
      </c>
      <c r="AK245" s="14"/>
      <c r="AL245" s="14">
        <v>8.4637759965756301E-2</v>
      </c>
      <c r="AM245" s="14">
        <v>7.4339187274521101E-2</v>
      </c>
      <c r="AN245" s="14">
        <v>0.11576321560504201</v>
      </c>
      <c r="AO245" s="14">
        <v>0</v>
      </c>
      <c r="AP245" s="14">
        <v>0</v>
      </c>
      <c r="AQ245" s="14"/>
      <c r="AR245" s="14">
        <v>9.9443720688154699E-2</v>
      </c>
      <c r="AS245" s="14">
        <v>8.1116726876052897E-2</v>
      </c>
      <c r="AT245" s="14">
        <v>7.8049855690420306E-2</v>
      </c>
      <c r="AU245" s="14"/>
      <c r="AV245" s="14">
        <v>7.3684835328493695E-2</v>
      </c>
      <c r="AW245" s="14">
        <v>7.3924854873037099E-2</v>
      </c>
      <c r="AX245" s="14">
        <v>0.100418806054463</v>
      </c>
      <c r="AY245" s="14"/>
      <c r="AZ245" s="14">
        <v>6.7754912906521803E-2</v>
      </c>
      <c r="BA245" s="14">
        <v>9.4882391905263097E-2</v>
      </c>
      <c r="BB245" s="14">
        <v>7.0810440772734906E-2</v>
      </c>
      <c r="BC245" s="14"/>
      <c r="BD245" s="14">
        <v>4.9062698993806698E-2</v>
      </c>
      <c r="BE245" s="14">
        <v>9.8467944682014599E-2</v>
      </c>
      <c r="BF245" s="14"/>
      <c r="BG245" s="14">
        <v>7.2979368596859398E-2</v>
      </c>
      <c r="BH245" s="14">
        <v>0.11589862632890301</v>
      </c>
      <c r="BI245" s="14"/>
      <c r="BJ245" s="14">
        <v>7.4954112055685806E-2</v>
      </c>
      <c r="BK245" s="14">
        <v>9.1857238167302402E-2</v>
      </c>
    </row>
    <row r="246" spans="2:63" x14ac:dyDescent="0.35">
      <c r="B246" t="s">
        <v>178</v>
      </c>
      <c r="C246" s="14">
        <v>0.10499221198570299</v>
      </c>
      <c r="D246" s="14">
        <v>0.13897314664355401</v>
      </c>
      <c r="E246" s="14">
        <v>7.3203800685371898E-2</v>
      </c>
      <c r="F246" s="14"/>
      <c r="G246" s="14">
        <v>9.3489500605414694E-2</v>
      </c>
      <c r="H246" s="14">
        <v>0.12801042806671201</v>
      </c>
      <c r="I246" s="14">
        <v>0.11835234052344799</v>
      </c>
      <c r="J246" s="14">
        <v>0.101213526703489</v>
      </c>
      <c r="K246" s="14">
        <v>0.10051870199919601</v>
      </c>
      <c r="L246" s="14">
        <v>7.9212371035092599E-2</v>
      </c>
      <c r="M246" s="14"/>
      <c r="N246" s="14">
        <v>9.1296579341433606E-2</v>
      </c>
      <c r="O246" s="14">
        <v>0.107754356384548</v>
      </c>
      <c r="P246" s="14"/>
      <c r="Q246" s="14">
        <v>0.11994209912156201</v>
      </c>
      <c r="R246" s="14">
        <v>0.14877686324130901</v>
      </c>
      <c r="S246" s="14">
        <v>0.12059543310640899</v>
      </c>
      <c r="T246" s="14">
        <v>0.16897460493395799</v>
      </c>
      <c r="U246" s="14">
        <v>0.123580992034845</v>
      </c>
      <c r="V246" s="14">
        <v>7.2538222919180398E-2</v>
      </c>
      <c r="W246" s="14">
        <v>3.2441681431040502E-2</v>
      </c>
      <c r="X246" s="14">
        <v>0.1093419456939</v>
      </c>
      <c r="Y246" s="14">
        <v>8.7415635338473505E-2</v>
      </c>
      <c r="Z246" s="14">
        <v>6.1795562030698602E-2</v>
      </c>
      <c r="AA246" s="14"/>
      <c r="AB246" s="14">
        <v>0.140728591204315</v>
      </c>
      <c r="AC246" s="14">
        <v>8.1004704154821694E-2</v>
      </c>
      <c r="AD246" s="14">
        <v>9.3031075862898896E-2</v>
      </c>
      <c r="AE246" s="14"/>
      <c r="AF246" s="14">
        <v>0.13728840486805699</v>
      </c>
      <c r="AG246" s="14">
        <v>8.1526194804925997E-2</v>
      </c>
      <c r="AH246" s="14">
        <v>7.3758158841134097E-2</v>
      </c>
      <c r="AI246" s="14">
        <v>7.8868714930645303E-2</v>
      </c>
      <c r="AJ246" s="14">
        <v>0</v>
      </c>
      <c r="AK246" s="14"/>
      <c r="AL246" s="14">
        <v>0.13391585640123899</v>
      </c>
      <c r="AM246" s="14">
        <v>8.9262315351907998E-2</v>
      </c>
      <c r="AN246" s="14">
        <v>9.6728597730785196E-2</v>
      </c>
      <c r="AO246" s="14">
        <v>0.25665080411135699</v>
      </c>
      <c r="AP246" s="14">
        <v>0</v>
      </c>
      <c r="AQ246" s="14"/>
      <c r="AR246" s="14">
        <v>0.170237968655023</v>
      </c>
      <c r="AS246" s="14">
        <v>0.10256109666956501</v>
      </c>
      <c r="AT246" s="14">
        <v>7.8553705079519295E-2</v>
      </c>
      <c r="AU246" s="14"/>
      <c r="AV246" s="14">
        <v>0.11216480860378</v>
      </c>
      <c r="AW246" s="14">
        <v>9.59545061332783E-2</v>
      </c>
      <c r="AX246" s="14">
        <v>0.114916823680397</v>
      </c>
      <c r="AY246" s="14"/>
      <c r="AZ246" s="14">
        <v>0.12749971583379299</v>
      </c>
      <c r="BA246" s="14">
        <v>0.10718712820437</v>
      </c>
      <c r="BB246" s="14">
        <v>8.0583307103514995E-2</v>
      </c>
      <c r="BC246" s="14"/>
      <c r="BD246" s="14">
        <v>9.7430207536987806E-2</v>
      </c>
      <c r="BE246" s="14">
        <v>8.2699669293209196E-2</v>
      </c>
      <c r="BF246" s="14"/>
      <c r="BG246" s="14">
        <v>9.9498740505595901E-2</v>
      </c>
      <c r="BH246" s="14">
        <v>0.114967977298691</v>
      </c>
      <c r="BI246" s="14"/>
      <c r="BJ246" s="14">
        <v>0.135240543335266</v>
      </c>
      <c r="BK246" s="14">
        <v>9.6701507418555099E-2</v>
      </c>
    </row>
    <row r="247" spans="2:63" x14ac:dyDescent="0.35">
      <c r="B247" t="s">
        <v>113</v>
      </c>
      <c r="C247" s="14">
        <v>0.102288049654792</v>
      </c>
      <c r="D247" s="14">
        <v>0.10190792631218699</v>
      </c>
      <c r="E247" s="14">
        <v>0.103407589309936</v>
      </c>
      <c r="F247" s="14"/>
      <c r="G247" s="14">
        <v>8.8196223559706299E-2</v>
      </c>
      <c r="H247" s="14">
        <v>0.112337526163017</v>
      </c>
      <c r="I247" s="14">
        <v>8.54322248888741E-2</v>
      </c>
      <c r="J247" s="14">
        <v>0.110695168041706</v>
      </c>
      <c r="K247" s="14">
        <v>0.15532249136616399</v>
      </c>
      <c r="L247" s="14">
        <v>7.0874822240878196E-2</v>
      </c>
      <c r="M247" s="14"/>
      <c r="N247" s="14">
        <v>5.1705994779300497E-2</v>
      </c>
      <c r="O247" s="14">
        <v>0.112489472486824</v>
      </c>
      <c r="P247" s="14"/>
      <c r="Q247" s="14">
        <v>0.17645406135518499</v>
      </c>
      <c r="R247" s="14">
        <v>0.13633580188380001</v>
      </c>
      <c r="S247" s="14">
        <v>0.160134181274908</v>
      </c>
      <c r="T247" s="14">
        <v>7.5925406495591902E-2</v>
      </c>
      <c r="U247" s="14">
        <v>6.8166867155471295E-2</v>
      </c>
      <c r="V247" s="14">
        <v>6.7650036245844702E-2</v>
      </c>
      <c r="W247" s="14">
        <v>6.6780859883221896E-2</v>
      </c>
      <c r="X247" s="14">
        <v>7.2629757365383907E-2</v>
      </c>
      <c r="Y247" s="14">
        <v>7.9356078458971704E-2</v>
      </c>
      <c r="Z247" s="14">
        <v>0.13551057530031599</v>
      </c>
      <c r="AA247" s="14"/>
      <c r="AB247" s="14">
        <v>8.6400085695234094E-2</v>
      </c>
      <c r="AC247" s="14">
        <v>9.6450310083534094E-2</v>
      </c>
      <c r="AD247" s="14">
        <v>0.101150152815703</v>
      </c>
      <c r="AE247" s="14"/>
      <c r="AF247" s="14">
        <v>9.74080452683556E-2</v>
      </c>
      <c r="AG247" s="14">
        <v>0.125952720695714</v>
      </c>
      <c r="AH247" s="14">
        <v>0.12455681133235599</v>
      </c>
      <c r="AI247" s="14">
        <v>5.7963316006697699E-2</v>
      </c>
      <c r="AJ247" s="14">
        <v>0</v>
      </c>
      <c r="AK247" s="14"/>
      <c r="AL247" s="14">
        <v>0.111589556932919</v>
      </c>
      <c r="AM247" s="14">
        <v>0.109771387930395</v>
      </c>
      <c r="AN247" s="14">
        <v>4.9928966336504899E-2</v>
      </c>
      <c r="AO247" s="14">
        <v>8.2911785424854903E-2</v>
      </c>
      <c r="AP247" s="14">
        <v>0</v>
      </c>
      <c r="AQ247" s="14"/>
      <c r="AR247" s="14">
        <v>0.15008676169239499</v>
      </c>
      <c r="AS247" s="14">
        <v>9.5602156041079106E-2</v>
      </c>
      <c r="AT247" s="14">
        <v>9.3307763761222004E-2</v>
      </c>
      <c r="AU247" s="14"/>
      <c r="AV247" s="14">
        <v>0.123744162915848</v>
      </c>
      <c r="AW247" s="14">
        <v>9.9120430890910202E-2</v>
      </c>
      <c r="AX247" s="14">
        <v>8.5240719627091593E-2</v>
      </c>
      <c r="AY247" s="14"/>
      <c r="AZ247" s="14">
        <v>0.13804616295375899</v>
      </c>
      <c r="BA247" s="14">
        <v>8.6092446799974701E-2</v>
      </c>
      <c r="BB247" s="14">
        <v>0.11232051475697501</v>
      </c>
      <c r="BC247" s="14"/>
      <c r="BD247" s="14">
        <v>7.7344104167821698E-2</v>
      </c>
      <c r="BE247" s="14">
        <v>9.8574920155022394E-2</v>
      </c>
      <c r="BF247" s="14"/>
      <c r="BG247" s="14">
        <v>0.10311374548569199</v>
      </c>
      <c r="BH247" s="14">
        <v>0.10078864297564701</v>
      </c>
      <c r="BI247" s="14"/>
      <c r="BJ247" s="14">
        <v>9.2892366297051707E-2</v>
      </c>
      <c r="BK247" s="14">
        <v>0.104863293691406</v>
      </c>
    </row>
    <row r="248" spans="2:63" x14ac:dyDescent="0.35">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row>
    <row r="249" spans="2:63" x14ac:dyDescent="0.35">
      <c r="B249" s="6" t="s">
        <v>184</v>
      </c>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row>
    <row r="250" spans="2:63" x14ac:dyDescent="0.35">
      <c r="B250" s="21" t="s">
        <v>90</v>
      </c>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row>
    <row r="251" spans="2:63" x14ac:dyDescent="0.35">
      <c r="B251" t="s">
        <v>175</v>
      </c>
      <c r="C251" s="14">
        <v>0.403390316877073</v>
      </c>
      <c r="D251" s="14">
        <v>0.40203912293121402</v>
      </c>
      <c r="E251" s="14">
        <v>0.40767246375079202</v>
      </c>
      <c r="F251" s="14"/>
      <c r="G251" s="14">
        <v>0.37660641365612901</v>
      </c>
      <c r="H251" s="14">
        <v>0.42283472748430401</v>
      </c>
      <c r="I251" s="14">
        <v>0.329460746934571</v>
      </c>
      <c r="J251" s="14">
        <v>0.45673540094432602</v>
      </c>
      <c r="K251" s="14">
        <v>0.41608715710482602</v>
      </c>
      <c r="L251" s="14">
        <v>0.424175146083421</v>
      </c>
      <c r="M251" s="14"/>
      <c r="N251" s="14">
        <v>0.48556435726587199</v>
      </c>
      <c r="O251" s="14">
        <v>0.38681740116840702</v>
      </c>
      <c r="P251" s="14"/>
      <c r="Q251" s="14">
        <v>0.36789445698294698</v>
      </c>
      <c r="R251" s="14">
        <v>0.388261650812392</v>
      </c>
      <c r="S251" s="14">
        <v>0.34488715008830301</v>
      </c>
      <c r="T251" s="14">
        <v>0.30606838246735502</v>
      </c>
      <c r="U251" s="14">
        <v>0.475675210780728</v>
      </c>
      <c r="V251" s="14">
        <v>0.45378084606270702</v>
      </c>
      <c r="W251" s="14">
        <v>0.42337295104695299</v>
      </c>
      <c r="X251" s="14">
        <v>0.40999115683911003</v>
      </c>
      <c r="Y251" s="14">
        <v>0.43467732074285198</v>
      </c>
      <c r="Z251" s="14">
        <v>0.31421222174414698</v>
      </c>
      <c r="AA251" s="14"/>
      <c r="AB251" s="14">
        <v>0.41088527001066399</v>
      </c>
      <c r="AC251" s="14">
        <v>0.40616921941957501</v>
      </c>
      <c r="AD251" s="14">
        <v>0.40532807653998598</v>
      </c>
      <c r="AE251" s="14"/>
      <c r="AF251" s="14">
        <v>0.405715389910283</v>
      </c>
      <c r="AG251" s="14">
        <v>0.36910019919463199</v>
      </c>
      <c r="AH251" s="14">
        <v>0.429191536970497</v>
      </c>
      <c r="AI251" s="14">
        <v>0.49244302068912799</v>
      </c>
      <c r="AJ251" s="14">
        <v>0</v>
      </c>
      <c r="AK251" s="14"/>
      <c r="AL251" s="14">
        <v>0.40179339354895899</v>
      </c>
      <c r="AM251" s="14">
        <v>0.387569178381452</v>
      </c>
      <c r="AN251" s="14">
        <v>0.44619104310420798</v>
      </c>
      <c r="AO251" s="14">
        <v>0.39742890252556301</v>
      </c>
      <c r="AP251" s="14">
        <v>0</v>
      </c>
      <c r="AQ251" s="14"/>
      <c r="AR251" s="14">
        <v>0.352907863698391</v>
      </c>
      <c r="AS251" s="14">
        <v>0.40104691441272</v>
      </c>
      <c r="AT251" s="14">
        <v>0.43532812285350903</v>
      </c>
      <c r="AU251" s="14"/>
      <c r="AV251" s="14">
        <v>0.40929559034944002</v>
      </c>
      <c r="AW251" s="14">
        <v>0.39191062610659899</v>
      </c>
      <c r="AX251" s="14">
        <v>0.43146492534004699</v>
      </c>
      <c r="AY251" s="14"/>
      <c r="AZ251" s="14">
        <v>0.35697796236187102</v>
      </c>
      <c r="BA251" s="14">
        <v>0.42424489529579901</v>
      </c>
      <c r="BB251" s="14">
        <v>0.41265010797215002</v>
      </c>
      <c r="BC251" s="14"/>
      <c r="BD251" s="14">
        <v>0.39766716312946998</v>
      </c>
      <c r="BE251" s="14">
        <v>0.45510337360507502</v>
      </c>
      <c r="BF251" s="14"/>
      <c r="BG251" s="14">
        <v>0.42239887683319199</v>
      </c>
      <c r="BH251" s="14">
        <v>0.36887208305229502</v>
      </c>
      <c r="BI251" s="14"/>
      <c r="BJ251" s="14">
        <v>0.42202926372050398</v>
      </c>
      <c r="BK251" s="14">
        <v>0.39828160526135298</v>
      </c>
    </row>
    <row r="252" spans="2:63" x14ac:dyDescent="0.35">
      <c r="B252" t="s">
        <v>176</v>
      </c>
      <c r="C252" s="14">
        <v>0.30093213609473601</v>
      </c>
      <c r="D252" s="14">
        <v>0.30987248353445201</v>
      </c>
      <c r="E252" s="14">
        <v>0.29165603009586599</v>
      </c>
      <c r="F252" s="14"/>
      <c r="G252" s="14">
        <v>0.37708181716182199</v>
      </c>
      <c r="H252" s="14">
        <v>0.286886025475245</v>
      </c>
      <c r="I252" s="14">
        <v>0.32604610177504001</v>
      </c>
      <c r="J252" s="14">
        <v>0.26456330259437999</v>
      </c>
      <c r="K252" s="14">
        <v>0.302670519499042</v>
      </c>
      <c r="L252" s="14">
        <v>0.26522626777132402</v>
      </c>
      <c r="M252" s="14"/>
      <c r="N252" s="14">
        <v>0.33215296585224502</v>
      </c>
      <c r="O252" s="14">
        <v>0.29463549816044898</v>
      </c>
      <c r="P252" s="14"/>
      <c r="Q252" s="14">
        <v>0.36289919213889699</v>
      </c>
      <c r="R252" s="14">
        <v>0.24775767586174799</v>
      </c>
      <c r="S252" s="14">
        <v>0.32890255278014202</v>
      </c>
      <c r="T252" s="14">
        <v>0.35868318094655199</v>
      </c>
      <c r="U252" s="14">
        <v>0.33721211507646498</v>
      </c>
      <c r="V252" s="14">
        <v>0.25141623582253397</v>
      </c>
      <c r="W252" s="14">
        <v>0.31989562925253801</v>
      </c>
      <c r="X252" s="14">
        <v>0.290643087525157</v>
      </c>
      <c r="Y252" s="14">
        <v>0.31338132573178901</v>
      </c>
      <c r="Z252" s="14">
        <v>0.38568327153084098</v>
      </c>
      <c r="AA252" s="14"/>
      <c r="AB252" s="14">
        <v>0.30086484147210302</v>
      </c>
      <c r="AC252" s="14">
        <v>0.32206573843098202</v>
      </c>
      <c r="AD252" s="14">
        <v>0.29125372319319698</v>
      </c>
      <c r="AE252" s="14"/>
      <c r="AF252" s="14">
        <v>0.297165584322167</v>
      </c>
      <c r="AG252" s="14">
        <v>0.30851497111183901</v>
      </c>
      <c r="AH252" s="14">
        <v>0.30780583208382201</v>
      </c>
      <c r="AI252" s="14">
        <v>0.29445637901639898</v>
      </c>
      <c r="AJ252" s="14">
        <v>0</v>
      </c>
      <c r="AK252" s="14"/>
      <c r="AL252" s="14">
        <v>0.28842008948811498</v>
      </c>
      <c r="AM252" s="14">
        <v>0.29863203851445702</v>
      </c>
      <c r="AN252" s="14">
        <v>0.28910375086214901</v>
      </c>
      <c r="AO252" s="14">
        <v>0.42626200430238798</v>
      </c>
      <c r="AP252" s="14">
        <v>0</v>
      </c>
      <c r="AQ252" s="14"/>
      <c r="AR252" s="14">
        <v>0.29993246430780102</v>
      </c>
      <c r="AS252" s="14">
        <v>0.35015238822829903</v>
      </c>
      <c r="AT252" s="14">
        <v>0.25478703882277698</v>
      </c>
      <c r="AU252" s="14"/>
      <c r="AV252" s="14">
        <v>0.32381676780890301</v>
      </c>
      <c r="AW252" s="14">
        <v>0.30727341526495999</v>
      </c>
      <c r="AX252" s="14">
        <v>0.267869485196573</v>
      </c>
      <c r="AY252" s="14"/>
      <c r="AZ252" s="14">
        <v>0.31877148909095598</v>
      </c>
      <c r="BA252" s="14">
        <v>0.29434731145752302</v>
      </c>
      <c r="BB252" s="14">
        <v>0.31264977919549197</v>
      </c>
      <c r="BC252" s="14"/>
      <c r="BD252" s="14">
        <v>0.38115602974572099</v>
      </c>
      <c r="BE252" s="14">
        <v>0.24671003531887001</v>
      </c>
      <c r="BF252" s="14"/>
      <c r="BG252" s="14">
        <v>0.29980412538739598</v>
      </c>
      <c r="BH252" s="14">
        <v>0.30298052573828199</v>
      </c>
      <c r="BI252" s="14"/>
      <c r="BJ252" s="14">
        <v>0.28545654974020301</v>
      </c>
      <c r="BK252" s="14">
        <v>0.30517380856870202</v>
      </c>
    </row>
    <row r="253" spans="2:63" x14ac:dyDescent="0.35">
      <c r="B253" t="s">
        <v>177</v>
      </c>
      <c r="C253" s="14">
        <v>9.7951688411617804E-2</v>
      </c>
      <c r="D253" s="14">
        <v>0.100194319132975</v>
      </c>
      <c r="E253" s="14">
        <v>9.4641965859886698E-2</v>
      </c>
      <c r="F253" s="14"/>
      <c r="G253" s="14">
        <v>7.4467865101380301E-2</v>
      </c>
      <c r="H253" s="14">
        <v>7.3042156130882593E-2</v>
      </c>
      <c r="I253" s="14">
        <v>0.14363663969590401</v>
      </c>
      <c r="J253" s="14">
        <v>6.7644010617921801E-2</v>
      </c>
      <c r="K253" s="14">
        <v>7.0215683042148896E-2</v>
      </c>
      <c r="L253" s="14">
        <v>0.14301169937654301</v>
      </c>
      <c r="M253" s="14"/>
      <c r="N253" s="14">
        <v>6.4679278756529901E-2</v>
      </c>
      <c r="O253" s="14">
        <v>0.10466209035886199</v>
      </c>
      <c r="P253" s="14"/>
      <c r="Q253" s="14">
        <v>1.6942661608533E-2</v>
      </c>
      <c r="R253" s="14">
        <v>0.11568491913920199</v>
      </c>
      <c r="S253" s="14">
        <v>5.5184442157355101E-2</v>
      </c>
      <c r="T253" s="14">
        <v>0.140644023285077</v>
      </c>
      <c r="U253" s="14">
        <v>2.1486955842693799E-2</v>
      </c>
      <c r="V253" s="14">
        <v>0.14553477712435101</v>
      </c>
      <c r="W253" s="14">
        <v>0.116992754847595</v>
      </c>
      <c r="X253" s="14">
        <v>0.11925168242077901</v>
      </c>
      <c r="Y253" s="14">
        <v>8.9382830074823505E-2</v>
      </c>
      <c r="Z253" s="14">
        <v>0.10606972594686601</v>
      </c>
      <c r="AA253" s="14"/>
      <c r="AB253" s="14">
        <v>8.8189643982084703E-2</v>
      </c>
      <c r="AC253" s="14">
        <v>8.9970706390237895E-2</v>
      </c>
      <c r="AD253" s="14">
        <v>9.9012500127529005E-2</v>
      </c>
      <c r="AE253" s="14"/>
      <c r="AF253" s="14">
        <v>9.1594114075330302E-2</v>
      </c>
      <c r="AG253" s="14">
        <v>0.10119336344909299</v>
      </c>
      <c r="AH253" s="14">
        <v>0.116198186758419</v>
      </c>
      <c r="AI253" s="14">
        <v>7.0437977971615606E-2</v>
      </c>
      <c r="AJ253" s="14">
        <v>0</v>
      </c>
      <c r="AK253" s="14"/>
      <c r="AL253" s="14">
        <v>8.2036184793809197E-2</v>
      </c>
      <c r="AM253" s="14">
        <v>9.63228270445462E-2</v>
      </c>
      <c r="AN253" s="14">
        <v>0.132002492628462</v>
      </c>
      <c r="AO253" s="14">
        <v>0</v>
      </c>
      <c r="AP253" s="14">
        <v>0</v>
      </c>
      <c r="AQ253" s="14"/>
      <c r="AR253" s="14">
        <v>8.11832948803137E-2</v>
      </c>
      <c r="AS253" s="14">
        <v>5.7818541033595398E-2</v>
      </c>
      <c r="AT253" s="14">
        <v>0.13579520504208101</v>
      </c>
      <c r="AU253" s="14"/>
      <c r="AV253" s="14">
        <v>9.0126152041271196E-2</v>
      </c>
      <c r="AW253" s="14">
        <v>9.7764392904571507E-2</v>
      </c>
      <c r="AX253" s="14">
        <v>7.7099801027362302E-2</v>
      </c>
      <c r="AY253" s="14"/>
      <c r="AZ253" s="14">
        <v>7.9246467396112297E-2</v>
      </c>
      <c r="BA253" s="14">
        <v>8.7418789936645494E-2</v>
      </c>
      <c r="BB253" s="14">
        <v>9.9793881867529105E-2</v>
      </c>
      <c r="BC253" s="14"/>
      <c r="BD253" s="14">
        <v>6.8433876176431693E-2</v>
      </c>
      <c r="BE253" s="14">
        <v>0.106637716130373</v>
      </c>
      <c r="BF253" s="14"/>
      <c r="BG253" s="14">
        <v>8.6417070364147197E-2</v>
      </c>
      <c r="BH253" s="14">
        <v>0.118897759221885</v>
      </c>
      <c r="BI253" s="14"/>
      <c r="BJ253" s="14">
        <v>0.100334821348391</v>
      </c>
      <c r="BK253" s="14">
        <v>9.7298500277214803E-2</v>
      </c>
    </row>
    <row r="254" spans="2:63" x14ac:dyDescent="0.35">
      <c r="B254" t="s">
        <v>178</v>
      </c>
      <c r="C254" s="14">
        <v>9.6921694208957201E-2</v>
      </c>
      <c r="D254" s="14">
        <v>8.7822348900037595E-2</v>
      </c>
      <c r="E254" s="14">
        <v>0.103800393894858</v>
      </c>
      <c r="F254" s="14"/>
      <c r="G254" s="14">
        <v>6.7624727879270305E-2</v>
      </c>
      <c r="H254" s="14">
        <v>0.10404056841992999</v>
      </c>
      <c r="I254" s="14">
        <v>0.121720791819678</v>
      </c>
      <c r="J254" s="14">
        <v>0.10363074596375001</v>
      </c>
      <c r="K254" s="14">
        <v>7.7297864989145995E-2</v>
      </c>
      <c r="L254" s="14">
        <v>9.0832451222804506E-2</v>
      </c>
      <c r="M254" s="14"/>
      <c r="N254" s="14">
        <v>4.7371479897266797E-2</v>
      </c>
      <c r="O254" s="14">
        <v>0.106915014742407</v>
      </c>
      <c r="P254" s="14"/>
      <c r="Q254" s="14">
        <v>6.0011906760369098E-2</v>
      </c>
      <c r="R254" s="14">
        <v>0.109972089381458</v>
      </c>
      <c r="S254" s="14">
        <v>0.10554898567152</v>
      </c>
      <c r="T254" s="14">
        <v>9.7649360443082395E-2</v>
      </c>
      <c r="U254" s="14">
        <v>7.2490702454018396E-2</v>
      </c>
      <c r="V254" s="14">
        <v>8.0934277144258701E-2</v>
      </c>
      <c r="W254" s="14">
        <v>6.5675559353897198E-2</v>
      </c>
      <c r="X254" s="14">
        <v>0.13775027816883001</v>
      </c>
      <c r="Y254" s="14">
        <v>8.3679913501874995E-2</v>
      </c>
      <c r="Z254" s="14">
        <v>0.13160904423414799</v>
      </c>
      <c r="AA254" s="14"/>
      <c r="AB254" s="14">
        <v>0.104842050942021</v>
      </c>
      <c r="AC254" s="14">
        <v>8.7792780205612694E-2</v>
      </c>
      <c r="AD254" s="14">
        <v>9.7557349232878898E-2</v>
      </c>
      <c r="AE254" s="14"/>
      <c r="AF254" s="14">
        <v>0.107786957121515</v>
      </c>
      <c r="AG254" s="14">
        <v>9.1967245962495295E-2</v>
      </c>
      <c r="AH254" s="14">
        <v>8.2204280655966605E-2</v>
      </c>
      <c r="AI254" s="14">
        <v>9.1974815484353295E-2</v>
      </c>
      <c r="AJ254" s="14">
        <v>0</v>
      </c>
      <c r="AK254" s="14"/>
      <c r="AL254" s="14">
        <v>0.111281957262706</v>
      </c>
      <c r="AM254" s="14">
        <v>9.9214507482226794E-2</v>
      </c>
      <c r="AN254" s="14">
        <v>8.5971518526097607E-2</v>
      </c>
      <c r="AO254" s="14">
        <v>8.92954830011434E-2</v>
      </c>
      <c r="AP254" s="14">
        <v>0</v>
      </c>
      <c r="AQ254" s="14"/>
      <c r="AR254" s="14">
        <v>0.115009110461706</v>
      </c>
      <c r="AS254" s="14">
        <v>0.105638660224763</v>
      </c>
      <c r="AT254" s="14">
        <v>7.7311335642328602E-2</v>
      </c>
      <c r="AU254" s="14"/>
      <c r="AV254" s="14">
        <v>6.8911754505322304E-2</v>
      </c>
      <c r="AW254" s="14">
        <v>0.111041024038292</v>
      </c>
      <c r="AX254" s="14">
        <v>9.6527254618090794E-2</v>
      </c>
      <c r="AY254" s="14"/>
      <c r="AZ254" s="14">
        <v>0.104564126470732</v>
      </c>
      <c r="BA254" s="14">
        <v>0.112562556919509</v>
      </c>
      <c r="BB254" s="14">
        <v>7.05771911662018E-2</v>
      </c>
      <c r="BC254" s="14"/>
      <c r="BD254" s="14">
        <v>8.74607576072753E-2</v>
      </c>
      <c r="BE254" s="14">
        <v>8.9764455700097195E-2</v>
      </c>
      <c r="BF254" s="14"/>
      <c r="BG254" s="14">
        <v>8.8632576959141299E-2</v>
      </c>
      <c r="BH254" s="14">
        <v>0.11197415941887599</v>
      </c>
      <c r="BI254" s="14"/>
      <c r="BJ254" s="14">
        <v>8.8513321261666195E-2</v>
      </c>
      <c r="BK254" s="14">
        <v>9.9226328312266202E-2</v>
      </c>
    </row>
    <row r="255" spans="2:63" x14ac:dyDescent="0.35">
      <c r="B255" t="s">
        <v>113</v>
      </c>
      <c r="C255" s="14">
        <v>0.100804164407616</v>
      </c>
      <c r="D255" s="14">
        <v>0.100071725501322</v>
      </c>
      <c r="E255" s="14">
        <v>0.10222914639859799</v>
      </c>
      <c r="F255" s="14"/>
      <c r="G255" s="14">
        <v>0.10421917620139901</v>
      </c>
      <c r="H255" s="14">
        <v>0.113196522489638</v>
      </c>
      <c r="I255" s="14">
        <v>7.9135719774807697E-2</v>
      </c>
      <c r="J255" s="14">
        <v>0.107426539879623</v>
      </c>
      <c r="K255" s="14">
        <v>0.13372877536483699</v>
      </c>
      <c r="L255" s="14">
        <v>7.6754435545908106E-2</v>
      </c>
      <c r="M255" s="14"/>
      <c r="N255" s="14">
        <v>7.0231918228086304E-2</v>
      </c>
      <c r="O255" s="14">
        <v>0.10696999556987399</v>
      </c>
      <c r="P255" s="14"/>
      <c r="Q255" s="14">
        <v>0.19225178250925401</v>
      </c>
      <c r="R255" s="14">
        <v>0.1383236648052</v>
      </c>
      <c r="S255" s="14">
        <v>0.16547686930267999</v>
      </c>
      <c r="T255" s="14">
        <v>9.6955052857933696E-2</v>
      </c>
      <c r="U255" s="14">
        <v>9.3135015846095306E-2</v>
      </c>
      <c r="V255" s="14">
        <v>6.8333863846149395E-2</v>
      </c>
      <c r="W255" s="14">
        <v>7.4063105499016693E-2</v>
      </c>
      <c r="X255" s="14">
        <v>4.2363795046123601E-2</v>
      </c>
      <c r="Y255" s="14">
        <v>7.887860994866E-2</v>
      </c>
      <c r="Z255" s="14">
        <v>6.2425736543997801E-2</v>
      </c>
      <c r="AA255" s="14"/>
      <c r="AB255" s="14">
        <v>9.5218193593127706E-2</v>
      </c>
      <c r="AC255" s="14">
        <v>9.4001555553592395E-2</v>
      </c>
      <c r="AD255" s="14">
        <v>0.106848350906408</v>
      </c>
      <c r="AE255" s="14"/>
      <c r="AF255" s="14">
        <v>9.7737954570704305E-2</v>
      </c>
      <c r="AG255" s="14">
        <v>0.129224220281941</v>
      </c>
      <c r="AH255" s="14">
        <v>6.4600163531295607E-2</v>
      </c>
      <c r="AI255" s="14">
        <v>5.0687806838504199E-2</v>
      </c>
      <c r="AJ255" s="14">
        <v>0</v>
      </c>
      <c r="AK255" s="14"/>
      <c r="AL255" s="14">
        <v>0.116468374906411</v>
      </c>
      <c r="AM255" s="14">
        <v>0.118261448577319</v>
      </c>
      <c r="AN255" s="14">
        <v>4.6731194879083102E-2</v>
      </c>
      <c r="AO255" s="14">
        <v>8.7013610170906294E-2</v>
      </c>
      <c r="AP255" s="14">
        <v>0</v>
      </c>
      <c r="AQ255" s="14"/>
      <c r="AR255" s="14">
        <v>0.150967266651788</v>
      </c>
      <c r="AS255" s="14">
        <v>8.5343496100622099E-2</v>
      </c>
      <c r="AT255" s="14">
        <v>9.6778297639304497E-2</v>
      </c>
      <c r="AU255" s="14"/>
      <c r="AV255" s="14">
        <v>0.107849735295063</v>
      </c>
      <c r="AW255" s="14">
        <v>9.2010541685576694E-2</v>
      </c>
      <c r="AX255" s="14">
        <v>0.12703853381792701</v>
      </c>
      <c r="AY255" s="14"/>
      <c r="AZ255" s="14">
        <v>0.14043995468032799</v>
      </c>
      <c r="BA255" s="14">
        <v>8.1426446390523599E-2</v>
      </c>
      <c r="BB255" s="14">
        <v>0.104329039798627</v>
      </c>
      <c r="BC255" s="14"/>
      <c r="BD255" s="14">
        <v>6.5282173341101604E-2</v>
      </c>
      <c r="BE255" s="14">
        <v>0.101784419245585</v>
      </c>
      <c r="BF255" s="14"/>
      <c r="BG255" s="14">
        <v>0.102747350456123</v>
      </c>
      <c r="BH255" s="14">
        <v>9.7275472568661994E-2</v>
      </c>
      <c r="BI255" s="14"/>
      <c r="BJ255" s="14">
        <v>0.10366604392923599</v>
      </c>
      <c r="BK255" s="14">
        <v>0.100019757580465</v>
      </c>
    </row>
    <row r="256" spans="2:63" x14ac:dyDescent="0.35">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row>
    <row r="257" spans="2:63" x14ac:dyDescent="0.35">
      <c r="B257" s="6" t="s">
        <v>194</v>
      </c>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row>
    <row r="258" spans="2:63" x14ac:dyDescent="0.35">
      <c r="B258" s="21" t="s">
        <v>90</v>
      </c>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row>
    <row r="259" spans="2:63" x14ac:dyDescent="0.35">
      <c r="B259" t="s">
        <v>189</v>
      </c>
      <c r="C259" s="14">
        <v>0.33899072892173399</v>
      </c>
      <c r="D259" s="14">
        <v>0.30540897664050498</v>
      </c>
      <c r="E259" s="14">
        <v>0.36971945175987397</v>
      </c>
      <c r="F259" s="14"/>
      <c r="G259" s="14">
        <v>0.33631318490554701</v>
      </c>
      <c r="H259" s="14">
        <v>0.37816375029513699</v>
      </c>
      <c r="I259" s="14">
        <v>0.35495601384011499</v>
      </c>
      <c r="J259" s="14">
        <v>0.36293553115917998</v>
      </c>
      <c r="K259" s="14">
        <v>0.27820906777326998</v>
      </c>
      <c r="L259" s="14">
        <v>0.30183739771212498</v>
      </c>
      <c r="M259" s="14"/>
      <c r="N259" s="14">
        <v>0.27748492820480403</v>
      </c>
      <c r="O259" s="14">
        <v>0.35139526015876099</v>
      </c>
      <c r="P259" s="14"/>
      <c r="Q259" s="14">
        <v>0.540030855871378</v>
      </c>
      <c r="R259" s="14">
        <v>0.417034412866986</v>
      </c>
      <c r="S259" s="14">
        <v>0.40470154219133803</v>
      </c>
      <c r="T259" s="14">
        <v>0.27288118629062103</v>
      </c>
      <c r="U259" s="14">
        <v>0.40359835063279398</v>
      </c>
      <c r="V259" s="14">
        <v>0.29638409820971001</v>
      </c>
      <c r="W259" s="14">
        <v>0.27293986391357</v>
      </c>
      <c r="X259" s="14">
        <v>0.24835565638648199</v>
      </c>
      <c r="Y259" s="14">
        <v>0.29769752636401597</v>
      </c>
      <c r="Z259" s="14">
        <v>0.21565829421104801</v>
      </c>
      <c r="AA259" s="14"/>
      <c r="AB259" s="14">
        <v>0.50653586497160996</v>
      </c>
      <c r="AC259" s="14">
        <v>0.29176878832398101</v>
      </c>
      <c r="AD259" s="14">
        <v>0.24438346552041099</v>
      </c>
      <c r="AE259" s="14"/>
      <c r="AF259" s="14">
        <v>0.46081965580335499</v>
      </c>
      <c r="AG259" s="14">
        <v>0.248598697674622</v>
      </c>
      <c r="AH259" s="14">
        <v>0.16770403906856099</v>
      </c>
      <c r="AI259" s="14">
        <v>0.28566148671943697</v>
      </c>
      <c r="AJ259" s="14">
        <v>0</v>
      </c>
      <c r="AK259" s="14"/>
      <c r="AL259" s="14">
        <v>0.46657809039069098</v>
      </c>
      <c r="AM259" s="14">
        <v>0.243834963830979</v>
      </c>
      <c r="AN259" s="14">
        <v>0.28508105890678498</v>
      </c>
      <c r="AO259" s="14">
        <v>0.16878744166295301</v>
      </c>
      <c r="AP259" s="14">
        <v>0</v>
      </c>
      <c r="AQ259" s="14"/>
      <c r="AR259" s="14">
        <v>0.56575057950277297</v>
      </c>
      <c r="AS259" s="14">
        <v>0.34302787732078199</v>
      </c>
      <c r="AT259" s="14">
        <v>0.28445956718885101</v>
      </c>
      <c r="AU259" s="14"/>
      <c r="AV259" s="14">
        <v>0.43672289596518299</v>
      </c>
      <c r="AW259" s="14">
        <v>0.29712437179782297</v>
      </c>
      <c r="AX259" s="14">
        <v>0.34222124043619001</v>
      </c>
      <c r="AY259" s="14"/>
      <c r="AZ259" s="14">
        <v>0.533168595541615</v>
      </c>
      <c r="BA259" s="14">
        <v>0.32216867634279001</v>
      </c>
      <c r="BB259" s="14">
        <v>0.284116004210273</v>
      </c>
      <c r="BC259" s="14"/>
      <c r="BD259" s="14">
        <v>0.34023933044202698</v>
      </c>
      <c r="BE259" s="14">
        <v>0.300425165236198</v>
      </c>
      <c r="BF259" s="14"/>
      <c r="BG259" s="14">
        <v>0.34384378023798001</v>
      </c>
      <c r="BH259" s="14">
        <v>0.33017792245535599</v>
      </c>
      <c r="BI259" s="14"/>
      <c r="BJ259" s="14">
        <v>0.34331497449006099</v>
      </c>
      <c r="BK259" s="14">
        <v>0.33780550511323698</v>
      </c>
    </row>
    <row r="260" spans="2:63" x14ac:dyDescent="0.35">
      <c r="B260" t="s">
        <v>190</v>
      </c>
      <c r="C260" s="14">
        <v>0.27578967305164398</v>
      </c>
      <c r="D260" s="14">
        <v>0.263476489942855</v>
      </c>
      <c r="E260" s="14">
        <v>0.28542896266902201</v>
      </c>
      <c r="F260" s="14"/>
      <c r="G260" s="14">
        <v>0.28969260091313898</v>
      </c>
      <c r="H260" s="14">
        <v>0.225734514767297</v>
      </c>
      <c r="I260" s="14">
        <v>0.18181555786325701</v>
      </c>
      <c r="J260" s="14">
        <v>0.31280164967428697</v>
      </c>
      <c r="K260" s="14">
        <v>0.30440142259574898</v>
      </c>
      <c r="L260" s="14">
        <v>0.37211429813886698</v>
      </c>
      <c r="M260" s="14"/>
      <c r="N260" s="14">
        <v>0.29862923282964499</v>
      </c>
      <c r="O260" s="14">
        <v>0.27118337528129099</v>
      </c>
      <c r="P260" s="14"/>
      <c r="Q260" s="14">
        <v>0.17175829596547501</v>
      </c>
      <c r="R260" s="14">
        <v>0.27345376737771698</v>
      </c>
      <c r="S260" s="14">
        <v>0.196285551326119</v>
      </c>
      <c r="T260" s="14">
        <v>0.27173395934718703</v>
      </c>
      <c r="U260" s="14">
        <v>0.21860013071287801</v>
      </c>
      <c r="V260" s="14">
        <v>0.365008705353906</v>
      </c>
      <c r="W260" s="14">
        <v>0.28898326014554099</v>
      </c>
      <c r="X260" s="14">
        <v>0.35772100438736498</v>
      </c>
      <c r="Y260" s="14">
        <v>0.25031144420964602</v>
      </c>
      <c r="Z260" s="14">
        <v>0.26885499757792802</v>
      </c>
      <c r="AA260" s="14"/>
      <c r="AB260" s="14">
        <v>0.31062718471953599</v>
      </c>
      <c r="AC260" s="14">
        <v>0.32344750280462597</v>
      </c>
      <c r="AD260" s="14">
        <v>0.225055417886141</v>
      </c>
      <c r="AE260" s="14"/>
      <c r="AF260" s="14">
        <v>0.32590484669952502</v>
      </c>
      <c r="AG260" s="14">
        <v>0.23883338909252599</v>
      </c>
      <c r="AH260" s="14">
        <v>0.32307941985805</v>
      </c>
      <c r="AI260" s="14">
        <v>0.229876488729191</v>
      </c>
      <c r="AJ260" s="14">
        <v>0</v>
      </c>
      <c r="AK260" s="14"/>
      <c r="AL260" s="14">
        <v>0.31060832869277499</v>
      </c>
      <c r="AM260" s="14">
        <v>0.22881423287824301</v>
      </c>
      <c r="AN260" s="14">
        <v>0.303890110916756</v>
      </c>
      <c r="AO260" s="14">
        <v>0.32936840232722597</v>
      </c>
      <c r="AP260" s="14">
        <v>0</v>
      </c>
      <c r="AQ260" s="14"/>
      <c r="AR260" s="14">
        <v>0.29000200870649001</v>
      </c>
      <c r="AS260" s="14">
        <v>0.31910572495157102</v>
      </c>
      <c r="AT260" s="14">
        <v>0.22107545046105201</v>
      </c>
      <c r="AU260" s="14"/>
      <c r="AV260" s="14">
        <v>0.28452570874571598</v>
      </c>
      <c r="AW260" s="14">
        <v>0.28629452435714697</v>
      </c>
      <c r="AX260" s="14">
        <v>0.21805167965706099</v>
      </c>
      <c r="AY260" s="14"/>
      <c r="AZ260" s="14">
        <v>0.26399074626348801</v>
      </c>
      <c r="BA260" s="14">
        <v>0.33170351252123098</v>
      </c>
      <c r="BB260" s="14">
        <v>0.19833514255675699</v>
      </c>
      <c r="BC260" s="14"/>
      <c r="BD260" s="14">
        <v>0.259688363918051</v>
      </c>
      <c r="BE260" s="14">
        <v>0.31412620940288799</v>
      </c>
      <c r="BF260" s="14"/>
      <c r="BG260" s="14">
        <v>0.29305944448579802</v>
      </c>
      <c r="BH260" s="14">
        <v>0.24442895925529701</v>
      </c>
      <c r="BI260" s="14"/>
      <c r="BJ260" s="14">
        <v>0.25426934637925602</v>
      </c>
      <c r="BK260" s="14">
        <v>0.28168813629470402</v>
      </c>
    </row>
    <row r="261" spans="2:63" x14ac:dyDescent="0.35">
      <c r="B261" t="s">
        <v>82</v>
      </c>
      <c r="C261" s="14">
        <v>0.15654607685066199</v>
      </c>
      <c r="D261" s="14">
        <v>0.16619904398701499</v>
      </c>
      <c r="E261" s="14">
        <v>0.147020141957594</v>
      </c>
      <c r="F261" s="14"/>
      <c r="G261" s="14">
        <v>0.14934506710668499</v>
      </c>
      <c r="H261" s="14">
        <v>0.14812955531899299</v>
      </c>
      <c r="I261" s="14">
        <v>0.15787278984231401</v>
      </c>
      <c r="J261" s="14">
        <v>0.106442095860598</v>
      </c>
      <c r="K261" s="14">
        <v>0.24191896020408801</v>
      </c>
      <c r="L261" s="14">
        <v>0.15274180585578401</v>
      </c>
      <c r="M261" s="14"/>
      <c r="N261" s="14">
        <v>0.14179711011745999</v>
      </c>
      <c r="O261" s="14">
        <v>0.159520658376686</v>
      </c>
      <c r="P261" s="14"/>
      <c r="Q261" s="14">
        <v>0.17154077442781401</v>
      </c>
      <c r="R261" s="14">
        <v>0.123596918351823</v>
      </c>
      <c r="S261" s="14">
        <v>0.117988763947275</v>
      </c>
      <c r="T261" s="14">
        <v>0.201213040764252</v>
      </c>
      <c r="U261" s="14">
        <v>0.16046697532054799</v>
      </c>
      <c r="V261" s="14">
        <v>0.16882711230043301</v>
      </c>
      <c r="W261" s="14">
        <v>0.21682755092768899</v>
      </c>
      <c r="X261" s="14">
        <v>0.111173965564887</v>
      </c>
      <c r="Y261" s="14">
        <v>0.18751506868769299</v>
      </c>
      <c r="Z261" s="14">
        <v>0.16715012146026201</v>
      </c>
      <c r="AA261" s="14"/>
      <c r="AB261" s="14">
        <v>0.103841606213452</v>
      </c>
      <c r="AC261" s="14">
        <v>0.19028503388326101</v>
      </c>
      <c r="AD261" s="14">
        <v>0.16068984518493101</v>
      </c>
      <c r="AE261" s="14"/>
      <c r="AF261" s="14">
        <v>0.112862682781669</v>
      </c>
      <c r="AG261" s="14">
        <v>0.17570419457678699</v>
      </c>
      <c r="AH261" s="14">
        <v>0.31241869690569901</v>
      </c>
      <c r="AI261" s="14">
        <v>0.18973028038050599</v>
      </c>
      <c r="AJ261" s="14">
        <v>0</v>
      </c>
      <c r="AK261" s="14"/>
      <c r="AL261" s="14">
        <v>0.108469818944732</v>
      </c>
      <c r="AM261" s="14">
        <v>0.16377582780285099</v>
      </c>
      <c r="AN261" s="14">
        <v>0.189568159455969</v>
      </c>
      <c r="AO261" s="14">
        <v>0.36662393398586102</v>
      </c>
      <c r="AP261" s="14">
        <v>0</v>
      </c>
      <c r="AQ261" s="14"/>
      <c r="AR261" s="14">
        <v>8.29012945126993E-2</v>
      </c>
      <c r="AS261" s="14">
        <v>0.15490513198995001</v>
      </c>
      <c r="AT261" s="14">
        <v>0.17005344851172999</v>
      </c>
      <c r="AU261" s="14"/>
      <c r="AV261" s="14">
        <v>0.11484934663763199</v>
      </c>
      <c r="AW261" s="14">
        <v>0.182351512053394</v>
      </c>
      <c r="AX261" s="14">
        <v>0.132245799825294</v>
      </c>
      <c r="AY261" s="14"/>
      <c r="AZ261" s="14">
        <v>7.8411646915560004E-2</v>
      </c>
      <c r="BA261" s="14">
        <v>0.172459910105527</v>
      </c>
      <c r="BB261" s="14">
        <v>0.155913118806384</v>
      </c>
      <c r="BC261" s="14"/>
      <c r="BD261" s="14">
        <v>0.147626398140489</v>
      </c>
      <c r="BE261" s="14">
        <v>0.15828118387000401</v>
      </c>
      <c r="BF261" s="14"/>
      <c r="BG261" s="14">
        <v>0.145819379481123</v>
      </c>
      <c r="BH261" s="14">
        <v>0.176025019433588</v>
      </c>
      <c r="BI261" s="14"/>
      <c r="BJ261" s="14">
        <v>0.176324339989921</v>
      </c>
      <c r="BK261" s="14">
        <v>0.151125092312905</v>
      </c>
    </row>
    <row r="262" spans="2:63" x14ac:dyDescent="0.35">
      <c r="B262" t="s">
        <v>191</v>
      </c>
      <c r="C262" s="14">
        <v>9.5441704814380399E-2</v>
      </c>
      <c r="D262" s="14">
        <v>9.7748516555031403E-2</v>
      </c>
      <c r="E262" s="14">
        <v>9.4093672225799896E-2</v>
      </c>
      <c r="F262" s="14"/>
      <c r="G262" s="14">
        <v>9.0977113144072405E-2</v>
      </c>
      <c r="H262" s="14">
        <v>0.111708463800872</v>
      </c>
      <c r="I262" s="14">
        <v>0.11971531896500701</v>
      </c>
      <c r="J262" s="14">
        <v>0.115753927430475</v>
      </c>
      <c r="K262" s="14">
        <v>5.7380898890377001E-2</v>
      </c>
      <c r="L262" s="14">
        <v>6.1770770237501098E-2</v>
      </c>
      <c r="M262" s="14"/>
      <c r="N262" s="14">
        <v>8.7275750969864799E-2</v>
      </c>
      <c r="O262" s="14">
        <v>9.7088619875459095E-2</v>
      </c>
      <c r="P262" s="14"/>
      <c r="Q262" s="14">
        <v>1.29710015534151E-2</v>
      </c>
      <c r="R262" s="14">
        <v>0.107929939687177</v>
      </c>
      <c r="S262" s="14">
        <v>0.11333961573833699</v>
      </c>
      <c r="T262" s="14">
        <v>9.3410923722048303E-2</v>
      </c>
      <c r="U262" s="14">
        <v>7.0927631999557594E-2</v>
      </c>
      <c r="V262" s="14">
        <v>6.0606749965165102E-2</v>
      </c>
      <c r="W262" s="14">
        <v>0.123355735405665</v>
      </c>
      <c r="X262" s="14">
        <v>0.112171790002098</v>
      </c>
      <c r="Y262" s="14">
        <v>0.100035339175608</v>
      </c>
      <c r="Z262" s="14">
        <v>0.127605128196529</v>
      </c>
      <c r="AA262" s="14"/>
      <c r="AB262" s="14">
        <v>4.5393511021850901E-2</v>
      </c>
      <c r="AC262" s="14">
        <v>0.114019776063253</v>
      </c>
      <c r="AD262" s="14">
        <v>0.123645706459117</v>
      </c>
      <c r="AE262" s="14"/>
      <c r="AF262" s="14">
        <v>6.3182846313722896E-2</v>
      </c>
      <c r="AG262" s="14">
        <v>0.116963464015799</v>
      </c>
      <c r="AH262" s="14">
        <v>9.6296418718451501E-2</v>
      </c>
      <c r="AI262" s="14">
        <v>0.13573355948565699</v>
      </c>
      <c r="AJ262" s="14">
        <v>0</v>
      </c>
      <c r="AK262" s="14"/>
      <c r="AL262" s="14">
        <v>7.1668883702264999E-2</v>
      </c>
      <c r="AM262" s="14">
        <v>0.13316819712028299</v>
      </c>
      <c r="AN262" s="14">
        <v>7.8352938093828803E-2</v>
      </c>
      <c r="AO262" s="14">
        <v>7.6554399765530398E-2</v>
      </c>
      <c r="AP262" s="14">
        <v>0</v>
      </c>
      <c r="AQ262" s="14"/>
      <c r="AR262" s="14">
        <v>3.36452758135522E-2</v>
      </c>
      <c r="AS262" s="14">
        <v>0.10872307732075</v>
      </c>
      <c r="AT262" s="14">
        <v>0.109194820609302</v>
      </c>
      <c r="AU262" s="14"/>
      <c r="AV262" s="14">
        <v>7.1518887790773006E-2</v>
      </c>
      <c r="AW262" s="14">
        <v>0.112097013972125</v>
      </c>
      <c r="AX262" s="14">
        <v>0.11366207161549299</v>
      </c>
      <c r="AY262" s="14"/>
      <c r="AZ262" s="14">
        <v>6.7377050482144096E-2</v>
      </c>
      <c r="BA262" s="14">
        <v>9.5338617244220603E-2</v>
      </c>
      <c r="BB262" s="14">
        <v>0.12346831380494799</v>
      </c>
      <c r="BC262" s="14"/>
      <c r="BD262" s="14">
        <v>0.100019820616513</v>
      </c>
      <c r="BE262" s="14">
        <v>0.10236572466904301</v>
      </c>
      <c r="BF262" s="14"/>
      <c r="BG262" s="14">
        <v>0.10053402730019299</v>
      </c>
      <c r="BH262" s="14">
        <v>8.6194398407045195E-2</v>
      </c>
      <c r="BI262" s="14"/>
      <c r="BJ262" s="14">
        <v>7.3636924921642505E-2</v>
      </c>
      <c r="BK262" s="14">
        <v>0.101418133270987</v>
      </c>
    </row>
    <row r="263" spans="2:63" x14ac:dyDescent="0.35">
      <c r="B263" t="s">
        <v>192</v>
      </c>
      <c r="C263" s="14">
        <v>0.11078674259306399</v>
      </c>
      <c r="D263" s="14">
        <v>0.14178676032957899</v>
      </c>
      <c r="E263" s="14">
        <v>8.3760664317628006E-2</v>
      </c>
      <c r="F263" s="14"/>
      <c r="G263" s="14">
        <v>0.111814980062233</v>
      </c>
      <c r="H263" s="14">
        <v>0.113122710072913</v>
      </c>
      <c r="I263" s="14">
        <v>0.13896473609735899</v>
      </c>
      <c r="J263" s="14">
        <v>8.5495936996967406E-2</v>
      </c>
      <c r="K263" s="14">
        <v>0.10393384742576001</v>
      </c>
      <c r="L263" s="14">
        <v>0.105226946918619</v>
      </c>
      <c r="M263" s="14"/>
      <c r="N263" s="14">
        <v>0.18218092863249699</v>
      </c>
      <c r="O263" s="14">
        <v>9.63879151565393E-2</v>
      </c>
      <c r="P263" s="14"/>
      <c r="Q263" s="14">
        <v>6.5807153565188306E-2</v>
      </c>
      <c r="R263" s="14">
        <v>5.35433106446178E-2</v>
      </c>
      <c r="S263" s="14">
        <v>0.115275410224673</v>
      </c>
      <c r="T263" s="14">
        <v>0.16076088987589299</v>
      </c>
      <c r="U263" s="14">
        <v>0.12218658241241299</v>
      </c>
      <c r="V263" s="14">
        <v>0.10917333417078599</v>
      </c>
      <c r="W263" s="14">
        <v>8.0628682561215997E-2</v>
      </c>
      <c r="X263" s="14">
        <v>0.15061705574089301</v>
      </c>
      <c r="Y263" s="14">
        <v>0.16024255123115499</v>
      </c>
      <c r="Z263" s="14">
        <v>0.118184025187053</v>
      </c>
      <c r="AA263" s="14"/>
      <c r="AB263" s="14">
        <v>3.0270354445495098E-2</v>
      </c>
      <c r="AC263" s="14">
        <v>5.9949702616744503E-2</v>
      </c>
      <c r="AD263" s="14">
        <v>0.23143308448455099</v>
      </c>
      <c r="AE263" s="14"/>
      <c r="AF263" s="14">
        <v>3.04921055459361E-2</v>
      </c>
      <c r="AG263" s="14">
        <v>0.20464900036640499</v>
      </c>
      <c r="AH263" s="14">
        <v>5.6949212642586199E-2</v>
      </c>
      <c r="AI263" s="14">
        <v>0.121189643526978</v>
      </c>
      <c r="AJ263" s="14">
        <v>0</v>
      </c>
      <c r="AK263" s="14"/>
      <c r="AL263" s="14">
        <v>3.55017029337409E-2</v>
      </c>
      <c r="AM263" s="14">
        <v>0.22085171417770499</v>
      </c>
      <c r="AN263" s="14">
        <v>0.10909865599077501</v>
      </c>
      <c r="AO263" s="14">
        <v>0</v>
      </c>
      <c r="AP263" s="14">
        <v>0</v>
      </c>
      <c r="AQ263" s="14"/>
      <c r="AR263" s="14">
        <v>1.801129906427E-2</v>
      </c>
      <c r="AS263" s="14">
        <v>5.5428585201431201E-2</v>
      </c>
      <c r="AT263" s="14">
        <v>0.201878467731197</v>
      </c>
      <c r="AU263" s="14"/>
      <c r="AV263" s="14">
        <v>7.9887792473763694E-2</v>
      </c>
      <c r="AW263" s="14">
        <v>0.11046076055700201</v>
      </c>
      <c r="AX263" s="14">
        <v>0.18071269505467599</v>
      </c>
      <c r="AY263" s="14"/>
      <c r="AZ263" s="14">
        <v>5.05630911670297E-2</v>
      </c>
      <c r="BA263" s="14">
        <v>6.7163775482530996E-2</v>
      </c>
      <c r="BB263" s="14">
        <v>0.219855754507846</v>
      </c>
      <c r="BC263" s="14"/>
      <c r="BD263" s="14">
        <v>0.14562256367833901</v>
      </c>
      <c r="BE263" s="14">
        <v>0.105309650482869</v>
      </c>
      <c r="BF263" s="14"/>
      <c r="BG263" s="14">
        <v>0.112056522331444</v>
      </c>
      <c r="BH263" s="14">
        <v>0.108480910167223</v>
      </c>
      <c r="BI263" s="14"/>
      <c r="BJ263" s="14">
        <v>0.117049458557668</v>
      </c>
      <c r="BK263" s="14">
        <v>0.109070207315449</v>
      </c>
    </row>
    <row r="264" spans="2:63" x14ac:dyDescent="0.35">
      <c r="B264" t="s">
        <v>86</v>
      </c>
      <c r="C264" s="14">
        <v>2.2445073768516E-2</v>
      </c>
      <c r="D264" s="14">
        <v>2.5380212545014501E-2</v>
      </c>
      <c r="E264" s="14">
        <v>1.99771070700819E-2</v>
      </c>
      <c r="F264" s="14"/>
      <c r="G264" s="14">
        <v>2.1857053868323501E-2</v>
      </c>
      <c r="H264" s="14">
        <v>2.3141005744789001E-2</v>
      </c>
      <c r="I264" s="14">
        <v>4.6675583391947703E-2</v>
      </c>
      <c r="J264" s="14">
        <v>1.6570858878492901E-2</v>
      </c>
      <c r="K264" s="14">
        <v>1.41558031107567E-2</v>
      </c>
      <c r="L264" s="14">
        <v>6.3087811371045598E-3</v>
      </c>
      <c r="M264" s="14"/>
      <c r="N264" s="14">
        <v>1.2632049245728401E-2</v>
      </c>
      <c r="O264" s="14">
        <v>2.4424171151263101E-2</v>
      </c>
      <c r="P264" s="14"/>
      <c r="Q264" s="14">
        <v>3.7891918616729303E-2</v>
      </c>
      <c r="R264" s="14">
        <v>2.4441651071679501E-2</v>
      </c>
      <c r="S264" s="14">
        <v>5.2409116572258697E-2</v>
      </c>
      <c r="T264" s="14">
        <v>0</v>
      </c>
      <c r="U264" s="14">
        <v>2.4220328921809201E-2</v>
      </c>
      <c r="V264" s="14">
        <v>0</v>
      </c>
      <c r="W264" s="14">
        <v>1.72649070463189E-2</v>
      </c>
      <c r="X264" s="14">
        <v>1.9960527918275899E-2</v>
      </c>
      <c r="Y264" s="14">
        <v>4.1980703318818396E-3</v>
      </c>
      <c r="Z264" s="14">
        <v>0.10254743336718</v>
      </c>
      <c r="AA264" s="14"/>
      <c r="AB264" s="14">
        <v>3.33147862805553E-3</v>
      </c>
      <c r="AC264" s="14">
        <v>2.0529196308134899E-2</v>
      </c>
      <c r="AD264" s="14">
        <v>1.47924804648499E-2</v>
      </c>
      <c r="AE264" s="14"/>
      <c r="AF264" s="14">
        <v>6.7378628557922902E-3</v>
      </c>
      <c r="AG264" s="14">
        <v>1.52512542738618E-2</v>
      </c>
      <c r="AH264" s="14">
        <v>4.3552212806651898E-2</v>
      </c>
      <c r="AI264" s="14">
        <v>3.7808541158231602E-2</v>
      </c>
      <c r="AJ264" s="14">
        <v>0</v>
      </c>
      <c r="AK264" s="14"/>
      <c r="AL264" s="14">
        <v>7.1731753357956E-3</v>
      </c>
      <c r="AM264" s="14">
        <v>9.5550641899384593E-3</v>
      </c>
      <c r="AN264" s="14">
        <v>3.4009076635886898E-2</v>
      </c>
      <c r="AO264" s="14">
        <v>5.8665822258430103E-2</v>
      </c>
      <c r="AP264" s="14">
        <v>0</v>
      </c>
      <c r="AQ264" s="14"/>
      <c r="AR264" s="14">
        <v>9.6895424002162393E-3</v>
      </c>
      <c r="AS264" s="14">
        <v>1.8809603215515301E-2</v>
      </c>
      <c r="AT264" s="14">
        <v>1.3338245497868099E-2</v>
      </c>
      <c r="AU264" s="14"/>
      <c r="AV264" s="14">
        <v>1.24953683869317E-2</v>
      </c>
      <c r="AW264" s="14">
        <v>1.16718172625085E-2</v>
      </c>
      <c r="AX264" s="14">
        <v>1.3106513411285801E-2</v>
      </c>
      <c r="AY264" s="14"/>
      <c r="AZ264" s="14">
        <v>6.4888696301634002E-3</v>
      </c>
      <c r="BA264" s="14">
        <v>1.11655083037003E-2</v>
      </c>
      <c r="BB264" s="14">
        <v>1.8311666113792899E-2</v>
      </c>
      <c r="BC264" s="14"/>
      <c r="BD264" s="14">
        <v>6.8035232045809196E-3</v>
      </c>
      <c r="BE264" s="14">
        <v>1.9492066338998498E-2</v>
      </c>
      <c r="BF264" s="14"/>
      <c r="BG264" s="14">
        <v>4.6868461634635298E-3</v>
      </c>
      <c r="BH264" s="14">
        <v>5.4692790281490399E-2</v>
      </c>
      <c r="BI264" s="14"/>
      <c r="BJ264" s="14">
        <v>3.5404955661450702E-2</v>
      </c>
      <c r="BK264" s="14">
        <v>1.8892925692717801E-2</v>
      </c>
    </row>
    <row r="265" spans="2:63" x14ac:dyDescent="0.35">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row>
    <row r="266" spans="2:63" x14ac:dyDescent="0.35">
      <c r="B266" s="6" t="s">
        <v>195</v>
      </c>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row>
    <row r="267" spans="2:63" x14ac:dyDescent="0.35">
      <c r="B267" s="21" t="s">
        <v>90</v>
      </c>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row>
    <row r="268" spans="2:63" x14ac:dyDescent="0.35">
      <c r="B268" t="s">
        <v>189</v>
      </c>
      <c r="C268" s="14">
        <v>4.32265764143763E-2</v>
      </c>
      <c r="D268" s="14">
        <v>5.9783457994738103E-2</v>
      </c>
      <c r="E268" s="14">
        <v>2.8670907389413899E-2</v>
      </c>
      <c r="F268" s="14"/>
      <c r="G268" s="14">
        <v>4.3048882103240198E-2</v>
      </c>
      <c r="H268" s="14">
        <v>7.5369384483762306E-2</v>
      </c>
      <c r="I268" s="14">
        <v>6.6262762415200002E-2</v>
      </c>
      <c r="J268" s="14">
        <v>4.2292710909144798E-2</v>
      </c>
      <c r="K268" s="14">
        <v>1.8988202863634999E-2</v>
      </c>
      <c r="L268" s="14">
        <v>0</v>
      </c>
      <c r="M268" s="14"/>
      <c r="N268" s="14">
        <v>2.1744936422774901E-2</v>
      </c>
      <c r="O268" s="14">
        <v>4.7559008009321099E-2</v>
      </c>
      <c r="P268" s="14"/>
      <c r="Q268" s="14">
        <v>7.8091712916610101E-2</v>
      </c>
      <c r="R268" s="14">
        <v>9.0740291814755694E-2</v>
      </c>
      <c r="S268" s="14">
        <v>6.2119178935012301E-2</v>
      </c>
      <c r="T268" s="14">
        <v>3.9340559797864702E-2</v>
      </c>
      <c r="U268" s="14">
        <v>0</v>
      </c>
      <c r="V268" s="14">
        <v>1.9767627241948301E-2</v>
      </c>
      <c r="W268" s="14">
        <v>4.3445598010480597E-2</v>
      </c>
      <c r="X268" s="14">
        <v>3.4420442452203603E-2</v>
      </c>
      <c r="Y268" s="14">
        <v>7.6636555864558397E-3</v>
      </c>
      <c r="Z268" s="14">
        <v>2.28817641731918E-2</v>
      </c>
      <c r="AA268" s="14"/>
      <c r="AB268" s="14">
        <v>3.5276039821475799E-2</v>
      </c>
      <c r="AC268" s="14">
        <v>3.9873794448403298E-2</v>
      </c>
      <c r="AD268" s="14">
        <v>5.6596319675441598E-2</v>
      </c>
      <c r="AE268" s="14"/>
      <c r="AF268" s="14">
        <v>4.9332093556256298E-2</v>
      </c>
      <c r="AG268" s="14">
        <v>4.5215831738326197E-2</v>
      </c>
      <c r="AH268" s="14">
        <v>3.10180969080074E-2</v>
      </c>
      <c r="AI268" s="14">
        <v>2.5134550633208401E-2</v>
      </c>
      <c r="AJ268" s="14">
        <v>0</v>
      </c>
      <c r="AK268" s="14"/>
      <c r="AL268" s="14">
        <v>5.42737903452628E-2</v>
      </c>
      <c r="AM268" s="14">
        <v>5.4126794646378498E-2</v>
      </c>
      <c r="AN268" s="14">
        <v>2.0659869203677999E-2</v>
      </c>
      <c r="AO268" s="14">
        <v>0</v>
      </c>
      <c r="AP268" s="14">
        <v>0</v>
      </c>
      <c r="AQ268" s="14"/>
      <c r="AR268" s="14">
        <v>0.118628414476476</v>
      </c>
      <c r="AS268" s="14">
        <v>2.9577028189970399E-2</v>
      </c>
      <c r="AT268" s="14">
        <v>3.5199891564858497E-2</v>
      </c>
      <c r="AU268" s="14"/>
      <c r="AV268" s="14">
        <v>5.8369785754173502E-2</v>
      </c>
      <c r="AW268" s="14">
        <v>3.5883845692583197E-2</v>
      </c>
      <c r="AX268" s="14">
        <v>5.7167362649454198E-2</v>
      </c>
      <c r="AY268" s="14"/>
      <c r="AZ268" s="14">
        <v>8.8739618552940394E-2</v>
      </c>
      <c r="BA268" s="14">
        <v>3.4913291271687498E-2</v>
      </c>
      <c r="BB268" s="14">
        <v>3.4188306017241599E-2</v>
      </c>
      <c r="BC268" s="14"/>
      <c r="BD268" s="14">
        <v>5.1446585896804897E-2</v>
      </c>
      <c r="BE268" s="14">
        <v>1.16595871258077E-2</v>
      </c>
      <c r="BF268" s="14"/>
      <c r="BG268" s="14">
        <v>4.6336201196194401E-2</v>
      </c>
      <c r="BH268" s="14">
        <v>3.7579712287166799E-2</v>
      </c>
      <c r="BI268" s="14"/>
      <c r="BJ268" s="14">
        <v>5.9141022410945598E-2</v>
      </c>
      <c r="BK268" s="14">
        <v>3.8864617779944099E-2</v>
      </c>
    </row>
    <row r="269" spans="2:63" x14ac:dyDescent="0.35">
      <c r="B269" t="s">
        <v>190</v>
      </c>
      <c r="C269" s="14">
        <v>8.4076696354398295E-2</v>
      </c>
      <c r="D269" s="14">
        <v>0.109422140991039</v>
      </c>
      <c r="E269" s="14">
        <v>6.1930881063116297E-2</v>
      </c>
      <c r="F269" s="14"/>
      <c r="G269" s="14">
        <v>0.101003795003656</v>
      </c>
      <c r="H269" s="14">
        <v>7.5178457082905298E-2</v>
      </c>
      <c r="I269" s="14">
        <v>8.7411624242345498E-2</v>
      </c>
      <c r="J269" s="14">
        <v>7.8409158790531994E-2</v>
      </c>
      <c r="K269" s="14">
        <v>0.112124302098598</v>
      </c>
      <c r="L269" s="14">
        <v>6.1111480957364898E-2</v>
      </c>
      <c r="M269" s="14"/>
      <c r="N269" s="14">
        <v>8.9338835955883503E-2</v>
      </c>
      <c r="O269" s="14">
        <v>8.3015424501998003E-2</v>
      </c>
      <c r="P269" s="14"/>
      <c r="Q269" s="14">
        <v>8.6897311786792594E-2</v>
      </c>
      <c r="R269" s="14">
        <v>0.110050730523685</v>
      </c>
      <c r="S269" s="14">
        <v>8.5934577589329403E-2</v>
      </c>
      <c r="T269" s="14">
        <v>4.9997006287107501E-2</v>
      </c>
      <c r="U269" s="14">
        <v>0.106171546741472</v>
      </c>
      <c r="V269" s="14">
        <v>0.10154882764343801</v>
      </c>
      <c r="W269" s="14">
        <v>3.46214326915497E-2</v>
      </c>
      <c r="X269" s="14">
        <v>4.05882481816945E-2</v>
      </c>
      <c r="Y269" s="14">
        <v>8.5105839504823894E-2</v>
      </c>
      <c r="Z269" s="14">
        <v>9.0195519635417207E-2</v>
      </c>
      <c r="AA269" s="14"/>
      <c r="AB269" s="14">
        <v>7.8081241984067795E-2</v>
      </c>
      <c r="AC269" s="14">
        <v>8.0581218686241005E-2</v>
      </c>
      <c r="AD269" s="14">
        <v>8.8495611076261693E-2</v>
      </c>
      <c r="AE269" s="14"/>
      <c r="AF269" s="14">
        <v>7.8553550294136507E-2</v>
      </c>
      <c r="AG269" s="14">
        <v>9.8877458961101297E-2</v>
      </c>
      <c r="AH269" s="14">
        <v>7.3387041506727202E-2</v>
      </c>
      <c r="AI269" s="14">
        <v>7.7393380473131698E-2</v>
      </c>
      <c r="AJ269" s="14">
        <v>0</v>
      </c>
      <c r="AK269" s="14"/>
      <c r="AL269" s="14">
        <v>8.3430974663784199E-2</v>
      </c>
      <c r="AM269" s="14">
        <v>0.111027491988256</v>
      </c>
      <c r="AN269" s="14">
        <v>5.0876172730849399E-2</v>
      </c>
      <c r="AO269" s="14">
        <v>0.17683730381070101</v>
      </c>
      <c r="AP269" s="14">
        <v>0</v>
      </c>
      <c r="AQ269" s="14"/>
      <c r="AR269" s="14">
        <v>0.14576066922210301</v>
      </c>
      <c r="AS269" s="14">
        <v>9.4356432131790999E-2</v>
      </c>
      <c r="AT269" s="14">
        <v>6.27096449549088E-2</v>
      </c>
      <c r="AU269" s="14"/>
      <c r="AV269" s="14">
        <v>9.8285367027272502E-2</v>
      </c>
      <c r="AW269" s="14">
        <v>8.6536092647059595E-2</v>
      </c>
      <c r="AX269" s="14">
        <v>5.2017843891155401E-2</v>
      </c>
      <c r="AY269" s="14"/>
      <c r="AZ269" s="14">
        <v>0.10587590893454001</v>
      </c>
      <c r="BA269" s="14">
        <v>9.1458267422193401E-2</v>
      </c>
      <c r="BB269" s="14">
        <v>6.9353325595183493E-2</v>
      </c>
      <c r="BC269" s="14"/>
      <c r="BD269" s="14">
        <v>8.94998192671147E-2</v>
      </c>
      <c r="BE269" s="14">
        <v>7.6570339679205596E-2</v>
      </c>
      <c r="BF269" s="14"/>
      <c r="BG269" s="14">
        <v>8.7960833761630802E-2</v>
      </c>
      <c r="BH269" s="14">
        <v>7.7023370719004697E-2</v>
      </c>
      <c r="BI269" s="14"/>
      <c r="BJ269" s="14">
        <v>7.0703533983809505E-2</v>
      </c>
      <c r="BK269" s="14">
        <v>8.7742119648720293E-2</v>
      </c>
    </row>
    <row r="270" spans="2:63" x14ac:dyDescent="0.35">
      <c r="B270" t="s">
        <v>82</v>
      </c>
      <c r="C270" s="14">
        <v>0.141121496846496</v>
      </c>
      <c r="D270" s="14">
        <v>0.12979863946728501</v>
      </c>
      <c r="E270" s="14">
        <v>0.146807986944122</v>
      </c>
      <c r="F270" s="14"/>
      <c r="G270" s="14">
        <v>0.22034375716896401</v>
      </c>
      <c r="H270" s="14">
        <v>0.125410893346691</v>
      </c>
      <c r="I270" s="14">
        <v>0.1385935253858</v>
      </c>
      <c r="J270" s="14">
        <v>0.110300818118075</v>
      </c>
      <c r="K270" s="14">
        <v>9.7889084792902606E-2</v>
      </c>
      <c r="L270" s="14">
        <v>0.167063940029853</v>
      </c>
      <c r="M270" s="14"/>
      <c r="N270" s="14">
        <v>7.4050329330267298E-2</v>
      </c>
      <c r="O270" s="14">
        <v>0.154648455001029</v>
      </c>
      <c r="P270" s="14"/>
      <c r="Q270" s="14">
        <v>0.13398445648275401</v>
      </c>
      <c r="R270" s="14">
        <v>0.121524783160276</v>
      </c>
      <c r="S270" s="14">
        <v>0.17076950913337399</v>
      </c>
      <c r="T270" s="14">
        <v>0.155233622645959</v>
      </c>
      <c r="U270" s="14">
        <v>0.101408883429011</v>
      </c>
      <c r="V270" s="14">
        <v>0.164543815691713</v>
      </c>
      <c r="W270" s="14">
        <v>0.14022041153677101</v>
      </c>
      <c r="X270" s="14">
        <v>0.20874042663102399</v>
      </c>
      <c r="Y270" s="14">
        <v>0.13021928705424199</v>
      </c>
      <c r="Z270" s="14">
        <v>0.18792993528223501</v>
      </c>
      <c r="AA270" s="14"/>
      <c r="AB270" s="14">
        <v>0.13252407525927001</v>
      </c>
      <c r="AC270" s="14">
        <v>0.154983614892449</v>
      </c>
      <c r="AD270" s="14">
        <v>0.128578448739808</v>
      </c>
      <c r="AE270" s="14"/>
      <c r="AF270" s="14">
        <v>0.13125903201571901</v>
      </c>
      <c r="AG270" s="14">
        <v>0.13643461193683801</v>
      </c>
      <c r="AH270" s="14">
        <v>0.134843547785298</v>
      </c>
      <c r="AI270" s="14">
        <v>0.175961304029949</v>
      </c>
      <c r="AJ270" s="14">
        <v>0</v>
      </c>
      <c r="AK270" s="14"/>
      <c r="AL270" s="14">
        <v>0.15334185831371899</v>
      </c>
      <c r="AM270" s="14">
        <v>0.119357923160386</v>
      </c>
      <c r="AN270" s="14">
        <v>0.16370155743402601</v>
      </c>
      <c r="AO270" s="14">
        <v>0.239807896129693</v>
      </c>
      <c r="AP270" s="14">
        <v>0</v>
      </c>
      <c r="AQ270" s="14"/>
      <c r="AR270" s="14">
        <v>0.212058228758882</v>
      </c>
      <c r="AS270" s="14">
        <v>0.135981410259121</v>
      </c>
      <c r="AT270" s="14">
        <v>0.104819414739294</v>
      </c>
      <c r="AU270" s="14"/>
      <c r="AV270" s="14">
        <v>0.13266445572282101</v>
      </c>
      <c r="AW270" s="14">
        <v>0.142958998513222</v>
      </c>
      <c r="AX270" s="14">
        <v>0.118778405978111</v>
      </c>
      <c r="AY270" s="14"/>
      <c r="AZ270" s="14">
        <v>0.19130654099900299</v>
      </c>
      <c r="BA270" s="14">
        <v>0.118912228724163</v>
      </c>
      <c r="BB270" s="14">
        <v>0.132765867927678</v>
      </c>
      <c r="BC270" s="14"/>
      <c r="BD270" s="14">
        <v>0.16397594588140499</v>
      </c>
      <c r="BE270" s="14">
        <v>0.13349450216408501</v>
      </c>
      <c r="BF270" s="14"/>
      <c r="BG270" s="14">
        <v>0.13067051624856399</v>
      </c>
      <c r="BH270" s="14">
        <v>0.160099756788878</v>
      </c>
      <c r="BI270" s="14"/>
      <c r="BJ270" s="14">
        <v>0.10674665839615199</v>
      </c>
      <c r="BK270" s="14">
        <v>0.150543227481543</v>
      </c>
    </row>
    <row r="271" spans="2:63" x14ac:dyDescent="0.35">
      <c r="B271" t="s">
        <v>191</v>
      </c>
      <c r="C271" s="14">
        <v>0.191100628566823</v>
      </c>
      <c r="D271" s="14">
        <v>0.183674350533201</v>
      </c>
      <c r="E271" s="14">
        <v>0.199229893450835</v>
      </c>
      <c r="F271" s="14"/>
      <c r="G271" s="14">
        <v>0.186151228259611</v>
      </c>
      <c r="H271" s="14">
        <v>0.22800733993620401</v>
      </c>
      <c r="I271" s="14">
        <v>0.181462878164561</v>
      </c>
      <c r="J271" s="14">
        <v>0.15093450585517401</v>
      </c>
      <c r="K271" s="14">
        <v>0.14552901535382201</v>
      </c>
      <c r="L271" s="14">
        <v>0.240050051657445</v>
      </c>
      <c r="M271" s="14"/>
      <c r="N271" s="14">
        <v>0.22303258653892299</v>
      </c>
      <c r="O271" s="14">
        <v>0.18466056981614801</v>
      </c>
      <c r="P271" s="14"/>
      <c r="Q271" s="14">
        <v>0.16947699268396399</v>
      </c>
      <c r="R271" s="14">
        <v>0.166270406970985</v>
      </c>
      <c r="S271" s="14">
        <v>0.22710336592615299</v>
      </c>
      <c r="T271" s="14">
        <v>0.18072724501245699</v>
      </c>
      <c r="U271" s="14">
        <v>0.21429149941232001</v>
      </c>
      <c r="V271" s="14">
        <v>0.199048020187719</v>
      </c>
      <c r="W271" s="14">
        <v>0.171514623676883</v>
      </c>
      <c r="X271" s="14">
        <v>0.222998729077754</v>
      </c>
      <c r="Y271" s="14">
        <v>0.214815252174204</v>
      </c>
      <c r="Z271" s="14">
        <v>9.6478373359559694E-2</v>
      </c>
      <c r="AA271" s="14"/>
      <c r="AB271" s="14">
        <v>0.22388006485060899</v>
      </c>
      <c r="AC271" s="14">
        <v>0.18902578902591999</v>
      </c>
      <c r="AD271" s="14">
        <v>0.17406742248642901</v>
      </c>
      <c r="AE271" s="14"/>
      <c r="AF271" s="14">
        <v>0.22456185023716099</v>
      </c>
      <c r="AG271" s="14">
        <v>0.16946419721706599</v>
      </c>
      <c r="AH271" s="14">
        <v>0.19824850417484699</v>
      </c>
      <c r="AI271" s="14">
        <v>0.17309148092865501</v>
      </c>
      <c r="AJ271" s="14">
        <v>0</v>
      </c>
      <c r="AK271" s="14"/>
      <c r="AL271" s="14">
        <v>0.19944525567294</v>
      </c>
      <c r="AM271" s="14">
        <v>0.16855153649236601</v>
      </c>
      <c r="AN271" s="14">
        <v>0.21455430845898699</v>
      </c>
      <c r="AO271" s="14">
        <v>0.50158096856755996</v>
      </c>
      <c r="AP271" s="14">
        <v>0</v>
      </c>
      <c r="AQ271" s="14"/>
      <c r="AR271" s="14">
        <v>0.146233447978731</v>
      </c>
      <c r="AS271" s="14">
        <v>0.21623963437004801</v>
      </c>
      <c r="AT271" s="14">
        <v>0.17995121323041599</v>
      </c>
      <c r="AU271" s="14"/>
      <c r="AV271" s="14">
        <v>0.156728735273891</v>
      </c>
      <c r="AW271" s="14">
        <v>0.202077546315306</v>
      </c>
      <c r="AX271" s="14">
        <v>0.19600001126518199</v>
      </c>
      <c r="AY271" s="14"/>
      <c r="AZ271" s="14">
        <v>0.120937598240448</v>
      </c>
      <c r="BA271" s="14">
        <v>0.23049008416186401</v>
      </c>
      <c r="BB271" s="14">
        <v>0.163994968013953</v>
      </c>
      <c r="BC271" s="14"/>
      <c r="BD271" s="14">
        <v>0.20022248769402201</v>
      </c>
      <c r="BE271" s="14">
        <v>0.21271557113724501</v>
      </c>
      <c r="BF271" s="14"/>
      <c r="BG271" s="14">
        <v>0.200782482193543</v>
      </c>
      <c r="BH271" s="14">
        <v>0.17351905015605101</v>
      </c>
      <c r="BI271" s="14"/>
      <c r="BJ271" s="14">
        <v>0.187341915892799</v>
      </c>
      <c r="BK271" s="14">
        <v>0.19213084659680299</v>
      </c>
    </row>
    <row r="272" spans="2:63" x14ac:dyDescent="0.35">
      <c r="B272" t="s">
        <v>192</v>
      </c>
      <c r="C272" s="14">
        <v>0.50967249362863998</v>
      </c>
      <c r="D272" s="14">
        <v>0.50609343636181603</v>
      </c>
      <c r="E272" s="14">
        <v>0.51472716675020702</v>
      </c>
      <c r="F272" s="14"/>
      <c r="G272" s="14">
        <v>0.438565747578471</v>
      </c>
      <c r="H272" s="14">
        <v>0.46212833320432001</v>
      </c>
      <c r="I272" s="14">
        <v>0.47557230279276702</v>
      </c>
      <c r="J272" s="14">
        <v>0.58967844486444299</v>
      </c>
      <c r="K272" s="14">
        <v>0.58708637085493798</v>
      </c>
      <c r="L272" s="14">
        <v>0.51619323880654</v>
      </c>
      <c r="M272" s="14"/>
      <c r="N272" s="14">
        <v>0.57539579771219296</v>
      </c>
      <c r="O272" s="14">
        <v>0.496417373477335</v>
      </c>
      <c r="P272" s="14"/>
      <c r="Q272" s="14">
        <v>0.50009614043689099</v>
      </c>
      <c r="R272" s="14">
        <v>0.47381221254792999</v>
      </c>
      <c r="S272" s="14">
        <v>0.401939573084521</v>
      </c>
      <c r="T272" s="14">
        <v>0.55781152972977199</v>
      </c>
      <c r="U272" s="14">
        <v>0.50608334577495695</v>
      </c>
      <c r="V272" s="14">
        <v>0.50785531077546298</v>
      </c>
      <c r="W272" s="14">
        <v>0.597501879466944</v>
      </c>
      <c r="X272" s="14">
        <v>0.46424352805844499</v>
      </c>
      <c r="Y272" s="14">
        <v>0.55018758090973796</v>
      </c>
      <c r="Z272" s="14">
        <v>0.48243931165576498</v>
      </c>
      <c r="AA272" s="14"/>
      <c r="AB272" s="14">
        <v>0.51861185303957802</v>
      </c>
      <c r="AC272" s="14">
        <v>0.49955918317749598</v>
      </c>
      <c r="AD272" s="14">
        <v>0.53662174364956206</v>
      </c>
      <c r="AE272" s="14"/>
      <c r="AF272" s="14">
        <v>0.49903037415171703</v>
      </c>
      <c r="AG272" s="14">
        <v>0.52837971310500298</v>
      </c>
      <c r="AH272" s="14">
        <v>0.54347654978604198</v>
      </c>
      <c r="AI272" s="14">
        <v>0.49206118000830201</v>
      </c>
      <c r="AJ272" s="14">
        <v>0</v>
      </c>
      <c r="AK272" s="14"/>
      <c r="AL272" s="14">
        <v>0.484547349601468</v>
      </c>
      <c r="AM272" s="14">
        <v>0.53820427056109799</v>
      </c>
      <c r="AN272" s="14">
        <v>0.49948266970934802</v>
      </c>
      <c r="AO272" s="14">
        <v>8.1773831492046298E-2</v>
      </c>
      <c r="AP272" s="14">
        <v>0</v>
      </c>
      <c r="AQ272" s="14"/>
      <c r="AR272" s="14">
        <v>0.37344679394824798</v>
      </c>
      <c r="AS272" s="14">
        <v>0.492365658915841</v>
      </c>
      <c r="AT272" s="14">
        <v>0.60140275661242504</v>
      </c>
      <c r="AU272" s="14"/>
      <c r="AV272" s="14">
        <v>0.54790689476101095</v>
      </c>
      <c r="AW272" s="14">
        <v>0.50105945455499401</v>
      </c>
      <c r="AX272" s="14">
        <v>0.56441356755971706</v>
      </c>
      <c r="AY272" s="14"/>
      <c r="AZ272" s="14">
        <v>0.48035682447832301</v>
      </c>
      <c r="BA272" s="14">
        <v>0.49714998587938702</v>
      </c>
      <c r="BB272" s="14">
        <v>0.58438486381219701</v>
      </c>
      <c r="BC272" s="14"/>
      <c r="BD272" s="14">
        <v>0.48149948560778699</v>
      </c>
      <c r="BE272" s="14">
        <v>0.54177427762450203</v>
      </c>
      <c r="BF272" s="14"/>
      <c r="BG272" s="14">
        <v>0.52064908731107296</v>
      </c>
      <c r="BH272" s="14">
        <v>0.48973975657730801</v>
      </c>
      <c r="BI272" s="14"/>
      <c r="BJ272" s="14">
        <v>0.53706899841755795</v>
      </c>
      <c r="BK272" s="14">
        <v>0.50216344049270001</v>
      </c>
    </row>
    <row r="273" spans="2:63" x14ac:dyDescent="0.35">
      <c r="B273" t="s">
        <v>86</v>
      </c>
      <c r="C273" s="14">
        <v>3.0802108189266701E-2</v>
      </c>
      <c r="D273" s="14">
        <v>1.12279746519202E-2</v>
      </c>
      <c r="E273" s="14">
        <v>4.8633164402305501E-2</v>
      </c>
      <c r="F273" s="14"/>
      <c r="G273" s="14">
        <v>1.0886589886058701E-2</v>
      </c>
      <c r="H273" s="14">
        <v>3.3905591946117801E-2</v>
      </c>
      <c r="I273" s="14">
        <v>5.0696906999326198E-2</v>
      </c>
      <c r="J273" s="14">
        <v>2.8384361462631399E-2</v>
      </c>
      <c r="K273" s="14">
        <v>3.8383024036103601E-2</v>
      </c>
      <c r="L273" s="14">
        <v>1.5581288548796601E-2</v>
      </c>
      <c r="M273" s="14"/>
      <c r="N273" s="14">
        <v>1.6437514039957701E-2</v>
      </c>
      <c r="O273" s="14">
        <v>3.3699169194169397E-2</v>
      </c>
      <c r="P273" s="14"/>
      <c r="Q273" s="14">
        <v>3.1453385692988098E-2</v>
      </c>
      <c r="R273" s="14">
        <v>3.7601574982368498E-2</v>
      </c>
      <c r="S273" s="14">
        <v>5.213379533161E-2</v>
      </c>
      <c r="T273" s="14">
        <v>1.6890036526839802E-2</v>
      </c>
      <c r="U273" s="14">
        <v>7.2044724642239696E-2</v>
      </c>
      <c r="V273" s="14">
        <v>7.23639845971833E-3</v>
      </c>
      <c r="W273" s="14">
        <v>1.26960546173713E-2</v>
      </c>
      <c r="X273" s="14">
        <v>2.9008625598879002E-2</v>
      </c>
      <c r="Y273" s="14">
        <v>1.2008384770535899E-2</v>
      </c>
      <c r="Z273" s="14">
        <v>0.120075095893831</v>
      </c>
      <c r="AA273" s="14"/>
      <c r="AB273" s="14">
        <v>1.1626725044999399E-2</v>
      </c>
      <c r="AC273" s="14">
        <v>3.5976399769491102E-2</v>
      </c>
      <c r="AD273" s="14">
        <v>1.5640454372497999E-2</v>
      </c>
      <c r="AE273" s="14"/>
      <c r="AF273" s="14">
        <v>1.7263099745010599E-2</v>
      </c>
      <c r="AG273" s="14">
        <v>2.1628187041665602E-2</v>
      </c>
      <c r="AH273" s="14">
        <v>1.90262598390777E-2</v>
      </c>
      <c r="AI273" s="14">
        <v>5.6358103926754097E-2</v>
      </c>
      <c r="AJ273" s="14">
        <v>0</v>
      </c>
      <c r="AK273" s="14"/>
      <c r="AL273" s="14">
        <v>2.4960771402825599E-2</v>
      </c>
      <c r="AM273" s="14">
        <v>8.73198315151596E-3</v>
      </c>
      <c r="AN273" s="14">
        <v>5.0725422463111701E-2</v>
      </c>
      <c r="AO273" s="14">
        <v>0</v>
      </c>
      <c r="AP273" s="14">
        <v>0</v>
      </c>
      <c r="AQ273" s="14"/>
      <c r="AR273" s="14">
        <v>3.87244561556003E-3</v>
      </c>
      <c r="AS273" s="14">
        <v>3.1479836133227801E-2</v>
      </c>
      <c r="AT273" s="14">
        <v>1.5917078898097001E-2</v>
      </c>
      <c r="AU273" s="14"/>
      <c r="AV273" s="14">
        <v>6.04476146083106E-3</v>
      </c>
      <c r="AW273" s="14">
        <v>3.1484062276835603E-2</v>
      </c>
      <c r="AX273" s="14">
        <v>1.1622808656380801E-2</v>
      </c>
      <c r="AY273" s="14"/>
      <c r="AZ273" s="14">
        <v>1.2783508794745E-2</v>
      </c>
      <c r="BA273" s="14">
        <v>2.7076142540705901E-2</v>
      </c>
      <c r="BB273" s="14">
        <v>1.5312668633745899E-2</v>
      </c>
      <c r="BC273" s="14"/>
      <c r="BD273" s="14">
        <v>1.3355675652866E-2</v>
      </c>
      <c r="BE273" s="14">
        <v>2.37857222691552E-2</v>
      </c>
      <c r="BF273" s="14"/>
      <c r="BG273" s="14">
        <v>1.3600879288994399E-2</v>
      </c>
      <c r="BH273" s="14">
        <v>6.2038353471591201E-2</v>
      </c>
      <c r="BI273" s="14"/>
      <c r="BJ273" s="14">
        <v>3.89978708987362E-2</v>
      </c>
      <c r="BK273" s="14">
        <v>2.8555748000289101E-2</v>
      </c>
    </row>
    <row r="274" spans="2:63" x14ac:dyDescent="0.35">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row>
    <row r="275" spans="2:63" x14ac:dyDescent="0.35">
      <c r="B275" s="6" t="s">
        <v>196</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row>
    <row r="276" spans="2:63" x14ac:dyDescent="0.35">
      <c r="B276" s="21" t="s">
        <v>90</v>
      </c>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row>
    <row r="277" spans="2:63" x14ac:dyDescent="0.35">
      <c r="B277" t="s">
        <v>189</v>
      </c>
      <c r="C277" s="14">
        <v>6.3471039270520502E-2</v>
      </c>
      <c r="D277" s="14">
        <v>7.6432745363955001E-2</v>
      </c>
      <c r="E277" s="14">
        <v>5.2301317496113497E-2</v>
      </c>
      <c r="F277" s="14"/>
      <c r="G277" s="14">
        <v>6.3335586639018907E-2</v>
      </c>
      <c r="H277" s="14">
        <v>0.103157880640112</v>
      </c>
      <c r="I277" s="14">
        <v>6.7432696966005595E-2</v>
      </c>
      <c r="J277" s="14">
        <v>5.06345575446107E-2</v>
      </c>
      <c r="K277" s="14">
        <v>5.5286640126419297E-2</v>
      </c>
      <c r="L277" s="14">
        <v>3.3039691683511403E-2</v>
      </c>
      <c r="M277" s="14"/>
      <c r="N277" s="14">
        <v>3.7158360830723901E-2</v>
      </c>
      <c r="O277" s="14">
        <v>6.8777797947454297E-2</v>
      </c>
      <c r="P277" s="14"/>
      <c r="Q277" s="14">
        <v>6.2394737153449203E-2</v>
      </c>
      <c r="R277" s="14">
        <v>0.13098974475554301</v>
      </c>
      <c r="S277" s="14">
        <v>1.7476857941377499E-2</v>
      </c>
      <c r="T277" s="14">
        <v>6.2626965501702894E-2</v>
      </c>
      <c r="U277" s="14">
        <v>7.2387078181428602E-2</v>
      </c>
      <c r="V277" s="14">
        <v>8.5588237988676596E-2</v>
      </c>
      <c r="W277" s="14">
        <v>4.9794984075161697E-2</v>
      </c>
      <c r="X277" s="14">
        <v>1.7582354000231799E-2</v>
      </c>
      <c r="Y277" s="14">
        <v>4.3074514811299702E-2</v>
      </c>
      <c r="Z277" s="14">
        <v>0</v>
      </c>
      <c r="AA277" s="14"/>
      <c r="AB277" s="14">
        <v>6.8212290649213803E-2</v>
      </c>
      <c r="AC277" s="14">
        <v>5.6497519270432901E-2</v>
      </c>
      <c r="AD277" s="14">
        <v>7.5823561939298095E-2</v>
      </c>
      <c r="AE277" s="14"/>
      <c r="AF277" s="14">
        <v>6.3938799508980307E-2</v>
      </c>
      <c r="AG277" s="14">
        <v>7.2407373388927304E-2</v>
      </c>
      <c r="AH277" s="14">
        <v>3.8635715715510097E-2</v>
      </c>
      <c r="AI277" s="14">
        <v>4.3869050294935902E-2</v>
      </c>
      <c r="AJ277" s="14">
        <v>0</v>
      </c>
      <c r="AK277" s="14"/>
      <c r="AL277" s="14">
        <v>6.9819768718180505E-2</v>
      </c>
      <c r="AM277" s="14">
        <v>6.0297287268802298E-2</v>
      </c>
      <c r="AN277" s="14">
        <v>1.46324267569964E-2</v>
      </c>
      <c r="AO277" s="14">
        <v>8.7013610170906294E-2</v>
      </c>
      <c r="AP277" s="14">
        <v>0</v>
      </c>
      <c r="AQ277" s="14"/>
      <c r="AR277" s="14">
        <v>0.115150711092373</v>
      </c>
      <c r="AS277" s="14">
        <v>5.5891221558939302E-2</v>
      </c>
      <c r="AT277" s="14">
        <v>5.4303587229413697E-2</v>
      </c>
      <c r="AU277" s="14"/>
      <c r="AV277" s="14">
        <v>8.8031684505256502E-2</v>
      </c>
      <c r="AW277" s="14">
        <v>4.2883647313805402E-2</v>
      </c>
      <c r="AX277" s="14">
        <v>7.4506400819170496E-2</v>
      </c>
      <c r="AY277" s="14"/>
      <c r="AZ277" s="14">
        <v>0.106831444388428</v>
      </c>
      <c r="BA277" s="14">
        <v>5.1535060985540698E-2</v>
      </c>
      <c r="BB277" s="14">
        <v>5.79553089027941E-2</v>
      </c>
      <c r="BC277" s="14"/>
      <c r="BD277" s="14">
        <v>8.5193326352640597E-2</v>
      </c>
      <c r="BE277" s="14">
        <v>3.67251440930133E-2</v>
      </c>
      <c r="BF277" s="14"/>
      <c r="BG277" s="14">
        <v>7.5086106842232103E-2</v>
      </c>
      <c r="BH277" s="14">
        <v>4.2378877672984198E-2</v>
      </c>
      <c r="BI277" s="14"/>
      <c r="BJ277" s="14">
        <v>5.1191914493530701E-2</v>
      </c>
      <c r="BK277" s="14">
        <v>6.68365999916294E-2</v>
      </c>
    </row>
    <row r="278" spans="2:63" x14ac:dyDescent="0.35">
      <c r="B278" t="s">
        <v>190</v>
      </c>
      <c r="C278" s="14">
        <v>0.122896872694102</v>
      </c>
      <c r="D278" s="14">
        <v>0.142886048328705</v>
      </c>
      <c r="E278" s="14">
        <v>0.103822978206405</v>
      </c>
      <c r="F278" s="14"/>
      <c r="G278" s="14">
        <v>0.13094528857778701</v>
      </c>
      <c r="H278" s="14">
        <v>0.137585133407812</v>
      </c>
      <c r="I278" s="14">
        <v>0.145424054227658</v>
      </c>
      <c r="J278" s="14">
        <v>8.2385822714482901E-2</v>
      </c>
      <c r="K278" s="14">
        <v>0.118689641238858</v>
      </c>
      <c r="L278" s="14">
        <v>0.117661588938932</v>
      </c>
      <c r="M278" s="14"/>
      <c r="N278" s="14">
        <v>9.6827492482563698E-2</v>
      </c>
      <c r="O278" s="14">
        <v>0.12815456282079901</v>
      </c>
      <c r="P278" s="14"/>
      <c r="Q278" s="14">
        <v>0.110085637760995</v>
      </c>
      <c r="R278" s="14">
        <v>0.15539413836388399</v>
      </c>
      <c r="S278" s="14">
        <v>0.12759071061312799</v>
      </c>
      <c r="T278" s="14">
        <v>6.1463038359930999E-2</v>
      </c>
      <c r="U278" s="14">
        <v>0.138263446098596</v>
      </c>
      <c r="V278" s="14">
        <v>0.120206784142249</v>
      </c>
      <c r="W278" s="14">
        <v>5.0570521974102098E-2</v>
      </c>
      <c r="X278" s="14">
        <v>0.115604737427542</v>
      </c>
      <c r="Y278" s="14">
        <v>0.148527651177048</v>
      </c>
      <c r="Z278" s="14">
        <v>0.13445320586312701</v>
      </c>
      <c r="AA278" s="14"/>
      <c r="AB278" s="14">
        <v>0.121615512456776</v>
      </c>
      <c r="AC278" s="14">
        <v>0.100382614818562</v>
      </c>
      <c r="AD278" s="14">
        <v>0.151876155466451</v>
      </c>
      <c r="AE278" s="14"/>
      <c r="AF278" s="14">
        <v>0.132137251567994</v>
      </c>
      <c r="AG278" s="14">
        <v>0.12981427495741599</v>
      </c>
      <c r="AH278" s="14">
        <v>4.1120182278778103E-2</v>
      </c>
      <c r="AI278" s="14">
        <v>0.110250336887042</v>
      </c>
      <c r="AJ278" s="14">
        <v>0</v>
      </c>
      <c r="AK278" s="14"/>
      <c r="AL278" s="14">
        <v>0.15307857335223701</v>
      </c>
      <c r="AM278" s="14">
        <v>0.13932108510143601</v>
      </c>
      <c r="AN278" s="14">
        <v>5.1106023798663601E-2</v>
      </c>
      <c r="AO278" s="14">
        <v>0.42302889751668199</v>
      </c>
      <c r="AP278" s="14">
        <v>0</v>
      </c>
      <c r="AQ278" s="14"/>
      <c r="AR278" s="14">
        <v>0.24232500203645099</v>
      </c>
      <c r="AS278" s="14">
        <v>0.13558035649792899</v>
      </c>
      <c r="AT278" s="14">
        <v>7.4141057040153599E-2</v>
      </c>
      <c r="AU278" s="14"/>
      <c r="AV278" s="14">
        <v>0.171439496077608</v>
      </c>
      <c r="AW278" s="14">
        <v>0.11235979190774401</v>
      </c>
      <c r="AX278" s="14">
        <v>9.7855166057866899E-2</v>
      </c>
      <c r="AY278" s="14"/>
      <c r="AZ278" s="14">
        <v>0.276893194798221</v>
      </c>
      <c r="BA278" s="14">
        <v>0.116374563460114</v>
      </c>
      <c r="BB278" s="14">
        <v>7.0312244187555106E-2</v>
      </c>
      <c r="BC278" s="14"/>
      <c r="BD278" s="14">
        <v>0.18052653323755999</v>
      </c>
      <c r="BE278" s="14">
        <v>0.104358937922021</v>
      </c>
      <c r="BF278" s="14"/>
      <c r="BG278" s="14">
        <v>0.125434884745215</v>
      </c>
      <c r="BH278" s="14">
        <v>0.118288017860668</v>
      </c>
      <c r="BI278" s="14"/>
      <c r="BJ278" s="14">
        <v>9.0484332958338604E-2</v>
      </c>
      <c r="BK278" s="14">
        <v>0.13178076080398499</v>
      </c>
    </row>
    <row r="279" spans="2:63" x14ac:dyDescent="0.35">
      <c r="B279" t="s">
        <v>82</v>
      </c>
      <c r="C279" s="14">
        <v>0.100963970592096</v>
      </c>
      <c r="D279" s="14">
        <v>9.7215827015315698E-2</v>
      </c>
      <c r="E279" s="14">
        <v>0.101024289908034</v>
      </c>
      <c r="F279" s="14"/>
      <c r="G279" s="14">
        <v>9.7876654215039396E-2</v>
      </c>
      <c r="H279" s="14">
        <v>8.4183595794886906E-2</v>
      </c>
      <c r="I279" s="14">
        <v>0.123435351292004</v>
      </c>
      <c r="J279" s="14">
        <v>0.12940867054298899</v>
      </c>
      <c r="K279" s="14">
        <v>5.9313030039971897E-2</v>
      </c>
      <c r="L279" s="14">
        <v>0.10069427724124499</v>
      </c>
      <c r="M279" s="14"/>
      <c r="N279" s="14">
        <v>5.7018753091329102E-2</v>
      </c>
      <c r="O279" s="14">
        <v>0.10982687160065401</v>
      </c>
      <c r="P279" s="14"/>
      <c r="Q279" s="14">
        <v>8.1240956662628594E-2</v>
      </c>
      <c r="R279" s="14">
        <v>0.11366882502841499</v>
      </c>
      <c r="S279" s="14">
        <v>0.117679436155708</v>
      </c>
      <c r="T279" s="14">
        <v>8.8340639428468898E-2</v>
      </c>
      <c r="U279" s="14">
        <v>4.34804036165857E-2</v>
      </c>
      <c r="V279" s="14">
        <v>0.133614775237301</v>
      </c>
      <c r="W279" s="14">
        <v>7.9436185808385601E-2</v>
      </c>
      <c r="X279" s="14">
        <v>0.158140706344017</v>
      </c>
      <c r="Y279" s="14">
        <v>7.3289475229613599E-2</v>
      </c>
      <c r="Z279" s="14">
        <v>0.12955666468371599</v>
      </c>
      <c r="AA279" s="14"/>
      <c r="AB279" s="14">
        <v>9.9314444595860293E-2</v>
      </c>
      <c r="AC279" s="14">
        <v>0.13382643829973201</v>
      </c>
      <c r="AD279" s="14">
        <v>7.0736428717477304E-2</v>
      </c>
      <c r="AE279" s="14"/>
      <c r="AF279" s="14">
        <v>8.9202007191172203E-2</v>
      </c>
      <c r="AG279" s="14">
        <v>9.9170113067015106E-2</v>
      </c>
      <c r="AH279" s="14">
        <v>0.16446291320775699</v>
      </c>
      <c r="AI279" s="14">
        <v>0.125721709364113</v>
      </c>
      <c r="AJ279" s="14">
        <v>0</v>
      </c>
      <c r="AK279" s="14"/>
      <c r="AL279" s="14">
        <v>0.116738712476328</v>
      </c>
      <c r="AM279" s="14">
        <v>8.8109911782982303E-2</v>
      </c>
      <c r="AN279" s="14">
        <v>0.10654756146001999</v>
      </c>
      <c r="AO279" s="14">
        <v>8.2911785424854903E-2</v>
      </c>
      <c r="AP279" s="14">
        <v>0</v>
      </c>
      <c r="AQ279" s="14"/>
      <c r="AR279" s="14">
        <v>8.48534709326315E-2</v>
      </c>
      <c r="AS279" s="14">
        <v>0.111235134261468</v>
      </c>
      <c r="AT279" s="14">
        <v>8.9943204484438405E-2</v>
      </c>
      <c r="AU279" s="14"/>
      <c r="AV279" s="14">
        <v>7.4281537201721495E-2</v>
      </c>
      <c r="AW279" s="14">
        <v>0.10716273419208699</v>
      </c>
      <c r="AX279" s="14">
        <v>0.105988058446435</v>
      </c>
      <c r="AY279" s="14"/>
      <c r="AZ279" s="14">
        <v>9.1034086481952103E-2</v>
      </c>
      <c r="BA279" s="14">
        <v>9.1103329462611099E-2</v>
      </c>
      <c r="BB279" s="14">
        <v>0.102068031385568</v>
      </c>
      <c r="BC279" s="14"/>
      <c r="BD279" s="14">
        <v>3.0900529827908099E-2</v>
      </c>
      <c r="BE279" s="14">
        <v>6.7818282530408003E-2</v>
      </c>
      <c r="BF279" s="14"/>
      <c r="BG279" s="14">
        <v>8.8845457036749204E-2</v>
      </c>
      <c r="BH279" s="14">
        <v>0.122970355372312</v>
      </c>
      <c r="BI279" s="14"/>
      <c r="BJ279" s="14">
        <v>0.109730501992651</v>
      </c>
      <c r="BK279" s="14">
        <v>9.8561169555545697E-2</v>
      </c>
    </row>
    <row r="280" spans="2:63" x14ac:dyDescent="0.35">
      <c r="B280" t="s">
        <v>191</v>
      </c>
      <c r="C280" s="14">
        <v>0.22641816663641601</v>
      </c>
      <c r="D280" s="14">
        <v>0.22713414475267699</v>
      </c>
      <c r="E280" s="14">
        <v>0.22600749442594401</v>
      </c>
      <c r="F280" s="14"/>
      <c r="G280" s="14">
        <v>0.24148776125697399</v>
      </c>
      <c r="H280" s="14">
        <v>0.229638017919889</v>
      </c>
      <c r="I280" s="14">
        <v>0.23442127048219599</v>
      </c>
      <c r="J280" s="14">
        <v>0.165805556039992</v>
      </c>
      <c r="K280" s="14">
        <v>0.211609482730929</v>
      </c>
      <c r="L280" s="14">
        <v>0.27427323048611602</v>
      </c>
      <c r="M280" s="14"/>
      <c r="N280" s="14">
        <v>0.23708017964950601</v>
      </c>
      <c r="O280" s="14">
        <v>0.224267844684196</v>
      </c>
      <c r="P280" s="14"/>
      <c r="Q280" s="14">
        <v>0.15379832383365</v>
      </c>
      <c r="R280" s="14">
        <v>0.18700164055049401</v>
      </c>
      <c r="S280" s="14">
        <v>0.23398947028497899</v>
      </c>
      <c r="T280" s="14">
        <v>0.28952420929341899</v>
      </c>
      <c r="U280" s="14">
        <v>0.16258334772378499</v>
      </c>
      <c r="V280" s="14">
        <v>0.21404859917996699</v>
      </c>
      <c r="W280" s="14">
        <v>0.21116196613310101</v>
      </c>
      <c r="X280" s="14">
        <v>0.35467133311808802</v>
      </c>
      <c r="Y280" s="14">
        <v>0.221127807211387</v>
      </c>
      <c r="Z280" s="14">
        <v>0.214197302570796</v>
      </c>
      <c r="AA280" s="14"/>
      <c r="AB280" s="14">
        <v>0.27928517055038699</v>
      </c>
      <c r="AC280" s="14">
        <v>0.21850137708983799</v>
      </c>
      <c r="AD280" s="14">
        <v>0.176275836134584</v>
      </c>
      <c r="AE280" s="14"/>
      <c r="AF280" s="14">
        <v>0.26105987494358701</v>
      </c>
      <c r="AG280" s="14">
        <v>0.201964511920875</v>
      </c>
      <c r="AH280" s="14">
        <v>0.21004903788165</v>
      </c>
      <c r="AI280" s="14">
        <v>0.2101467279833</v>
      </c>
      <c r="AJ280" s="14">
        <v>0</v>
      </c>
      <c r="AK280" s="14"/>
      <c r="AL280" s="14">
        <v>0.252840607770982</v>
      </c>
      <c r="AM280" s="14">
        <v>0.199478477877299</v>
      </c>
      <c r="AN280" s="14">
        <v>0.23832223867983801</v>
      </c>
      <c r="AO280" s="14">
        <v>0.15913303834099199</v>
      </c>
      <c r="AP280" s="14">
        <v>0</v>
      </c>
      <c r="AQ280" s="14"/>
      <c r="AR280" s="14">
        <v>0.19049766763700701</v>
      </c>
      <c r="AS280" s="14">
        <v>0.26727408234363398</v>
      </c>
      <c r="AT280" s="14">
        <v>0.19651711071219899</v>
      </c>
      <c r="AU280" s="14"/>
      <c r="AV280" s="14">
        <v>0.17746296927130401</v>
      </c>
      <c r="AW280" s="14">
        <v>0.25349852424734198</v>
      </c>
      <c r="AX280" s="14">
        <v>0.187864877372318</v>
      </c>
      <c r="AY280" s="14"/>
      <c r="AZ280" s="14">
        <v>0.101668779569383</v>
      </c>
      <c r="BA280" s="14">
        <v>0.26472708229042702</v>
      </c>
      <c r="BB280" s="14">
        <v>0.24251018519857601</v>
      </c>
      <c r="BC280" s="14"/>
      <c r="BD280" s="14">
        <v>0.22474705992831401</v>
      </c>
      <c r="BE280" s="14">
        <v>0.25668763274179701</v>
      </c>
      <c r="BF280" s="14"/>
      <c r="BG280" s="14">
        <v>0.23094269904899101</v>
      </c>
      <c r="BH280" s="14">
        <v>0.21820192784054801</v>
      </c>
      <c r="BI280" s="14"/>
      <c r="BJ280" s="14">
        <v>0.195993429520569</v>
      </c>
      <c r="BK280" s="14">
        <v>0.23475722190679199</v>
      </c>
    </row>
    <row r="281" spans="2:63" x14ac:dyDescent="0.35">
      <c r="B281" t="s">
        <v>192</v>
      </c>
      <c r="C281" s="14">
        <v>0.47547713135672198</v>
      </c>
      <c r="D281" s="14">
        <v>0.44649955498183103</v>
      </c>
      <c r="E281" s="14">
        <v>0.50514311258858402</v>
      </c>
      <c r="F281" s="14"/>
      <c r="G281" s="14">
        <v>0.46057233783020102</v>
      </c>
      <c r="H281" s="14">
        <v>0.43010100078278501</v>
      </c>
      <c r="I281" s="14">
        <v>0.41151623285744299</v>
      </c>
      <c r="J281" s="14">
        <v>0.55719955991784598</v>
      </c>
      <c r="K281" s="14">
        <v>0.54760840020850399</v>
      </c>
      <c r="L281" s="14">
        <v>0.47433121165019498</v>
      </c>
      <c r="M281" s="14"/>
      <c r="N281" s="14">
        <v>0.56799905449487398</v>
      </c>
      <c r="O281" s="14">
        <v>0.45681724769860699</v>
      </c>
      <c r="P281" s="14"/>
      <c r="Q281" s="14">
        <v>0.55458842597254798</v>
      </c>
      <c r="R281" s="14">
        <v>0.40922187030754698</v>
      </c>
      <c r="S281" s="14">
        <v>0.455787595660057</v>
      </c>
      <c r="T281" s="14">
        <v>0.49804514741647798</v>
      </c>
      <c r="U281" s="14">
        <v>0.58328572437960502</v>
      </c>
      <c r="V281" s="14">
        <v>0.43930520499208697</v>
      </c>
      <c r="W281" s="14">
        <v>0.60903634200925005</v>
      </c>
      <c r="X281" s="14">
        <v>0.34343556558767102</v>
      </c>
      <c r="Y281" s="14">
        <v>0.51398055157065203</v>
      </c>
      <c r="Z281" s="14">
        <v>0.47708427491673799</v>
      </c>
      <c r="AA281" s="14"/>
      <c r="AB281" s="14">
        <v>0.43157258174776297</v>
      </c>
      <c r="AC281" s="14">
        <v>0.47787193773323</v>
      </c>
      <c r="AD281" s="14">
        <v>0.517708817455929</v>
      </c>
      <c r="AE281" s="14"/>
      <c r="AF281" s="14">
        <v>0.44874534068275301</v>
      </c>
      <c r="AG281" s="14">
        <v>0.49111520102814599</v>
      </c>
      <c r="AH281" s="14">
        <v>0.52933081580396502</v>
      </c>
      <c r="AI281" s="14">
        <v>0.50128677812561395</v>
      </c>
      <c r="AJ281" s="14">
        <v>0</v>
      </c>
      <c r="AK281" s="14"/>
      <c r="AL281" s="14">
        <v>0.40233407560516699</v>
      </c>
      <c r="AM281" s="14">
        <v>0.50877094514918397</v>
      </c>
      <c r="AN281" s="14">
        <v>0.57001509942559203</v>
      </c>
      <c r="AO281" s="14">
        <v>0.24791266854656399</v>
      </c>
      <c r="AP281" s="14">
        <v>0</v>
      </c>
      <c r="AQ281" s="14"/>
      <c r="AR281" s="14">
        <v>0.36717314830153802</v>
      </c>
      <c r="AS281" s="14">
        <v>0.424680781628132</v>
      </c>
      <c r="AT281" s="14">
        <v>0.58172626525717297</v>
      </c>
      <c r="AU281" s="14"/>
      <c r="AV281" s="14">
        <v>0.48405432389856501</v>
      </c>
      <c r="AW281" s="14">
        <v>0.48211358903162099</v>
      </c>
      <c r="AX281" s="14">
        <v>0.52617516893134597</v>
      </c>
      <c r="AY281" s="14"/>
      <c r="AZ281" s="14">
        <v>0.42357249476201603</v>
      </c>
      <c r="BA281" s="14">
        <v>0.47220886986459099</v>
      </c>
      <c r="BB281" s="14">
        <v>0.52276089158660499</v>
      </c>
      <c r="BC281" s="14"/>
      <c r="BD281" s="14">
        <v>0.47863255065357702</v>
      </c>
      <c r="BE281" s="14">
        <v>0.52638469258249199</v>
      </c>
      <c r="BF281" s="14"/>
      <c r="BG281" s="14">
        <v>0.47583106673702402</v>
      </c>
      <c r="BH281" s="14">
        <v>0.47483440911767</v>
      </c>
      <c r="BI281" s="14"/>
      <c r="BJ281" s="14">
        <v>0.54336399888900999</v>
      </c>
      <c r="BK281" s="14">
        <v>0.45687015577862999</v>
      </c>
    </row>
    <row r="282" spans="2:63" x14ac:dyDescent="0.35">
      <c r="B282" t="s">
        <v>86</v>
      </c>
      <c r="C282" s="14">
        <v>1.07728194501437E-2</v>
      </c>
      <c r="D282" s="14">
        <v>9.83167955751626E-3</v>
      </c>
      <c r="E282" s="14">
        <v>1.17008073749194E-2</v>
      </c>
      <c r="F282" s="14"/>
      <c r="G282" s="14">
        <v>5.7823714809804401E-3</v>
      </c>
      <c r="H282" s="14">
        <v>1.5334371454515199E-2</v>
      </c>
      <c r="I282" s="14">
        <v>1.77703941746933E-2</v>
      </c>
      <c r="J282" s="14">
        <v>1.4565833240079699E-2</v>
      </c>
      <c r="K282" s="14">
        <v>7.4928056553178399E-3</v>
      </c>
      <c r="L282" s="14">
        <v>0</v>
      </c>
      <c r="M282" s="14"/>
      <c r="N282" s="14">
        <v>3.9161594510031998E-3</v>
      </c>
      <c r="O282" s="14">
        <v>1.2155675248289701E-2</v>
      </c>
      <c r="P282" s="14"/>
      <c r="Q282" s="14">
        <v>3.7891918616729303E-2</v>
      </c>
      <c r="R282" s="14">
        <v>3.7237809941167801E-3</v>
      </c>
      <c r="S282" s="14">
        <v>4.7475929344750402E-2</v>
      </c>
      <c r="T282" s="14">
        <v>0</v>
      </c>
      <c r="U282" s="14">
        <v>0</v>
      </c>
      <c r="V282" s="14">
        <v>7.23639845971833E-3</v>
      </c>
      <c r="W282" s="14">
        <v>0</v>
      </c>
      <c r="X282" s="14">
        <v>1.05653035224501E-2</v>
      </c>
      <c r="Y282" s="14">
        <v>0</v>
      </c>
      <c r="Z282" s="14">
        <v>4.4708551965622401E-2</v>
      </c>
      <c r="AA282" s="14"/>
      <c r="AB282" s="14">
        <v>0</v>
      </c>
      <c r="AC282" s="14">
        <v>1.2920112788203901E-2</v>
      </c>
      <c r="AD282" s="14">
        <v>7.5792002862609103E-3</v>
      </c>
      <c r="AE282" s="14"/>
      <c r="AF282" s="14">
        <v>4.9167261055140304E-3</v>
      </c>
      <c r="AG282" s="14">
        <v>5.52852563762103E-3</v>
      </c>
      <c r="AH282" s="14">
        <v>1.6401335112339099E-2</v>
      </c>
      <c r="AI282" s="14">
        <v>8.7253973449957205E-3</v>
      </c>
      <c r="AJ282" s="14">
        <v>0</v>
      </c>
      <c r="AK282" s="14"/>
      <c r="AL282" s="14">
        <v>5.1882620771052301E-3</v>
      </c>
      <c r="AM282" s="14">
        <v>4.0222928202964898E-3</v>
      </c>
      <c r="AN282" s="14">
        <v>1.9376649878890501E-2</v>
      </c>
      <c r="AO282" s="14">
        <v>0</v>
      </c>
      <c r="AP282" s="14">
        <v>0</v>
      </c>
      <c r="AQ282" s="14"/>
      <c r="AR282" s="14">
        <v>0</v>
      </c>
      <c r="AS282" s="14">
        <v>5.3384237098974196E-3</v>
      </c>
      <c r="AT282" s="14">
        <v>3.36877527662136E-3</v>
      </c>
      <c r="AU282" s="14"/>
      <c r="AV282" s="14">
        <v>4.7299890455454099E-3</v>
      </c>
      <c r="AW282" s="14">
        <v>1.9817133074002602E-3</v>
      </c>
      <c r="AX282" s="14">
        <v>7.6103283728627298E-3</v>
      </c>
      <c r="AY282" s="14"/>
      <c r="AZ282" s="14">
        <v>0</v>
      </c>
      <c r="BA282" s="14">
        <v>4.0510939367155701E-3</v>
      </c>
      <c r="BB282" s="14">
        <v>4.3933387389021999E-3</v>
      </c>
      <c r="BC282" s="14"/>
      <c r="BD282" s="14">
        <v>0</v>
      </c>
      <c r="BE282" s="14">
        <v>8.0253101302687896E-3</v>
      </c>
      <c r="BF282" s="14"/>
      <c r="BG282" s="14">
        <v>3.8597855897885502E-3</v>
      </c>
      <c r="BH282" s="14">
        <v>2.33264121358179E-2</v>
      </c>
      <c r="BI282" s="14"/>
      <c r="BJ282" s="14">
        <v>9.2358221459005393E-3</v>
      </c>
      <c r="BK282" s="14">
        <v>1.1194091963418E-2</v>
      </c>
    </row>
    <row r="283" spans="2:63" x14ac:dyDescent="0.35">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row>
    <row r="284" spans="2:63" x14ac:dyDescent="0.35">
      <c r="B284" s="6" t="s">
        <v>197</v>
      </c>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row>
    <row r="285" spans="2:63" x14ac:dyDescent="0.35">
      <c r="B285" s="21" t="s">
        <v>90</v>
      </c>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row>
    <row r="286" spans="2:63" x14ac:dyDescent="0.35">
      <c r="B286" t="s">
        <v>189</v>
      </c>
      <c r="C286" s="14">
        <v>0.24891995951266899</v>
      </c>
      <c r="D286" s="14">
        <v>0.27569946631733799</v>
      </c>
      <c r="E286" s="14">
        <v>0.226738440167571</v>
      </c>
      <c r="F286" s="14"/>
      <c r="G286" s="14">
        <v>0.174137829428299</v>
      </c>
      <c r="H286" s="14">
        <v>0.22005573212770299</v>
      </c>
      <c r="I286" s="14">
        <v>0.21963127540462099</v>
      </c>
      <c r="J286" s="14">
        <v>0.27989075832835603</v>
      </c>
      <c r="K286" s="14">
        <v>0.29824238755635402</v>
      </c>
      <c r="L286" s="14">
        <v>0.30245147477738799</v>
      </c>
      <c r="M286" s="14"/>
      <c r="N286" s="14">
        <v>0.25626396058178003</v>
      </c>
      <c r="O286" s="14">
        <v>0.24743881643990701</v>
      </c>
      <c r="P286" s="14"/>
      <c r="Q286" s="14">
        <v>0.280909019351895</v>
      </c>
      <c r="R286" s="14">
        <v>0.26394226117286301</v>
      </c>
      <c r="S286" s="14">
        <v>0.26035838166316699</v>
      </c>
      <c r="T286" s="14">
        <v>0.17825324860546299</v>
      </c>
      <c r="U286" s="14">
        <v>0.31292710721865302</v>
      </c>
      <c r="V286" s="14">
        <v>0.38235245468852502</v>
      </c>
      <c r="W286" s="14">
        <v>0.209408928773091</v>
      </c>
      <c r="X286" s="14">
        <v>0.14312659332394501</v>
      </c>
      <c r="Y286" s="14">
        <v>0.27989451020774297</v>
      </c>
      <c r="Z286" s="14">
        <v>2.6437207529325699E-2</v>
      </c>
      <c r="AA286" s="14"/>
      <c r="AB286" s="14">
        <v>0.370479514730649</v>
      </c>
      <c r="AC286" s="14">
        <v>0.21840391730615699</v>
      </c>
      <c r="AD286" s="14">
        <v>0.186655933600332</v>
      </c>
      <c r="AE286" s="14"/>
      <c r="AF286" s="14">
        <v>0.363507200093451</v>
      </c>
      <c r="AG286" s="14">
        <v>0.15232318630637001</v>
      </c>
      <c r="AH286" s="14">
        <v>0.234355222876094</v>
      </c>
      <c r="AI286" s="14">
        <v>0.175971666134558</v>
      </c>
      <c r="AJ286" s="14">
        <v>0</v>
      </c>
      <c r="AK286" s="14"/>
      <c r="AL286" s="14">
        <v>0.36909029691696299</v>
      </c>
      <c r="AM286" s="14">
        <v>0.15746340368234399</v>
      </c>
      <c r="AN286" s="14">
        <v>0.15592731705674501</v>
      </c>
      <c r="AO286" s="14">
        <v>0.32610930179209902</v>
      </c>
      <c r="AP286" s="14">
        <v>0</v>
      </c>
      <c r="AQ286" s="14"/>
      <c r="AR286" s="14">
        <v>0.65122567080273097</v>
      </c>
      <c r="AS286" s="14">
        <v>0.24556087971351701</v>
      </c>
      <c r="AT286" s="14">
        <v>0.13488872322960499</v>
      </c>
      <c r="AU286" s="14"/>
      <c r="AV286" s="14">
        <v>0.38434141457506499</v>
      </c>
      <c r="AW286" s="14">
        <v>0.19181617778049201</v>
      </c>
      <c r="AX286" s="14">
        <v>0.215758585479842</v>
      </c>
      <c r="AY286" s="14"/>
      <c r="AZ286" s="14">
        <v>0.525071668574013</v>
      </c>
      <c r="BA286" s="14">
        <v>0.22049585163601601</v>
      </c>
      <c r="BB286" s="14">
        <v>0.16462916242008699</v>
      </c>
      <c r="BC286" s="14"/>
      <c r="BD286" s="14">
        <v>0.27492045998098402</v>
      </c>
      <c r="BE286" s="14">
        <v>0.24179074715582399</v>
      </c>
      <c r="BF286" s="14"/>
      <c r="BG286" s="14">
        <v>0.26434684951856602</v>
      </c>
      <c r="BH286" s="14">
        <v>0.22090579128309401</v>
      </c>
      <c r="BI286" s="14"/>
      <c r="BJ286" s="14">
        <v>0.271523418495415</v>
      </c>
      <c r="BK286" s="14">
        <v>0.24272462270364101</v>
      </c>
    </row>
    <row r="287" spans="2:63" x14ac:dyDescent="0.35">
      <c r="B287" t="s">
        <v>190</v>
      </c>
      <c r="C287" s="14">
        <v>0.33340152695727598</v>
      </c>
      <c r="D287" s="14">
        <v>0.294831762923776</v>
      </c>
      <c r="E287" s="14">
        <v>0.36300620343506701</v>
      </c>
      <c r="F287" s="14"/>
      <c r="G287" s="14">
        <v>0.34814769562524001</v>
      </c>
      <c r="H287" s="14">
        <v>0.34022431703880102</v>
      </c>
      <c r="I287" s="14">
        <v>0.32180715704704699</v>
      </c>
      <c r="J287" s="14">
        <v>0.33054163763990002</v>
      </c>
      <c r="K287" s="14">
        <v>0.28866067147366398</v>
      </c>
      <c r="L287" s="14">
        <v>0.36612665973385899</v>
      </c>
      <c r="M287" s="14"/>
      <c r="N287" s="14">
        <v>0.37800651658503298</v>
      </c>
      <c r="O287" s="14">
        <v>0.32440556266260301</v>
      </c>
      <c r="P287" s="14"/>
      <c r="Q287" s="14">
        <v>0.36235073639010801</v>
      </c>
      <c r="R287" s="14">
        <v>0.28000375608399097</v>
      </c>
      <c r="S287" s="14">
        <v>0.31732382439236501</v>
      </c>
      <c r="T287" s="14">
        <v>0.35573362969675698</v>
      </c>
      <c r="U287" s="14">
        <v>0.38119383782018401</v>
      </c>
      <c r="V287" s="14">
        <v>0.30468870007486099</v>
      </c>
      <c r="W287" s="14">
        <v>0.30460792838512202</v>
      </c>
      <c r="X287" s="14">
        <v>0.43022903296418402</v>
      </c>
      <c r="Y287" s="14">
        <v>0.365405502730485</v>
      </c>
      <c r="Z287" s="14">
        <v>0.36251592539135402</v>
      </c>
      <c r="AA287" s="14"/>
      <c r="AB287" s="14">
        <v>0.37651885594373402</v>
      </c>
      <c r="AC287" s="14">
        <v>0.33942649107908301</v>
      </c>
      <c r="AD287" s="14">
        <v>0.32161849826651301</v>
      </c>
      <c r="AE287" s="14"/>
      <c r="AF287" s="14">
        <v>0.38500029030940502</v>
      </c>
      <c r="AG287" s="14">
        <v>0.30907075156609298</v>
      </c>
      <c r="AH287" s="14">
        <v>0.233505311440449</v>
      </c>
      <c r="AI287" s="14">
        <v>0.31757936839497902</v>
      </c>
      <c r="AJ287" s="14">
        <v>0</v>
      </c>
      <c r="AK287" s="14"/>
      <c r="AL287" s="14">
        <v>0.39206409930939701</v>
      </c>
      <c r="AM287" s="14">
        <v>0.31708222762457799</v>
      </c>
      <c r="AN287" s="14">
        <v>0.21995515378335601</v>
      </c>
      <c r="AO287" s="14">
        <v>8.7013610170906294E-2</v>
      </c>
      <c r="AP287" s="14">
        <v>0</v>
      </c>
      <c r="AQ287" s="14"/>
      <c r="AR287" s="14">
        <v>0.26988151185167503</v>
      </c>
      <c r="AS287" s="14">
        <v>0.45734073247524898</v>
      </c>
      <c r="AT287" s="14">
        <v>0.25069302782338798</v>
      </c>
      <c r="AU287" s="14"/>
      <c r="AV287" s="14">
        <v>0.31660844925982301</v>
      </c>
      <c r="AW287" s="14">
        <v>0.403197257241175</v>
      </c>
      <c r="AX287" s="14">
        <v>0.20835130875791899</v>
      </c>
      <c r="AY287" s="14"/>
      <c r="AZ287" s="14">
        <v>0.29253513012552301</v>
      </c>
      <c r="BA287" s="14">
        <v>0.41341597815137299</v>
      </c>
      <c r="BB287" s="14">
        <v>0.24732376003915499</v>
      </c>
      <c r="BC287" s="14"/>
      <c r="BD287" s="14">
        <v>0.39782674487499298</v>
      </c>
      <c r="BE287" s="14">
        <v>0.34099028141269</v>
      </c>
      <c r="BF287" s="14"/>
      <c r="BG287" s="14">
        <v>0.32966498177956299</v>
      </c>
      <c r="BH287" s="14">
        <v>0.34018683528357202</v>
      </c>
      <c r="BI287" s="14"/>
      <c r="BJ287" s="14">
        <v>0.29384281929839001</v>
      </c>
      <c r="BK287" s="14">
        <v>0.34424409392296601</v>
      </c>
    </row>
    <row r="288" spans="2:63" x14ac:dyDescent="0.35">
      <c r="B288" t="s">
        <v>82</v>
      </c>
      <c r="C288" s="14">
        <v>0.155738271791206</v>
      </c>
      <c r="D288" s="14">
        <v>0.14829232005141299</v>
      </c>
      <c r="E288" s="14">
        <v>0.163616321942645</v>
      </c>
      <c r="F288" s="14"/>
      <c r="G288" s="14">
        <v>0.199061074151024</v>
      </c>
      <c r="H288" s="14">
        <v>0.155435524427469</v>
      </c>
      <c r="I288" s="14">
        <v>0.14049158072068499</v>
      </c>
      <c r="J288" s="14">
        <v>0.17133896651723801</v>
      </c>
      <c r="K288" s="14">
        <v>0.16318756711256699</v>
      </c>
      <c r="L288" s="14">
        <v>0.119696680487722</v>
      </c>
      <c r="M288" s="14"/>
      <c r="N288" s="14">
        <v>0.13975921719614401</v>
      </c>
      <c r="O288" s="14">
        <v>0.15896093826416</v>
      </c>
      <c r="P288" s="14"/>
      <c r="Q288" s="14">
        <v>0.18004803466878799</v>
      </c>
      <c r="R288" s="14">
        <v>0.19848090754106701</v>
      </c>
      <c r="S288" s="14">
        <v>0.158892234821261</v>
      </c>
      <c r="T288" s="14">
        <v>0.11503858996902599</v>
      </c>
      <c r="U288" s="14">
        <v>0.11336261851969701</v>
      </c>
      <c r="V288" s="14">
        <v>0.13366144127178101</v>
      </c>
      <c r="W288" s="14">
        <v>0.123987627321092</v>
      </c>
      <c r="X288" s="14">
        <v>0.14131725422199001</v>
      </c>
      <c r="Y288" s="14">
        <v>0.13686054895929101</v>
      </c>
      <c r="Z288" s="14">
        <v>0.237325116065221</v>
      </c>
      <c r="AA288" s="14"/>
      <c r="AB288" s="14">
        <v>0.11162063025777</v>
      </c>
      <c r="AC288" s="14">
        <v>0.18458058655246001</v>
      </c>
      <c r="AD288" s="14">
        <v>0.161775412133602</v>
      </c>
      <c r="AE288" s="14"/>
      <c r="AF288" s="14">
        <v>0.113073972700917</v>
      </c>
      <c r="AG288" s="14">
        <v>0.170213182022348</v>
      </c>
      <c r="AH288" s="14">
        <v>0.245986019312504</v>
      </c>
      <c r="AI288" s="14">
        <v>0.19755673888157901</v>
      </c>
      <c r="AJ288" s="14">
        <v>0</v>
      </c>
      <c r="AK288" s="14"/>
      <c r="AL288" s="14">
        <v>0.123969643219928</v>
      </c>
      <c r="AM288" s="14">
        <v>0.15627597061266599</v>
      </c>
      <c r="AN288" s="14">
        <v>0.213811209851305</v>
      </c>
      <c r="AO288" s="14">
        <v>0.49345584919834501</v>
      </c>
      <c r="AP288" s="14">
        <v>0</v>
      </c>
      <c r="AQ288" s="14"/>
      <c r="AR288" s="14">
        <v>1.1682693192213199E-2</v>
      </c>
      <c r="AS288" s="14">
        <v>0.15979065711062501</v>
      </c>
      <c r="AT288" s="14">
        <v>0.17250257651989201</v>
      </c>
      <c r="AU288" s="14"/>
      <c r="AV288" s="14">
        <v>0.111766430675988</v>
      </c>
      <c r="AW288" s="14">
        <v>0.14297898129144301</v>
      </c>
      <c r="AX288" s="14">
        <v>0.19016802641168301</v>
      </c>
      <c r="AY288" s="14"/>
      <c r="AZ288" s="14">
        <v>9.1498574243671096E-2</v>
      </c>
      <c r="BA288" s="14">
        <v>0.154991936575332</v>
      </c>
      <c r="BB288" s="14">
        <v>0.169538352120608</v>
      </c>
      <c r="BC288" s="14"/>
      <c r="BD288" s="14">
        <v>0.108158037630394</v>
      </c>
      <c r="BE288" s="14">
        <v>0.168404856630991</v>
      </c>
      <c r="BF288" s="14"/>
      <c r="BG288" s="14">
        <v>0.14296117281225701</v>
      </c>
      <c r="BH288" s="14">
        <v>0.17894060227683101</v>
      </c>
      <c r="BI288" s="14"/>
      <c r="BJ288" s="14">
        <v>0.18487566773497899</v>
      </c>
      <c r="BK288" s="14">
        <v>0.147752061284776</v>
      </c>
    </row>
    <row r="289" spans="2:63" x14ac:dyDescent="0.35">
      <c r="B289" t="s">
        <v>191</v>
      </c>
      <c r="C289" s="14">
        <v>0.140935056824956</v>
      </c>
      <c r="D289" s="14">
        <v>0.151218815111858</v>
      </c>
      <c r="E289" s="14">
        <v>0.13276181607840701</v>
      </c>
      <c r="F289" s="14"/>
      <c r="G289" s="14">
        <v>0.150116626378067</v>
      </c>
      <c r="H289" s="14">
        <v>0.13385323730236501</v>
      </c>
      <c r="I289" s="14">
        <v>0.192230051181217</v>
      </c>
      <c r="J289" s="14">
        <v>0.127240370458509</v>
      </c>
      <c r="K289" s="14">
        <v>0.116896034872964</v>
      </c>
      <c r="L289" s="14">
        <v>0.115028880053462</v>
      </c>
      <c r="M289" s="14"/>
      <c r="N289" s="14">
        <v>0.11709218408727901</v>
      </c>
      <c r="O289" s="14">
        <v>0.145743703427513</v>
      </c>
      <c r="P289" s="14"/>
      <c r="Q289" s="14">
        <v>6.4988592265318695E-2</v>
      </c>
      <c r="R289" s="14">
        <v>0.12895196024247599</v>
      </c>
      <c r="S289" s="14">
        <v>0.13947713269342199</v>
      </c>
      <c r="T289" s="14">
        <v>0.15976896567048501</v>
      </c>
      <c r="U289" s="14">
        <v>5.5771625149506399E-2</v>
      </c>
      <c r="V289" s="14">
        <v>8.9002990217658895E-2</v>
      </c>
      <c r="W289" s="14">
        <v>0.21552647648606801</v>
      </c>
      <c r="X289" s="14">
        <v>0.178362030269654</v>
      </c>
      <c r="Y289" s="14">
        <v>0.12719208610949401</v>
      </c>
      <c r="Z289" s="14">
        <v>0.19218028501524401</v>
      </c>
      <c r="AA289" s="14"/>
      <c r="AB289" s="14">
        <v>9.1417481407807005E-2</v>
      </c>
      <c r="AC289" s="14">
        <v>0.14943392024416599</v>
      </c>
      <c r="AD289" s="14">
        <v>0.16623272098651601</v>
      </c>
      <c r="AE289" s="14"/>
      <c r="AF289" s="14">
        <v>9.0801413605293896E-2</v>
      </c>
      <c r="AG289" s="14">
        <v>0.18727684021726601</v>
      </c>
      <c r="AH289" s="14">
        <v>0.21370703623507301</v>
      </c>
      <c r="AI289" s="14">
        <v>0.1592938828686</v>
      </c>
      <c r="AJ289" s="14">
        <v>0</v>
      </c>
      <c r="AK289" s="14"/>
      <c r="AL289" s="14">
        <v>8.1150915774352503E-2</v>
      </c>
      <c r="AM289" s="14">
        <v>0.20432837246833499</v>
      </c>
      <c r="AN289" s="14">
        <v>0.18865137326613701</v>
      </c>
      <c r="AO289" s="14">
        <v>9.3421238838649695E-2</v>
      </c>
      <c r="AP289" s="14">
        <v>0</v>
      </c>
      <c r="AQ289" s="14"/>
      <c r="AR289" s="14">
        <v>3.8311607385438401E-2</v>
      </c>
      <c r="AS289" s="14">
        <v>0.105225191330896</v>
      </c>
      <c r="AT289" s="14">
        <v>0.21464915322838099</v>
      </c>
      <c r="AU289" s="14"/>
      <c r="AV289" s="14">
        <v>9.7991700917094401E-2</v>
      </c>
      <c r="AW289" s="14">
        <v>0.16679148751834499</v>
      </c>
      <c r="AX289" s="14">
        <v>0.169191349731033</v>
      </c>
      <c r="AY289" s="14"/>
      <c r="AZ289" s="14">
        <v>5.4708783581739397E-2</v>
      </c>
      <c r="BA289" s="14">
        <v>0.1385609214653</v>
      </c>
      <c r="BB289" s="14">
        <v>0.19367785500989201</v>
      </c>
      <c r="BC289" s="14"/>
      <c r="BD289" s="14">
        <v>0.12808070476714201</v>
      </c>
      <c r="BE289" s="14">
        <v>0.13949508545690101</v>
      </c>
      <c r="BF289" s="14"/>
      <c r="BG289" s="14">
        <v>0.14701917894490499</v>
      </c>
      <c r="BH289" s="14">
        <v>0.129886710688285</v>
      </c>
      <c r="BI289" s="14"/>
      <c r="BJ289" s="14">
        <v>0.151733678513429</v>
      </c>
      <c r="BK289" s="14">
        <v>0.13797528423066299</v>
      </c>
    </row>
    <row r="290" spans="2:63" x14ac:dyDescent="0.35">
      <c r="B290" t="s">
        <v>192</v>
      </c>
      <c r="C290" s="14">
        <v>0.10775481730676401</v>
      </c>
      <c r="D290" s="14">
        <v>0.118294652761933</v>
      </c>
      <c r="E290" s="14">
        <v>9.9099059388139205E-2</v>
      </c>
      <c r="F290" s="14"/>
      <c r="G290" s="14">
        <v>0.115883508525021</v>
      </c>
      <c r="H290" s="14">
        <v>0.12958023156693499</v>
      </c>
      <c r="I290" s="14">
        <v>0.104057971781466</v>
      </c>
      <c r="J290" s="14">
        <v>8.4397158141367598E-2</v>
      </c>
      <c r="K290" s="14">
        <v>0.12552053332913199</v>
      </c>
      <c r="L290" s="14">
        <v>9.0387523810463902E-2</v>
      </c>
      <c r="M290" s="14"/>
      <c r="N290" s="14">
        <v>0.104616926661879</v>
      </c>
      <c r="O290" s="14">
        <v>0.10838766920152999</v>
      </c>
      <c r="P290" s="14"/>
      <c r="Q290" s="14">
        <v>8.2602435559486098E-2</v>
      </c>
      <c r="R290" s="14">
        <v>0.11343780395412199</v>
      </c>
      <c r="S290" s="14">
        <v>0.11231043407762401</v>
      </c>
      <c r="T290" s="14">
        <v>0.19120556605826999</v>
      </c>
      <c r="U290" s="14">
        <v>0.112524482370149</v>
      </c>
      <c r="V290" s="14">
        <v>9.0294413747175006E-2</v>
      </c>
      <c r="W290" s="14">
        <v>0.13709379448416401</v>
      </c>
      <c r="X290" s="14">
        <v>8.7351688017172996E-2</v>
      </c>
      <c r="Y290" s="14">
        <v>8.6734560312054995E-2</v>
      </c>
      <c r="Z290" s="14">
        <v>0.13222249429633801</v>
      </c>
      <c r="AA290" s="14"/>
      <c r="AB290" s="14">
        <v>4.9963517660040202E-2</v>
      </c>
      <c r="AC290" s="14">
        <v>9.9555421667311003E-2</v>
      </c>
      <c r="AD290" s="14">
        <v>0.159162847744482</v>
      </c>
      <c r="AE290" s="14"/>
      <c r="AF290" s="14">
        <v>4.7617123290932199E-2</v>
      </c>
      <c r="AG290" s="14">
        <v>0.16995631222733101</v>
      </c>
      <c r="AH290" s="14">
        <v>3.7018815184463601E-2</v>
      </c>
      <c r="AI290" s="14">
        <v>0.138369979249996</v>
      </c>
      <c r="AJ290" s="14">
        <v>0</v>
      </c>
      <c r="AK290" s="14"/>
      <c r="AL290" s="14">
        <v>3.1407945771596203E-2</v>
      </c>
      <c r="AM290" s="14">
        <v>0.159661487152782</v>
      </c>
      <c r="AN290" s="14">
        <v>0.20384718187144099</v>
      </c>
      <c r="AO290" s="14">
        <v>0</v>
      </c>
      <c r="AP290" s="14">
        <v>0</v>
      </c>
      <c r="AQ290" s="14"/>
      <c r="AR290" s="14">
        <v>2.3366816452742498E-2</v>
      </c>
      <c r="AS290" s="14">
        <v>3.2082539369713198E-2</v>
      </c>
      <c r="AT290" s="14">
        <v>0.21314938836599401</v>
      </c>
      <c r="AU290" s="14"/>
      <c r="AV290" s="14">
        <v>8.6902837445655606E-2</v>
      </c>
      <c r="AW290" s="14">
        <v>8.6519191083393898E-2</v>
      </c>
      <c r="AX290" s="14">
        <v>0.208543901897558</v>
      </c>
      <c r="AY290" s="14"/>
      <c r="AZ290" s="14">
        <v>3.0289307295578799E-2</v>
      </c>
      <c r="BA290" s="14">
        <v>6.4653926064386705E-2</v>
      </c>
      <c r="BB290" s="14">
        <v>0.214520424774922</v>
      </c>
      <c r="BC290" s="14"/>
      <c r="BD290" s="14">
        <v>9.1014052746487301E-2</v>
      </c>
      <c r="BE290" s="14">
        <v>9.7319919859478299E-2</v>
      </c>
      <c r="BF290" s="14"/>
      <c r="BG290" s="14">
        <v>0.10810376834015201</v>
      </c>
      <c r="BH290" s="14">
        <v>0.107121146297928</v>
      </c>
      <c r="BI290" s="14"/>
      <c r="BJ290" s="14">
        <v>8.0494742842558406E-2</v>
      </c>
      <c r="BK290" s="14">
        <v>0.115226476528206</v>
      </c>
    </row>
    <row r="291" spans="2:63" x14ac:dyDescent="0.35">
      <c r="B291" t="s">
        <v>86</v>
      </c>
      <c r="C291" s="14">
        <v>1.32503676071289E-2</v>
      </c>
      <c r="D291" s="14">
        <v>1.1662982833681701E-2</v>
      </c>
      <c r="E291" s="14">
        <v>1.47781589881708E-2</v>
      </c>
      <c r="F291" s="14"/>
      <c r="G291" s="14">
        <v>1.26532658923486E-2</v>
      </c>
      <c r="H291" s="14">
        <v>2.0850957536726999E-2</v>
      </c>
      <c r="I291" s="14">
        <v>2.1781963864963502E-2</v>
      </c>
      <c r="J291" s="14">
        <v>6.5911089146291398E-3</v>
      </c>
      <c r="K291" s="14">
        <v>7.4928056553178399E-3</v>
      </c>
      <c r="L291" s="14">
        <v>6.3087811371045598E-3</v>
      </c>
      <c r="M291" s="14"/>
      <c r="N291" s="14">
        <v>4.26119488788523E-3</v>
      </c>
      <c r="O291" s="14">
        <v>1.50633100042873E-2</v>
      </c>
      <c r="P291" s="14"/>
      <c r="Q291" s="14">
        <v>2.9101181764403999E-2</v>
      </c>
      <c r="R291" s="14">
        <v>1.51833110054798E-2</v>
      </c>
      <c r="S291" s="14">
        <v>1.16379923521625E-2</v>
      </c>
      <c r="T291" s="14">
        <v>0</v>
      </c>
      <c r="U291" s="14">
        <v>2.4220328921809201E-2</v>
      </c>
      <c r="V291" s="14">
        <v>0</v>
      </c>
      <c r="W291" s="14">
        <v>9.3752445504633707E-3</v>
      </c>
      <c r="X291" s="14">
        <v>1.9613401203053198E-2</v>
      </c>
      <c r="Y291" s="14">
        <v>3.91279168093326E-3</v>
      </c>
      <c r="Z291" s="14">
        <v>4.9318971702517499E-2</v>
      </c>
      <c r="AA291" s="14"/>
      <c r="AB291" s="14">
        <v>0</v>
      </c>
      <c r="AC291" s="14">
        <v>8.5996631508235295E-3</v>
      </c>
      <c r="AD291" s="14">
        <v>4.5545872685546001E-3</v>
      </c>
      <c r="AE291" s="14"/>
      <c r="AF291" s="14">
        <v>0</v>
      </c>
      <c r="AG291" s="14">
        <v>1.11597276605933E-2</v>
      </c>
      <c r="AH291" s="14">
        <v>3.5427594951416799E-2</v>
      </c>
      <c r="AI291" s="14">
        <v>1.1228364470288899E-2</v>
      </c>
      <c r="AJ291" s="14">
        <v>0</v>
      </c>
      <c r="AK291" s="14"/>
      <c r="AL291" s="14">
        <v>2.3170990077633099E-3</v>
      </c>
      <c r="AM291" s="14">
        <v>5.1885384592946296E-3</v>
      </c>
      <c r="AN291" s="14">
        <v>1.7807764171015601E-2</v>
      </c>
      <c r="AO291" s="14">
        <v>0</v>
      </c>
      <c r="AP291" s="14">
        <v>0</v>
      </c>
      <c r="AQ291" s="14"/>
      <c r="AR291" s="14">
        <v>5.53170031519944E-3</v>
      </c>
      <c r="AS291" s="14">
        <v>0</v>
      </c>
      <c r="AT291" s="14">
        <v>1.41171308327411E-2</v>
      </c>
      <c r="AU291" s="14"/>
      <c r="AV291" s="14">
        <v>2.3891671263742299E-3</v>
      </c>
      <c r="AW291" s="14">
        <v>8.6969050851506795E-3</v>
      </c>
      <c r="AX291" s="14">
        <v>7.9868277219652499E-3</v>
      </c>
      <c r="AY291" s="14"/>
      <c r="AZ291" s="14">
        <v>5.89653617947394E-3</v>
      </c>
      <c r="BA291" s="14">
        <v>7.8813861075928797E-3</v>
      </c>
      <c r="BB291" s="14">
        <v>1.03104456353373E-2</v>
      </c>
      <c r="BC291" s="14"/>
      <c r="BD291" s="14">
        <v>0</v>
      </c>
      <c r="BE291" s="14">
        <v>1.1999109484116499E-2</v>
      </c>
      <c r="BF291" s="14"/>
      <c r="BG291" s="14">
        <v>7.9040486045575398E-3</v>
      </c>
      <c r="BH291" s="14">
        <v>2.29589141702892E-2</v>
      </c>
      <c r="BI291" s="14"/>
      <c r="BJ291" s="14">
        <v>1.75296731152274E-2</v>
      </c>
      <c r="BK291" s="14">
        <v>1.20774613297475E-2</v>
      </c>
    </row>
    <row r="292" spans="2:63" x14ac:dyDescent="0.35">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row>
    <row r="293" spans="2:63" x14ac:dyDescent="0.35">
      <c r="B293" s="6" t="s">
        <v>198</v>
      </c>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row>
    <row r="294" spans="2:63" x14ac:dyDescent="0.35">
      <c r="B294" s="21" t="s">
        <v>199</v>
      </c>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row>
    <row r="295" spans="2:63" x14ac:dyDescent="0.35">
      <c r="B295" t="s">
        <v>189</v>
      </c>
      <c r="C295" s="14">
        <v>0.112769134390107</v>
      </c>
      <c r="D295" s="14">
        <v>0.13125985200009699</v>
      </c>
      <c r="E295" s="14">
        <v>9.7246026986520406E-2</v>
      </c>
      <c r="F295" s="14"/>
      <c r="G295" s="14">
        <v>0.119162258688737</v>
      </c>
      <c r="H295" s="14">
        <v>0.18452075019053299</v>
      </c>
      <c r="I295" s="14">
        <v>0.12960007791436201</v>
      </c>
      <c r="J295" s="14">
        <v>9.5191593194624197E-2</v>
      </c>
      <c r="K295" s="14">
        <v>4.5571410441312701E-2</v>
      </c>
      <c r="L295" s="14">
        <v>8.8240120710887104E-2</v>
      </c>
      <c r="M295" s="14"/>
      <c r="N295" s="14">
        <v>0.106461097153853</v>
      </c>
      <c r="O295" s="14">
        <v>0.11418706246636599</v>
      </c>
      <c r="P295" s="14"/>
      <c r="Q295" s="14">
        <v>0.153124576718811</v>
      </c>
      <c r="R295" s="14">
        <v>0.12203814606633601</v>
      </c>
      <c r="S295" s="14">
        <v>9.9339980977347794E-2</v>
      </c>
      <c r="T295" s="14">
        <v>2.6838020726737102E-2</v>
      </c>
      <c r="U295" s="14">
        <v>0.15294710637144801</v>
      </c>
      <c r="V295" s="14">
        <v>0.124961103036732</v>
      </c>
      <c r="W295" s="14">
        <v>0.106980927490525</v>
      </c>
      <c r="X295" s="14">
        <v>0.104559804519398</v>
      </c>
      <c r="Y295" s="14">
        <v>0.133965817693322</v>
      </c>
      <c r="Z295" s="14">
        <v>5.2808770082023199E-2</v>
      </c>
      <c r="AA295" s="14"/>
      <c r="AB295" s="14">
        <v>0.24250305549704401</v>
      </c>
      <c r="AC295" s="14">
        <v>2.2903977085194E-2</v>
      </c>
      <c r="AD295" s="14">
        <v>9.2238523111997206E-2</v>
      </c>
      <c r="AE295" s="14"/>
      <c r="AF295" s="14">
        <v>0.19122966732348601</v>
      </c>
      <c r="AG295" s="14">
        <v>5.2455528492260498E-2</v>
      </c>
      <c r="AH295" s="14">
        <v>3.6186807779506801E-2</v>
      </c>
      <c r="AI295" s="14">
        <v>6.2366146719263799E-2</v>
      </c>
      <c r="AJ295" s="14">
        <v>0</v>
      </c>
      <c r="AK295" s="14"/>
      <c r="AL295" s="14">
        <v>0.231556717659848</v>
      </c>
      <c r="AM295" s="14">
        <v>5.0729983906241401E-2</v>
      </c>
      <c r="AN295" s="14">
        <v>3.59021134931857E-2</v>
      </c>
      <c r="AO295" s="14">
        <v>0.123817685364948</v>
      </c>
      <c r="AP295" s="14">
        <v>0</v>
      </c>
      <c r="AQ295" s="14"/>
      <c r="AR295" s="14">
        <v>0.47841206161354499</v>
      </c>
      <c r="AS295" s="14">
        <v>4.2810637804042199E-2</v>
      </c>
      <c r="AT295" s="14">
        <v>5.3927819985930103E-2</v>
      </c>
      <c r="AU295" s="14"/>
      <c r="AV295" s="14">
        <v>0.21216496086796099</v>
      </c>
      <c r="AW295" s="14">
        <v>7.1163330113243606E-2</v>
      </c>
      <c r="AX295" s="14">
        <v>7.9333722667756401E-2</v>
      </c>
      <c r="AY295" s="14"/>
      <c r="AZ295" s="14">
        <v>0.27775042540005501</v>
      </c>
      <c r="BA295" s="14">
        <v>7.2234784738376995E-2</v>
      </c>
      <c r="BB295" s="14">
        <v>9.7896652000005996E-2</v>
      </c>
      <c r="BC295" s="14"/>
      <c r="BD295" s="14">
        <v>0.17963993267312101</v>
      </c>
      <c r="BE295" s="14">
        <v>8.5918082583503003E-2</v>
      </c>
      <c r="BF295" s="14"/>
      <c r="BG295" s="14">
        <v>0.12380132996750901</v>
      </c>
      <c r="BH295" s="14">
        <v>9.2700815889687704E-2</v>
      </c>
      <c r="BI295" s="14"/>
      <c r="BJ295" s="14">
        <v>0.13029279984513301</v>
      </c>
      <c r="BK295" s="14">
        <v>0.108413740160517</v>
      </c>
    </row>
    <row r="296" spans="2:63" x14ac:dyDescent="0.35">
      <c r="B296" t="s">
        <v>190</v>
      </c>
      <c r="C296" s="14">
        <v>0.180756778643165</v>
      </c>
      <c r="D296" s="14">
        <v>0.18670230464038401</v>
      </c>
      <c r="E296" s="14">
        <v>0.17102549819683099</v>
      </c>
      <c r="F296" s="14"/>
      <c r="G296" s="14">
        <v>0.133014326976579</v>
      </c>
      <c r="H296" s="14">
        <v>0.11488577856729</v>
      </c>
      <c r="I296" s="14">
        <v>0.13799532669054701</v>
      </c>
      <c r="J296" s="14">
        <v>0.26848802529068</v>
      </c>
      <c r="K296" s="14">
        <v>0.25136086846021799</v>
      </c>
      <c r="L296" s="14">
        <v>0.187176491913462</v>
      </c>
      <c r="M296" s="14"/>
      <c r="N296" s="14">
        <v>0.225808439537039</v>
      </c>
      <c r="O296" s="14">
        <v>0.170630012983572</v>
      </c>
      <c r="P296" s="14"/>
      <c r="Q296" s="14">
        <v>6.5038177644169803E-2</v>
      </c>
      <c r="R296" s="14">
        <v>0.21613930033591899</v>
      </c>
      <c r="S296" s="14">
        <v>0.20931016045008599</v>
      </c>
      <c r="T296" s="14">
        <v>0.20456494001691</v>
      </c>
      <c r="U296" s="14">
        <v>0.155357570121819</v>
      </c>
      <c r="V296" s="14">
        <v>0.109275873423358</v>
      </c>
      <c r="W296" s="14">
        <v>0.22141183531040101</v>
      </c>
      <c r="X296" s="14">
        <v>0.174564389284005</v>
      </c>
      <c r="Y296" s="14">
        <v>0.197629368730704</v>
      </c>
      <c r="Z296" s="14">
        <v>4.8143269658350599E-2</v>
      </c>
      <c r="AA296" s="14"/>
      <c r="AB296" s="14">
        <v>0.31763514739129001</v>
      </c>
      <c r="AC296" s="14">
        <v>0.19755766657245599</v>
      </c>
      <c r="AD296" s="14">
        <v>0.10491565741203</v>
      </c>
      <c r="AE296" s="14"/>
      <c r="AF296" s="14">
        <v>0.29944632562246698</v>
      </c>
      <c r="AG296" s="14">
        <v>0.104851338846377</v>
      </c>
      <c r="AH296" s="14">
        <v>4.4459061905097103E-2</v>
      </c>
      <c r="AI296" s="14">
        <v>8.91096833670873E-2</v>
      </c>
      <c r="AJ296" s="14">
        <v>0</v>
      </c>
      <c r="AK296" s="14"/>
      <c r="AL296" s="14">
        <v>0.29400854380277103</v>
      </c>
      <c r="AM296" s="14">
        <v>0.11127144260505201</v>
      </c>
      <c r="AN296" s="14">
        <v>7.4781028442685193E-2</v>
      </c>
      <c r="AO296" s="14">
        <v>0.11591469313007401</v>
      </c>
      <c r="AP296" s="14">
        <v>0</v>
      </c>
      <c r="AQ296" s="14"/>
      <c r="AR296" s="14">
        <v>0.33478067019187002</v>
      </c>
      <c r="AS296" s="14">
        <v>0.279624276251427</v>
      </c>
      <c r="AT296" s="14">
        <v>3.95368460469252E-2</v>
      </c>
      <c r="AU296" s="14"/>
      <c r="AV296" s="14">
        <v>0.244352188345386</v>
      </c>
      <c r="AW296" s="14">
        <v>0.19154524785324301</v>
      </c>
      <c r="AX296" s="14">
        <v>9.10019353238809E-2</v>
      </c>
      <c r="AY296" s="14"/>
      <c r="AZ296" s="14">
        <v>0.232045334874322</v>
      </c>
      <c r="BA296" s="14">
        <v>0.229051799583354</v>
      </c>
      <c r="BB296" s="14">
        <v>8.5295821560581603E-2</v>
      </c>
      <c r="BC296" s="14"/>
      <c r="BD296" s="14">
        <v>0.19880567988509801</v>
      </c>
      <c r="BE296" s="14">
        <v>0.13660987281245701</v>
      </c>
      <c r="BF296" s="14"/>
      <c r="BG296" s="14">
        <v>0.210914202578314</v>
      </c>
      <c r="BH296" s="14">
        <v>0.12589836134657401</v>
      </c>
      <c r="BI296" s="14"/>
      <c r="BJ296" s="14">
        <v>0.14620389088814101</v>
      </c>
      <c r="BK296" s="14">
        <v>0.189344676439442</v>
      </c>
    </row>
    <row r="297" spans="2:63" x14ac:dyDescent="0.35">
      <c r="B297" t="s">
        <v>82</v>
      </c>
      <c r="C297" s="14">
        <v>0.13891275646248399</v>
      </c>
      <c r="D297" s="14">
        <v>0.11148543798265</v>
      </c>
      <c r="E297" s="14">
        <v>0.15852503810906099</v>
      </c>
      <c r="F297" s="14"/>
      <c r="G297" s="14">
        <v>0.21023627742914999</v>
      </c>
      <c r="H297" s="14">
        <v>0.13604754119580501</v>
      </c>
      <c r="I297" s="14">
        <v>0.110270602231581</v>
      </c>
      <c r="J297" s="14">
        <v>0.124948906337363</v>
      </c>
      <c r="K297" s="14">
        <v>0.111658074262187</v>
      </c>
      <c r="L297" s="14">
        <v>0.160930681443234</v>
      </c>
      <c r="M297" s="14"/>
      <c r="N297" s="14">
        <v>9.7963958638780199E-2</v>
      </c>
      <c r="O297" s="14">
        <v>0.14811727570495001</v>
      </c>
      <c r="P297" s="14"/>
      <c r="Q297" s="14">
        <v>0.31262461981944401</v>
      </c>
      <c r="R297" s="14">
        <v>0.14990763721650899</v>
      </c>
      <c r="S297" s="14">
        <v>8.4466648068354605E-2</v>
      </c>
      <c r="T297" s="14">
        <v>5.33703828030389E-2</v>
      </c>
      <c r="U297" s="14">
        <v>0.120479856573358</v>
      </c>
      <c r="V297" s="14">
        <v>0.213891572399972</v>
      </c>
      <c r="W297" s="14">
        <v>5.33703886633215E-2</v>
      </c>
      <c r="X297" s="14">
        <v>0.20643064602198499</v>
      </c>
      <c r="Y297" s="14">
        <v>7.6617349355386097E-2</v>
      </c>
      <c r="Z297" s="14">
        <v>0.26959666696036</v>
      </c>
      <c r="AA297" s="14"/>
      <c r="AB297" s="14">
        <v>0.160648733194766</v>
      </c>
      <c r="AC297" s="14">
        <v>0.184055673657327</v>
      </c>
      <c r="AD297" s="14">
        <v>5.9081560975648401E-2</v>
      </c>
      <c r="AE297" s="14"/>
      <c r="AF297" s="14">
        <v>0.15753425566031401</v>
      </c>
      <c r="AG297" s="14">
        <v>5.9505017948650797E-2</v>
      </c>
      <c r="AH297" s="14">
        <v>0.29918530377379499</v>
      </c>
      <c r="AI297" s="14">
        <v>0.23962595651842999</v>
      </c>
      <c r="AJ297" s="14">
        <v>0</v>
      </c>
      <c r="AK297" s="14"/>
      <c r="AL297" s="14">
        <v>0.18143595582593899</v>
      </c>
      <c r="AM297" s="14">
        <v>4.9946779713080799E-2</v>
      </c>
      <c r="AN297" s="14">
        <v>0.19007438492680501</v>
      </c>
      <c r="AO297" s="14">
        <v>0.28387372260122501</v>
      </c>
      <c r="AP297" s="14">
        <v>0</v>
      </c>
      <c r="AQ297" s="14"/>
      <c r="AR297" s="14">
        <v>8.0093994773349705E-2</v>
      </c>
      <c r="AS297" s="14">
        <v>0.21173619460065801</v>
      </c>
      <c r="AT297" s="14">
        <v>6.2498937176860399E-2</v>
      </c>
      <c r="AU297" s="14"/>
      <c r="AV297" s="14">
        <v>0.14833370426959799</v>
      </c>
      <c r="AW297" s="14">
        <v>0.14257018143765601</v>
      </c>
      <c r="AX297" s="14">
        <v>4.26393490238786E-2</v>
      </c>
      <c r="AY297" s="14"/>
      <c r="AZ297" s="14">
        <v>0.129826181940048</v>
      </c>
      <c r="BA297" s="14">
        <v>0.16362581067555501</v>
      </c>
      <c r="BB297" s="14">
        <v>6.9838683459378201E-2</v>
      </c>
      <c r="BC297" s="14"/>
      <c r="BD297" s="14">
        <v>0.12560773003923401</v>
      </c>
      <c r="BE297" s="14">
        <v>0.149316452081729</v>
      </c>
      <c r="BF297" s="14"/>
      <c r="BG297" s="14">
        <v>0.121032293615526</v>
      </c>
      <c r="BH297" s="14">
        <v>0.17143854163644201</v>
      </c>
      <c r="BI297" s="14"/>
      <c r="BJ297" s="14">
        <v>0.168511816188811</v>
      </c>
      <c r="BK297" s="14">
        <v>0.131556100729458</v>
      </c>
    </row>
    <row r="298" spans="2:63" x14ac:dyDescent="0.35">
      <c r="B298" t="s">
        <v>191</v>
      </c>
      <c r="C298" s="14">
        <v>0.16547056108053401</v>
      </c>
      <c r="D298" s="14">
        <v>0.15349311925496301</v>
      </c>
      <c r="E298" s="14">
        <v>0.179065852275337</v>
      </c>
      <c r="F298" s="14"/>
      <c r="G298" s="14">
        <v>0.18519713803135501</v>
      </c>
      <c r="H298" s="14">
        <v>0.18547321948878601</v>
      </c>
      <c r="I298" s="14">
        <v>0.17407454497502001</v>
      </c>
      <c r="J298" s="14">
        <v>0.145416096036318</v>
      </c>
      <c r="K298" s="14">
        <v>0.163721368257703</v>
      </c>
      <c r="L298" s="14">
        <v>0.14379946420148201</v>
      </c>
      <c r="M298" s="14"/>
      <c r="N298" s="14">
        <v>0.15049702894238101</v>
      </c>
      <c r="O298" s="14">
        <v>0.16883632935746101</v>
      </c>
      <c r="P298" s="14"/>
      <c r="Q298" s="14">
        <v>0.211754945052719</v>
      </c>
      <c r="R298" s="14">
        <v>0.17967846729370099</v>
      </c>
      <c r="S298" s="14">
        <v>0.26680558870214899</v>
      </c>
      <c r="T298" s="14">
        <v>0.13575210967225301</v>
      </c>
      <c r="U298" s="14">
        <v>0.187975736751474</v>
      </c>
      <c r="V298" s="14">
        <v>0.10144795339594501</v>
      </c>
      <c r="W298" s="14">
        <v>0.19704962847039501</v>
      </c>
      <c r="X298" s="14">
        <v>9.3909465695394906E-2</v>
      </c>
      <c r="Y298" s="14">
        <v>0.16504276098399701</v>
      </c>
      <c r="Z298" s="14">
        <v>0.124584648114546</v>
      </c>
      <c r="AA298" s="14"/>
      <c r="AB298" s="14">
        <v>0.146039754148997</v>
      </c>
      <c r="AC298" s="14">
        <v>0.227682281170136</v>
      </c>
      <c r="AD298" s="14">
        <v>0.13627168763478401</v>
      </c>
      <c r="AE298" s="14"/>
      <c r="AF298" s="14">
        <v>0.175144170949178</v>
      </c>
      <c r="AG298" s="14">
        <v>0.115618788036404</v>
      </c>
      <c r="AH298" s="14">
        <v>0.458921975313548</v>
      </c>
      <c r="AI298" s="14">
        <v>0.197605354987716</v>
      </c>
      <c r="AJ298" s="14">
        <v>0</v>
      </c>
      <c r="AK298" s="14"/>
      <c r="AL298" s="14">
        <v>0.162142370126549</v>
      </c>
      <c r="AM298" s="14">
        <v>0.11768444721345001</v>
      </c>
      <c r="AN298" s="14">
        <v>0.22844947093499399</v>
      </c>
      <c r="AO298" s="14">
        <v>0.110105207645344</v>
      </c>
      <c r="AP298" s="14">
        <v>0</v>
      </c>
      <c r="AQ298" s="14"/>
      <c r="AR298" s="14">
        <v>4.6785905366746303E-2</v>
      </c>
      <c r="AS298" s="14">
        <v>0.25266941401167597</v>
      </c>
      <c r="AT298" s="14">
        <v>0.12994040405129301</v>
      </c>
      <c r="AU298" s="14"/>
      <c r="AV298" s="14">
        <v>0.13360003476767701</v>
      </c>
      <c r="AW298" s="14">
        <v>0.19424423894026599</v>
      </c>
      <c r="AX298" s="14">
        <v>0.16961520128778401</v>
      </c>
      <c r="AY298" s="14"/>
      <c r="AZ298" s="14">
        <v>0.11003987307655801</v>
      </c>
      <c r="BA298" s="14">
        <v>0.18684601515466401</v>
      </c>
      <c r="BB298" s="14">
        <v>0.15160607839325199</v>
      </c>
      <c r="BC298" s="14"/>
      <c r="BD298" s="14">
        <v>0.129656111659988</v>
      </c>
      <c r="BE298" s="14">
        <v>0.18633254297273899</v>
      </c>
      <c r="BF298" s="14"/>
      <c r="BG298" s="14">
        <v>0.16815455796332601</v>
      </c>
      <c r="BH298" s="14">
        <v>0.16058818713057199</v>
      </c>
      <c r="BI298" s="14"/>
      <c r="BJ298" s="14">
        <v>0.13184943208133701</v>
      </c>
      <c r="BK298" s="14">
        <v>0.173826876236814</v>
      </c>
    </row>
    <row r="299" spans="2:63" x14ac:dyDescent="0.35">
      <c r="B299" t="s">
        <v>192</v>
      </c>
      <c r="C299" s="14">
        <v>0.37523965949786497</v>
      </c>
      <c r="D299" s="14">
        <v>0.40863231519292897</v>
      </c>
      <c r="E299" s="14">
        <v>0.34975300901378897</v>
      </c>
      <c r="F299" s="14"/>
      <c r="G299" s="14">
        <v>0.29750871027603498</v>
      </c>
      <c r="H299" s="14">
        <v>0.36471617629039299</v>
      </c>
      <c r="I299" s="14">
        <v>0.409254887430687</v>
      </c>
      <c r="J299" s="14">
        <v>0.32383193918664999</v>
      </c>
      <c r="K299" s="14">
        <v>0.404395777190587</v>
      </c>
      <c r="L299" s="14">
        <v>0.41985324173093402</v>
      </c>
      <c r="M299" s="14"/>
      <c r="N299" s="14">
        <v>0.404583953158212</v>
      </c>
      <c r="O299" s="14">
        <v>0.368643614436516</v>
      </c>
      <c r="P299" s="14"/>
      <c r="Q299" s="14">
        <v>0.20813388645261899</v>
      </c>
      <c r="R299" s="14">
        <v>0.29693033776265598</v>
      </c>
      <c r="S299" s="14">
        <v>0.34007762180206302</v>
      </c>
      <c r="T299" s="14">
        <v>0.57947454678106103</v>
      </c>
      <c r="U299" s="14">
        <v>0.33193133001008701</v>
      </c>
      <c r="V299" s="14">
        <v>0.45042349774399199</v>
      </c>
      <c r="W299" s="14">
        <v>0.40736771148592499</v>
      </c>
      <c r="X299" s="14">
        <v>0.38183313774046201</v>
      </c>
      <c r="Y299" s="14">
        <v>0.40991241593053701</v>
      </c>
      <c r="Z299" s="14">
        <v>0.35298590187585899</v>
      </c>
      <c r="AA299" s="14"/>
      <c r="AB299" s="14">
        <v>0.12743046439060399</v>
      </c>
      <c r="AC299" s="14">
        <v>0.33168109580727401</v>
      </c>
      <c r="AD299" s="14">
        <v>0.60252066511634805</v>
      </c>
      <c r="AE299" s="14"/>
      <c r="AF299" s="14">
        <v>0.151212467899835</v>
      </c>
      <c r="AG299" s="14">
        <v>0.65953356846714295</v>
      </c>
      <c r="AH299" s="14">
        <v>0.16124685122805299</v>
      </c>
      <c r="AI299" s="14">
        <v>0.35460720044036298</v>
      </c>
      <c r="AJ299" s="14">
        <v>0</v>
      </c>
      <c r="AK299" s="14"/>
      <c r="AL299" s="14">
        <v>0.106612773422312</v>
      </c>
      <c r="AM299" s="14">
        <v>0.66462933988031603</v>
      </c>
      <c r="AN299" s="14">
        <v>0.470793002202331</v>
      </c>
      <c r="AO299" s="14">
        <v>0.27745995241208599</v>
      </c>
      <c r="AP299" s="14">
        <v>0</v>
      </c>
      <c r="AQ299" s="14"/>
      <c r="AR299" s="14">
        <v>4.4595099617278103E-2</v>
      </c>
      <c r="AS299" s="14">
        <v>0.17911872680871499</v>
      </c>
      <c r="AT299" s="14">
        <v>0.70834641703449697</v>
      </c>
      <c r="AU299" s="14"/>
      <c r="AV299" s="14">
        <v>0.25383858872187298</v>
      </c>
      <c r="AW299" s="14">
        <v>0.37374485157821602</v>
      </c>
      <c r="AX299" s="14">
        <v>0.59327433283702202</v>
      </c>
      <c r="AY299" s="14"/>
      <c r="AZ299" s="14">
        <v>0.234880189828647</v>
      </c>
      <c r="BA299" s="14">
        <v>0.31678646797629101</v>
      </c>
      <c r="BB299" s="14">
        <v>0.58517377685628902</v>
      </c>
      <c r="BC299" s="14"/>
      <c r="BD299" s="14">
        <v>0.35003155448511603</v>
      </c>
      <c r="BE299" s="14">
        <v>0.41632438517332498</v>
      </c>
      <c r="BF299" s="14"/>
      <c r="BG299" s="14">
        <v>0.36660540510019701</v>
      </c>
      <c r="BH299" s="14">
        <v>0.39094595894209999</v>
      </c>
      <c r="BI299" s="14"/>
      <c r="BJ299" s="14">
        <v>0.392387006388559</v>
      </c>
      <c r="BK299" s="14">
        <v>0.37097779682465998</v>
      </c>
    </row>
    <row r="300" spans="2:63" x14ac:dyDescent="0.35">
      <c r="B300" t="s">
        <v>86</v>
      </c>
      <c r="C300" s="14">
        <v>2.6851109925844201E-2</v>
      </c>
      <c r="D300" s="14">
        <v>8.4269709289785805E-3</v>
      </c>
      <c r="E300" s="14">
        <v>4.4384575418462198E-2</v>
      </c>
      <c r="F300" s="14"/>
      <c r="G300" s="14">
        <v>5.48812885981452E-2</v>
      </c>
      <c r="H300" s="14">
        <v>1.43565342671937E-2</v>
      </c>
      <c r="I300" s="14">
        <v>3.8804560757803003E-2</v>
      </c>
      <c r="J300" s="14">
        <v>4.2123439954365398E-2</v>
      </c>
      <c r="K300" s="14">
        <v>2.3292501387992801E-2</v>
      </c>
      <c r="L300" s="14">
        <v>0</v>
      </c>
      <c r="M300" s="14"/>
      <c r="N300" s="14">
        <v>1.46855225697336E-2</v>
      </c>
      <c r="O300" s="14">
        <v>2.95857050511351E-2</v>
      </c>
      <c r="P300" s="14"/>
      <c r="Q300" s="14">
        <v>4.9323794312236699E-2</v>
      </c>
      <c r="R300" s="14">
        <v>3.5306111324877897E-2</v>
      </c>
      <c r="S300" s="14">
        <v>0</v>
      </c>
      <c r="T300" s="14">
        <v>0</v>
      </c>
      <c r="U300" s="14">
        <v>5.1308400171813699E-2</v>
      </c>
      <c r="V300" s="14">
        <v>0</v>
      </c>
      <c r="W300" s="14">
        <v>1.3819508579432E-2</v>
      </c>
      <c r="X300" s="14">
        <v>3.8702556738754799E-2</v>
      </c>
      <c r="Y300" s="14">
        <v>1.6832287306054301E-2</v>
      </c>
      <c r="Z300" s="14">
        <v>0.151880743308861</v>
      </c>
      <c r="AA300" s="14"/>
      <c r="AB300" s="14">
        <v>5.7428453772993202E-3</v>
      </c>
      <c r="AC300" s="14">
        <v>3.6119305707613E-2</v>
      </c>
      <c r="AD300" s="14">
        <v>4.9719057491922902E-3</v>
      </c>
      <c r="AE300" s="14"/>
      <c r="AF300" s="14">
        <v>2.5433112544721199E-2</v>
      </c>
      <c r="AG300" s="14">
        <v>8.0357582091643894E-3</v>
      </c>
      <c r="AH300" s="14">
        <v>0</v>
      </c>
      <c r="AI300" s="14">
        <v>5.66856579671393E-2</v>
      </c>
      <c r="AJ300" s="14">
        <v>0</v>
      </c>
      <c r="AK300" s="14"/>
      <c r="AL300" s="14">
        <v>2.4243639162581002E-2</v>
      </c>
      <c r="AM300" s="14">
        <v>5.7380066818598198E-3</v>
      </c>
      <c r="AN300" s="14">
        <v>0</v>
      </c>
      <c r="AO300" s="14">
        <v>8.8828738846323696E-2</v>
      </c>
      <c r="AP300" s="14">
        <v>0</v>
      </c>
      <c r="AQ300" s="14"/>
      <c r="AR300" s="14">
        <v>1.53322684372117E-2</v>
      </c>
      <c r="AS300" s="14">
        <v>3.40407505234828E-2</v>
      </c>
      <c r="AT300" s="14">
        <v>5.7495757044941096E-3</v>
      </c>
      <c r="AU300" s="14"/>
      <c r="AV300" s="14">
        <v>7.7105230275058001E-3</v>
      </c>
      <c r="AW300" s="14">
        <v>2.6732150077376299E-2</v>
      </c>
      <c r="AX300" s="14">
        <v>2.4135458859678601E-2</v>
      </c>
      <c r="AY300" s="14"/>
      <c r="AZ300" s="14">
        <v>1.5457994880369801E-2</v>
      </c>
      <c r="BA300" s="14">
        <v>3.1455121871759001E-2</v>
      </c>
      <c r="BB300" s="14">
        <v>1.0188987730493799E-2</v>
      </c>
      <c r="BC300" s="14"/>
      <c r="BD300" s="14">
        <v>1.6258991257442401E-2</v>
      </c>
      <c r="BE300" s="14">
        <v>2.54986643762471E-2</v>
      </c>
      <c r="BF300" s="14"/>
      <c r="BG300" s="14">
        <v>9.4922107751274406E-3</v>
      </c>
      <c r="BH300" s="14">
        <v>5.8428135054624498E-2</v>
      </c>
      <c r="BI300" s="14"/>
      <c r="BJ300" s="14">
        <v>3.0755054608019E-2</v>
      </c>
      <c r="BK300" s="14">
        <v>2.5880809609108501E-2</v>
      </c>
    </row>
    <row r="301" spans="2:63" x14ac:dyDescent="0.35">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row>
    <row r="302" spans="2:63" x14ac:dyDescent="0.35">
      <c r="B302" s="6" t="s">
        <v>200</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row>
    <row r="303" spans="2:63" x14ac:dyDescent="0.35">
      <c r="B303" s="21" t="s">
        <v>199</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row>
    <row r="304" spans="2:63" x14ac:dyDescent="0.35">
      <c r="B304" t="s">
        <v>189</v>
      </c>
      <c r="C304" s="14">
        <v>0.133355982749532</v>
      </c>
      <c r="D304" s="14">
        <v>0.145083560510707</v>
      </c>
      <c r="E304" s="14">
        <v>0.123195543101748</v>
      </c>
      <c r="F304" s="14"/>
      <c r="G304" s="14">
        <v>6.6682565124813103E-2</v>
      </c>
      <c r="H304" s="14">
        <v>9.3237969626044401E-2</v>
      </c>
      <c r="I304" s="14">
        <v>0.176714515267719</v>
      </c>
      <c r="J304" s="14">
        <v>0.164576590190532</v>
      </c>
      <c r="K304" s="14">
        <v>0.12655633464118099</v>
      </c>
      <c r="L304" s="14">
        <v>0.16019885362974401</v>
      </c>
      <c r="M304" s="14"/>
      <c r="N304" s="14">
        <v>0.145380299819557</v>
      </c>
      <c r="O304" s="14">
        <v>0.13122322895494201</v>
      </c>
      <c r="P304" s="14"/>
      <c r="Q304" s="14">
        <v>9.3590361717307793E-2</v>
      </c>
      <c r="R304" s="14">
        <v>0.12833875298151001</v>
      </c>
      <c r="S304" s="14">
        <v>0.13717275231918799</v>
      </c>
      <c r="T304" s="14">
        <v>0</v>
      </c>
      <c r="U304" s="14">
        <v>0.127864773793816</v>
      </c>
      <c r="V304" s="14">
        <v>0.230734319780703</v>
      </c>
      <c r="W304" s="14">
        <v>0.112830065131878</v>
      </c>
      <c r="X304" s="14">
        <v>8.1384209390350001E-2</v>
      </c>
      <c r="Y304" s="14">
        <v>0.19777004291247299</v>
      </c>
      <c r="Z304" s="14">
        <v>5.07509347527259E-2</v>
      </c>
      <c r="AA304" s="14"/>
      <c r="AB304" s="14">
        <v>0.29600665187578701</v>
      </c>
      <c r="AC304" s="14">
        <v>7.1349418466716594E-2</v>
      </c>
      <c r="AD304" s="14">
        <v>8.8082440922518102E-2</v>
      </c>
      <c r="AE304" s="14"/>
      <c r="AF304" s="14">
        <v>0.26843825152566803</v>
      </c>
      <c r="AG304" s="14">
        <v>3.76117192836933E-2</v>
      </c>
      <c r="AH304" s="14">
        <v>0</v>
      </c>
      <c r="AI304" s="14">
        <v>6.1283692103499203E-2</v>
      </c>
      <c r="AJ304" s="14">
        <v>0</v>
      </c>
      <c r="AK304" s="14"/>
      <c r="AL304" s="14">
        <v>0.285237969627545</v>
      </c>
      <c r="AM304" s="14">
        <v>4.8208622867554202E-2</v>
      </c>
      <c r="AN304" s="14">
        <v>2.77006062597605E-2</v>
      </c>
      <c r="AO304" s="14">
        <v>0</v>
      </c>
      <c r="AP304" s="14">
        <v>0</v>
      </c>
      <c r="AQ304" s="14"/>
      <c r="AR304" s="14">
        <v>0.59705207555817297</v>
      </c>
      <c r="AS304" s="14">
        <v>9.75898458017493E-2</v>
      </c>
      <c r="AT304" s="14">
        <v>3.2220154100508797E-2</v>
      </c>
      <c r="AU304" s="14"/>
      <c r="AV304" s="14">
        <v>0.25764882070463901</v>
      </c>
      <c r="AW304" s="14">
        <v>8.81787015768173E-2</v>
      </c>
      <c r="AX304" s="14">
        <v>5.2877648984401802E-2</v>
      </c>
      <c r="AY304" s="14"/>
      <c r="AZ304" s="14">
        <v>0.37952391509232503</v>
      </c>
      <c r="BA304" s="14">
        <v>0.116150911129866</v>
      </c>
      <c r="BB304" s="14">
        <v>5.4843497102375703E-2</v>
      </c>
      <c r="BC304" s="14"/>
      <c r="BD304" s="14">
        <v>0.23141703936312299</v>
      </c>
      <c r="BE304" s="14">
        <v>0.14133294903329299</v>
      </c>
      <c r="BF304" s="14"/>
      <c r="BG304" s="14">
        <v>0.16064744436907599</v>
      </c>
      <c r="BH304" s="14">
        <v>8.3890090265968706E-2</v>
      </c>
      <c r="BI304" s="14"/>
      <c r="BJ304" s="14">
        <v>0.15941267804498899</v>
      </c>
      <c r="BK304" s="14">
        <v>0.12545353266325601</v>
      </c>
    </row>
    <row r="305" spans="2:63" x14ac:dyDescent="0.35">
      <c r="B305" t="s">
        <v>190</v>
      </c>
      <c r="C305" s="14">
        <v>0.191431609914022</v>
      </c>
      <c r="D305" s="14">
        <v>0.18799211146216699</v>
      </c>
      <c r="E305" s="14">
        <v>0.19441149349700701</v>
      </c>
      <c r="F305" s="14"/>
      <c r="G305" s="14">
        <v>0.15464345720337999</v>
      </c>
      <c r="H305" s="14">
        <v>0.16141203240961499</v>
      </c>
      <c r="I305" s="14">
        <v>0.17949062553127099</v>
      </c>
      <c r="J305" s="14">
        <v>0.25163405096215102</v>
      </c>
      <c r="K305" s="14">
        <v>0.16924063069537101</v>
      </c>
      <c r="L305" s="14">
        <v>0.230261567306426</v>
      </c>
      <c r="M305" s="14"/>
      <c r="N305" s="14">
        <v>0.26354687190170401</v>
      </c>
      <c r="O305" s="14">
        <v>0.178640521841712</v>
      </c>
      <c r="P305" s="14"/>
      <c r="Q305" s="14">
        <v>0.12907449622151701</v>
      </c>
      <c r="R305" s="14">
        <v>0.17939611769507899</v>
      </c>
      <c r="S305" s="14">
        <v>0.13079259811753199</v>
      </c>
      <c r="T305" s="14">
        <v>0.247931276411126</v>
      </c>
      <c r="U305" s="14">
        <v>0.112879739985491</v>
      </c>
      <c r="V305" s="14">
        <v>0.276543077796779</v>
      </c>
      <c r="W305" s="14">
        <v>0.175154445642904</v>
      </c>
      <c r="X305" s="14">
        <v>0.17908436468037001</v>
      </c>
      <c r="Y305" s="14">
        <v>0.22953382326327501</v>
      </c>
      <c r="Z305" s="14">
        <v>9.1165357444238093E-2</v>
      </c>
      <c r="AA305" s="14"/>
      <c r="AB305" s="14">
        <v>0.29390937938146799</v>
      </c>
      <c r="AC305" s="14">
        <v>0.198784821359097</v>
      </c>
      <c r="AD305" s="14">
        <v>0.13314073963902501</v>
      </c>
      <c r="AE305" s="14"/>
      <c r="AF305" s="14">
        <v>0.29448047475401701</v>
      </c>
      <c r="AG305" s="14">
        <v>0.11882381912208601</v>
      </c>
      <c r="AH305" s="14">
        <v>8.0072954324844306E-2</v>
      </c>
      <c r="AI305" s="14">
        <v>0.15780736994021399</v>
      </c>
      <c r="AJ305" s="14">
        <v>0</v>
      </c>
      <c r="AK305" s="14"/>
      <c r="AL305" s="14">
        <v>0.33947182783045099</v>
      </c>
      <c r="AM305" s="14">
        <v>8.7159789625336506E-2</v>
      </c>
      <c r="AN305" s="14">
        <v>7.1118895636086699E-2</v>
      </c>
      <c r="AO305" s="14">
        <v>0.25625205146937102</v>
      </c>
      <c r="AP305" s="14">
        <v>0</v>
      </c>
      <c r="AQ305" s="14"/>
      <c r="AR305" s="14">
        <v>0.281031689442308</v>
      </c>
      <c r="AS305" s="14">
        <v>0.32759815380602098</v>
      </c>
      <c r="AT305" s="14">
        <v>6.3334126154637294E-2</v>
      </c>
      <c r="AU305" s="14"/>
      <c r="AV305" s="14">
        <v>0.25036949062265601</v>
      </c>
      <c r="AW305" s="14">
        <v>0.19343015475855799</v>
      </c>
      <c r="AX305" s="14">
        <v>6.4027743926901304E-2</v>
      </c>
      <c r="AY305" s="14"/>
      <c r="AZ305" s="14">
        <v>0.28991966023813698</v>
      </c>
      <c r="BA305" s="14">
        <v>0.23602561615409001</v>
      </c>
      <c r="BB305" s="14">
        <v>0.10366414464255801</v>
      </c>
      <c r="BC305" s="14"/>
      <c r="BD305" s="14">
        <v>0.21390987213717799</v>
      </c>
      <c r="BE305" s="14">
        <v>0.19027519531755499</v>
      </c>
      <c r="BF305" s="14"/>
      <c r="BG305" s="14">
        <v>0.164111898857251</v>
      </c>
      <c r="BH305" s="14">
        <v>0.240948704625006</v>
      </c>
      <c r="BI305" s="14"/>
      <c r="BJ305" s="14">
        <v>0.16657022090338799</v>
      </c>
      <c r="BK305" s="14">
        <v>0.19897154863243099</v>
      </c>
    </row>
    <row r="306" spans="2:63" x14ac:dyDescent="0.35">
      <c r="B306" t="s">
        <v>82</v>
      </c>
      <c r="C306" s="14">
        <v>0.147501246570927</v>
      </c>
      <c r="D306" s="14">
        <v>0.118701515082001</v>
      </c>
      <c r="E306" s="14">
        <v>0.172452514396609</v>
      </c>
      <c r="F306" s="14"/>
      <c r="G306" s="14">
        <v>0.23323182482279201</v>
      </c>
      <c r="H306" s="14">
        <v>0.13721478649147001</v>
      </c>
      <c r="I306" s="14">
        <v>8.7695723395066705E-2</v>
      </c>
      <c r="J306" s="14">
        <v>0.15841116659267601</v>
      </c>
      <c r="K306" s="14">
        <v>0.13378001086108299</v>
      </c>
      <c r="L306" s="14">
        <v>0.15914569584257299</v>
      </c>
      <c r="M306" s="14"/>
      <c r="N306" s="14">
        <v>3.71846706270876E-2</v>
      </c>
      <c r="O306" s="14">
        <v>0.16706810384691201</v>
      </c>
      <c r="P306" s="14"/>
      <c r="Q306" s="14">
        <v>0.228949629193376</v>
      </c>
      <c r="R306" s="14">
        <v>0.212827544030702</v>
      </c>
      <c r="S306" s="14">
        <v>0.15754201859998301</v>
      </c>
      <c r="T306" s="14">
        <v>7.9545647110931594E-2</v>
      </c>
      <c r="U306" s="14">
        <v>0.30457336586581601</v>
      </c>
      <c r="V306" s="14">
        <v>0.20974792843818199</v>
      </c>
      <c r="W306" s="14">
        <v>0.119753110649675</v>
      </c>
      <c r="X306" s="14">
        <v>2.07972192481501E-2</v>
      </c>
      <c r="Y306" s="14">
        <v>9.6939510833383799E-2</v>
      </c>
      <c r="Z306" s="14">
        <v>0.183295280211343</v>
      </c>
      <c r="AA306" s="14"/>
      <c r="AB306" s="14">
        <v>0.157893632378345</v>
      </c>
      <c r="AC306" s="14">
        <v>0.219748971857675</v>
      </c>
      <c r="AD306" s="14">
        <v>6.1594598410309301E-2</v>
      </c>
      <c r="AE306" s="14"/>
      <c r="AF306" s="14">
        <v>0.16949747928766601</v>
      </c>
      <c r="AG306" s="14">
        <v>0.10114987389239</v>
      </c>
      <c r="AH306" s="14">
        <v>0.33185690671819501</v>
      </c>
      <c r="AI306" s="14">
        <v>0.16179632793608001</v>
      </c>
      <c r="AJ306" s="14">
        <v>0</v>
      </c>
      <c r="AK306" s="14"/>
      <c r="AL306" s="14">
        <v>0.175166886917832</v>
      </c>
      <c r="AM306" s="14">
        <v>8.4699799654414001E-2</v>
      </c>
      <c r="AN306" s="14">
        <v>0.19747143036159701</v>
      </c>
      <c r="AO306" s="14">
        <v>0.26297208748203599</v>
      </c>
      <c r="AP306" s="14">
        <v>0</v>
      </c>
      <c r="AQ306" s="14"/>
      <c r="AR306" s="14">
        <v>3.94489950384408E-2</v>
      </c>
      <c r="AS306" s="14">
        <v>0.19982736269174201</v>
      </c>
      <c r="AT306" s="14">
        <v>0.12819906911590701</v>
      </c>
      <c r="AU306" s="14"/>
      <c r="AV306" s="14">
        <v>9.7530074835638206E-2</v>
      </c>
      <c r="AW306" s="14">
        <v>0.168251241526363</v>
      </c>
      <c r="AX306" s="14">
        <v>0.19674239372185401</v>
      </c>
      <c r="AY306" s="14"/>
      <c r="AZ306" s="14">
        <v>8.7052816707669595E-2</v>
      </c>
      <c r="BA306" s="14">
        <v>0.19462395577095301</v>
      </c>
      <c r="BB306" s="14">
        <v>9.8844114630060806E-2</v>
      </c>
      <c r="BC306" s="14"/>
      <c r="BD306" s="14">
        <v>3.8006711975096197E-2</v>
      </c>
      <c r="BE306" s="14">
        <v>0.152908928246658</v>
      </c>
      <c r="BF306" s="14"/>
      <c r="BG306" s="14">
        <v>0.14307839083274701</v>
      </c>
      <c r="BH306" s="14">
        <v>0.15551769176778099</v>
      </c>
      <c r="BI306" s="14"/>
      <c r="BJ306" s="14">
        <v>0.17379803224467599</v>
      </c>
      <c r="BK306" s="14">
        <v>0.13952598210012801</v>
      </c>
    </row>
    <row r="307" spans="2:63" x14ac:dyDescent="0.35">
      <c r="B307" t="s">
        <v>191</v>
      </c>
      <c r="C307" s="14">
        <v>0.177139369250291</v>
      </c>
      <c r="D307" s="14">
        <v>0.159105782064138</v>
      </c>
      <c r="E307" s="14">
        <v>0.192763156017625</v>
      </c>
      <c r="F307" s="14"/>
      <c r="G307" s="14">
        <v>0.24628439246136699</v>
      </c>
      <c r="H307" s="14">
        <v>0.28368742541565201</v>
      </c>
      <c r="I307" s="14">
        <v>0.117031128002382</v>
      </c>
      <c r="J307" s="14">
        <v>0.14956114357981901</v>
      </c>
      <c r="K307" s="14">
        <v>0.13998622753947801</v>
      </c>
      <c r="L307" s="14">
        <v>0.11280987775600899</v>
      </c>
      <c r="M307" s="14"/>
      <c r="N307" s="14">
        <v>0.16691817278169099</v>
      </c>
      <c r="O307" s="14">
        <v>0.178952303442453</v>
      </c>
      <c r="P307" s="14"/>
      <c r="Q307" s="14">
        <v>0.23968764868154299</v>
      </c>
      <c r="R307" s="14">
        <v>0.14891356563775601</v>
      </c>
      <c r="S307" s="14">
        <v>0.194109145626886</v>
      </c>
      <c r="T307" s="14">
        <v>0.21698498772545</v>
      </c>
      <c r="U307" s="14">
        <v>5.33981541110298E-2</v>
      </c>
      <c r="V307" s="14">
        <v>0.112055572320945</v>
      </c>
      <c r="W307" s="14">
        <v>0.19597102849325099</v>
      </c>
      <c r="X307" s="14">
        <v>0.21825162300708101</v>
      </c>
      <c r="Y307" s="14">
        <v>0.146592677961047</v>
      </c>
      <c r="Z307" s="14">
        <v>0.31072494238154202</v>
      </c>
      <c r="AA307" s="14"/>
      <c r="AB307" s="14">
        <v>0.13253849394091899</v>
      </c>
      <c r="AC307" s="14">
        <v>0.22906134485330401</v>
      </c>
      <c r="AD307" s="14">
        <v>0.174437725928551</v>
      </c>
      <c r="AE307" s="14"/>
      <c r="AF307" s="14">
        <v>0.16847818908408699</v>
      </c>
      <c r="AG307" s="14">
        <v>0.16823370963773099</v>
      </c>
      <c r="AH307" s="14">
        <v>0.23423173551492901</v>
      </c>
      <c r="AI307" s="14">
        <v>0.22088557856062299</v>
      </c>
      <c r="AJ307" s="14">
        <v>0</v>
      </c>
      <c r="AK307" s="14"/>
      <c r="AL307" s="14">
        <v>0.12776350187902399</v>
      </c>
      <c r="AM307" s="14">
        <v>0.18739568807568899</v>
      </c>
      <c r="AN307" s="14">
        <v>0.23811467118958299</v>
      </c>
      <c r="AO307" s="14">
        <v>0.24417232044937301</v>
      </c>
      <c r="AP307" s="14">
        <v>0</v>
      </c>
      <c r="AQ307" s="14"/>
      <c r="AR307" s="14">
        <v>6.6092641257233201E-2</v>
      </c>
      <c r="AS307" s="14">
        <v>0.216269732923286</v>
      </c>
      <c r="AT307" s="14">
        <v>0.17633457107358599</v>
      </c>
      <c r="AU307" s="14"/>
      <c r="AV307" s="14">
        <v>0.141001275770856</v>
      </c>
      <c r="AW307" s="14">
        <v>0.19894176330004101</v>
      </c>
      <c r="AX307" s="14">
        <v>0.21289716542061399</v>
      </c>
      <c r="AY307" s="14"/>
      <c r="AZ307" s="14">
        <v>0.162467621749804</v>
      </c>
      <c r="BA307" s="14">
        <v>0.163046887500821</v>
      </c>
      <c r="BB307" s="14">
        <v>0.205914939774787</v>
      </c>
      <c r="BC307" s="14"/>
      <c r="BD307" s="14">
        <v>0.161509097614944</v>
      </c>
      <c r="BE307" s="14">
        <v>0.217151273662956</v>
      </c>
      <c r="BF307" s="14"/>
      <c r="BG307" s="14">
        <v>0.19315136251773801</v>
      </c>
      <c r="BH307" s="14">
        <v>0.14811756204712201</v>
      </c>
      <c r="BI307" s="14"/>
      <c r="BJ307" s="14">
        <v>0.154929170213365</v>
      </c>
      <c r="BK307" s="14">
        <v>0.183875257562503</v>
      </c>
    </row>
    <row r="308" spans="2:63" x14ac:dyDescent="0.35">
      <c r="B308" t="s">
        <v>192</v>
      </c>
      <c r="C308" s="14">
        <v>0.32392389060122501</v>
      </c>
      <c r="D308" s="14">
        <v>0.36463062680369401</v>
      </c>
      <c r="E308" s="14">
        <v>0.28865673272206999</v>
      </c>
      <c r="F308" s="14"/>
      <c r="G308" s="14">
        <v>0.26524141633020898</v>
      </c>
      <c r="H308" s="14">
        <v>0.29751364599052799</v>
      </c>
      <c r="I308" s="14">
        <v>0.380568796746522</v>
      </c>
      <c r="J308" s="14">
        <v>0.26316229372906103</v>
      </c>
      <c r="K308" s="14">
        <v>0.41407767791717498</v>
      </c>
      <c r="L308" s="14">
        <v>0.33758400546524803</v>
      </c>
      <c r="M308" s="14"/>
      <c r="N308" s="14">
        <v>0.38696998486995998</v>
      </c>
      <c r="O308" s="14">
        <v>0.31274140131699801</v>
      </c>
      <c r="P308" s="14"/>
      <c r="Q308" s="14">
        <v>0.28239478207672802</v>
      </c>
      <c r="R308" s="14">
        <v>0.30282519987768702</v>
      </c>
      <c r="S308" s="14">
        <v>0.33749205145491701</v>
      </c>
      <c r="T308" s="14">
        <v>0.45553808875249202</v>
      </c>
      <c r="U308" s="14">
        <v>0.28756800282172501</v>
      </c>
      <c r="V308" s="14">
        <v>0.143760415706014</v>
      </c>
      <c r="W308" s="14">
        <v>0.37871647742202902</v>
      </c>
      <c r="X308" s="14">
        <v>0.48265280569621</v>
      </c>
      <c r="Y308" s="14">
        <v>0.31825293879179201</v>
      </c>
      <c r="Z308" s="14">
        <v>0.31331255045742401</v>
      </c>
      <c r="AA308" s="14"/>
      <c r="AB308" s="14">
        <v>0.105027598694414</v>
      </c>
      <c r="AC308" s="14">
        <v>0.27463155013795298</v>
      </c>
      <c r="AD308" s="14">
        <v>0.52139590470122799</v>
      </c>
      <c r="AE308" s="14"/>
      <c r="AF308" s="14">
        <v>8.8142533636058104E-2</v>
      </c>
      <c r="AG308" s="14">
        <v>0.56345955406305803</v>
      </c>
      <c r="AH308" s="14">
        <v>0.28506628183098598</v>
      </c>
      <c r="AI308" s="14">
        <v>0.37610172601767999</v>
      </c>
      <c r="AJ308" s="14">
        <v>0</v>
      </c>
      <c r="AK308" s="14"/>
      <c r="AL308" s="14">
        <v>5.0766355839178698E-2</v>
      </c>
      <c r="AM308" s="14">
        <v>0.58655236435034397</v>
      </c>
      <c r="AN308" s="14">
        <v>0.43342619583925002</v>
      </c>
      <c r="AO308" s="14">
        <v>0</v>
      </c>
      <c r="AP308" s="14">
        <v>0</v>
      </c>
      <c r="AQ308" s="14"/>
      <c r="AR308" s="14">
        <v>1.6374598703845299E-2</v>
      </c>
      <c r="AS308" s="14">
        <v>0.15282749813948401</v>
      </c>
      <c r="AT308" s="14">
        <v>0.58278510761920699</v>
      </c>
      <c r="AU308" s="14"/>
      <c r="AV308" s="14">
        <v>0.241243980079552</v>
      </c>
      <c r="AW308" s="14">
        <v>0.33464256917507201</v>
      </c>
      <c r="AX308" s="14">
        <v>0.473455047946228</v>
      </c>
      <c r="AY308" s="14"/>
      <c r="AZ308" s="14">
        <v>8.1035986212064703E-2</v>
      </c>
      <c r="BA308" s="14">
        <v>0.26986411681620998</v>
      </c>
      <c r="BB308" s="14">
        <v>0.536733303850218</v>
      </c>
      <c r="BC308" s="14"/>
      <c r="BD308" s="14">
        <v>0.35515727890965798</v>
      </c>
      <c r="BE308" s="14">
        <v>0.28769779555139802</v>
      </c>
      <c r="BF308" s="14"/>
      <c r="BG308" s="14">
        <v>0.33041195611500801</v>
      </c>
      <c r="BH308" s="14">
        <v>0.312164243734189</v>
      </c>
      <c r="BI308" s="14"/>
      <c r="BJ308" s="14">
        <v>0.31076553878450702</v>
      </c>
      <c r="BK308" s="14">
        <v>0.32791454318668101</v>
      </c>
    </row>
    <row r="309" spans="2:63" x14ac:dyDescent="0.35">
      <c r="B309" t="s">
        <v>86</v>
      </c>
      <c r="C309" s="14">
        <v>2.66479009140046E-2</v>
      </c>
      <c r="D309" s="14">
        <v>2.4486404077292499E-2</v>
      </c>
      <c r="E309" s="14">
        <v>2.8520560264940199E-2</v>
      </c>
      <c r="F309" s="14"/>
      <c r="G309" s="14">
        <v>3.3916344057439499E-2</v>
      </c>
      <c r="H309" s="14">
        <v>2.69341400666906E-2</v>
      </c>
      <c r="I309" s="14">
        <v>5.8499211057040298E-2</v>
      </c>
      <c r="J309" s="14">
        <v>1.2654754945762301E-2</v>
      </c>
      <c r="K309" s="14">
        <v>1.6359118345713099E-2</v>
      </c>
      <c r="L309" s="14">
        <v>0</v>
      </c>
      <c r="M309" s="14"/>
      <c r="N309" s="14">
        <v>0</v>
      </c>
      <c r="O309" s="14">
        <v>3.1374440596983598E-2</v>
      </c>
      <c r="P309" s="14"/>
      <c r="Q309" s="14">
        <v>2.6303082109528999E-2</v>
      </c>
      <c r="R309" s="14">
        <v>2.76988197772653E-2</v>
      </c>
      <c r="S309" s="14">
        <v>4.2891433881493003E-2</v>
      </c>
      <c r="T309" s="14">
        <v>0</v>
      </c>
      <c r="U309" s="14">
        <v>0.11371596342212301</v>
      </c>
      <c r="V309" s="14">
        <v>2.7158685957377301E-2</v>
      </c>
      <c r="W309" s="14">
        <v>1.7574872660262201E-2</v>
      </c>
      <c r="X309" s="14">
        <v>1.7829777977838801E-2</v>
      </c>
      <c r="Y309" s="14">
        <v>1.09110062380306E-2</v>
      </c>
      <c r="Z309" s="14">
        <v>5.07509347527259E-2</v>
      </c>
      <c r="AA309" s="14"/>
      <c r="AB309" s="14">
        <v>1.4624243729067401E-2</v>
      </c>
      <c r="AC309" s="14">
        <v>6.4238933252549098E-3</v>
      </c>
      <c r="AD309" s="14">
        <v>2.1348590398369099E-2</v>
      </c>
      <c r="AE309" s="14"/>
      <c r="AF309" s="14">
        <v>1.09630717125041E-2</v>
      </c>
      <c r="AG309" s="14">
        <v>1.0721324001042001E-2</v>
      </c>
      <c r="AH309" s="14">
        <v>6.8772121611046205E-2</v>
      </c>
      <c r="AI309" s="14">
        <v>2.21253054419027E-2</v>
      </c>
      <c r="AJ309" s="14">
        <v>0</v>
      </c>
      <c r="AK309" s="14"/>
      <c r="AL309" s="14">
        <v>2.15934579059693E-2</v>
      </c>
      <c r="AM309" s="14">
        <v>5.9837354266631098E-3</v>
      </c>
      <c r="AN309" s="14">
        <v>3.2168200713722901E-2</v>
      </c>
      <c r="AO309" s="14">
        <v>0.23660354059922001</v>
      </c>
      <c r="AP309" s="14">
        <v>0</v>
      </c>
      <c r="AQ309" s="14"/>
      <c r="AR309" s="14">
        <v>0</v>
      </c>
      <c r="AS309" s="14">
        <v>5.8874066377175502E-3</v>
      </c>
      <c r="AT309" s="14">
        <v>1.7126971936154398E-2</v>
      </c>
      <c r="AU309" s="14"/>
      <c r="AV309" s="14">
        <v>1.22063579866584E-2</v>
      </c>
      <c r="AW309" s="14">
        <v>1.6555569663148698E-2</v>
      </c>
      <c r="AX309" s="14">
        <v>0</v>
      </c>
      <c r="AY309" s="14"/>
      <c r="AZ309" s="14">
        <v>0</v>
      </c>
      <c r="BA309" s="14">
        <v>2.02885126280603E-2</v>
      </c>
      <c r="BB309" s="14">
        <v>0</v>
      </c>
      <c r="BC309" s="14"/>
      <c r="BD309" s="14">
        <v>0</v>
      </c>
      <c r="BE309" s="14">
        <v>1.0633858188139301E-2</v>
      </c>
      <c r="BF309" s="14"/>
      <c r="BG309" s="14">
        <v>8.5989473081794707E-3</v>
      </c>
      <c r="BH309" s="14">
        <v>5.9361707559933002E-2</v>
      </c>
      <c r="BI309" s="14"/>
      <c r="BJ309" s="14">
        <v>3.4524359809073903E-2</v>
      </c>
      <c r="BK309" s="14">
        <v>2.42591358550013E-2</v>
      </c>
    </row>
    <row r="310" spans="2:63" x14ac:dyDescent="0.35">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row>
    <row r="311" spans="2:63" x14ac:dyDescent="0.35">
      <c r="B311" s="6" t="s">
        <v>219</v>
      </c>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row>
    <row r="312" spans="2:63" x14ac:dyDescent="0.35">
      <c r="B312" s="21" t="s">
        <v>90</v>
      </c>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row>
    <row r="313" spans="2:63" x14ac:dyDescent="0.35">
      <c r="B313" t="s">
        <v>215</v>
      </c>
      <c r="C313" s="14">
        <v>0.146122447730508</v>
      </c>
      <c r="D313" s="14">
        <v>0.16260601960166299</v>
      </c>
      <c r="E313" s="14">
        <v>0.13241511980098999</v>
      </c>
      <c r="F313" s="14"/>
      <c r="G313" s="14">
        <v>9.1867208244965401E-2</v>
      </c>
      <c r="H313" s="14">
        <v>0.113835384359456</v>
      </c>
      <c r="I313" s="14">
        <v>0.13230359640655301</v>
      </c>
      <c r="J313" s="14">
        <v>0.147562466811822</v>
      </c>
      <c r="K313" s="14">
        <v>0.17716589484640199</v>
      </c>
      <c r="L313" s="14">
        <v>0.21397208234236401</v>
      </c>
      <c r="M313" s="14"/>
      <c r="N313" s="14">
        <v>0.21449176553642199</v>
      </c>
      <c r="O313" s="14">
        <v>0.13233367775284499</v>
      </c>
      <c r="P313" s="14"/>
      <c r="Q313" s="14">
        <v>0.107253733965585</v>
      </c>
      <c r="R313" s="14">
        <v>0.12857160205705601</v>
      </c>
      <c r="S313" s="14">
        <v>0.119329213882451</v>
      </c>
      <c r="T313" s="14">
        <v>9.1201975044152395E-2</v>
      </c>
      <c r="U313" s="14">
        <v>0.118843688555194</v>
      </c>
      <c r="V313" s="14">
        <v>0.222564914948812</v>
      </c>
      <c r="W313" s="14">
        <v>0.111374862094181</v>
      </c>
      <c r="X313" s="14">
        <v>0.141647960032242</v>
      </c>
      <c r="Y313" s="14">
        <v>0.20301139936389001</v>
      </c>
      <c r="Z313" s="14">
        <v>9.3724180929193504E-2</v>
      </c>
      <c r="AA313" s="14"/>
      <c r="AB313" s="14">
        <v>0.34001649713827198</v>
      </c>
      <c r="AC313" s="14">
        <v>4.3259221379251103E-2</v>
      </c>
      <c r="AD313" s="14">
        <v>0.10049544873815899</v>
      </c>
      <c r="AE313" s="14"/>
      <c r="AF313" s="14">
        <v>0.27063011377254798</v>
      </c>
      <c r="AG313" s="14">
        <v>6.5250165365504306E-2</v>
      </c>
      <c r="AH313" s="14">
        <v>3.9501971497164702E-2</v>
      </c>
      <c r="AI313" s="14">
        <v>5.7256209428596397E-2</v>
      </c>
      <c r="AJ313" s="14">
        <v>0</v>
      </c>
      <c r="AK313" s="14"/>
      <c r="AL313" s="14">
        <v>0.29094450159427898</v>
      </c>
      <c r="AM313" s="14">
        <v>7.3226768640650905E-2</v>
      </c>
      <c r="AN313" s="14">
        <v>4.55511618345932E-2</v>
      </c>
      <c r="AO313" s="14">
        <v>0</v>
      </c>
      <c r="AP313" s="14">
        <v>0</v>
      </c>
      <c r="AQ313" s="14"/>
      <c r="AR313" s="14">
        <v>1</v>
      </c>
      <c r="AS313" s="14">
        <v>0</v>
      </c>
      <c r="AT313" s="14">
        <v>0</v>
      </c>
      <c r="AU313" s="14"/>
      <c r="AV313" s="14">
        <v>0.30056967633279102</v>
      </c>
      <c r="AW313" s="14">
        <v>9.8456296244325101E-2</v>
      </c>
      <c r="AX313" s="14">
        <v>2.8984133705672599E-2</v>
      </c>
      <c r="AY313" s="14"/>
      <c r="AZ313" s="14">
        <v>0.40036445412207999</v>
      </c>
      <c r="BA313" s="14">
        <v>0.116547812930899</v>
      </c>
      <c r="BB313" s="14">
        <v>8.8034043597216199E-2</v>
      </c>
      <c r="BC313" s="14"/>
      <c r="BD313" s="14">
        <v>0.25324344595340298</v>
      </c>
      <c r="BE313" s="14">
        <v>0.132483015106762</v>
      </c>
      <c r="BF313" s="14"/>
      <c r="BG313" s="14">
        <v>0.167353718431212</v>
      </c>
      <c r="BH313" s="14">
        <v>0.107567924498036</v>
      </c>
      <c r="BI313" s="14"/>
      <c r="BJ313" s="14">
        <v>0.13837663187636101</v>
      </c>
      <c r="BK313" s="14">
        <v>0.14824548288693201</v>
      </c>
    </row>
    <row r="314" spans="2:63" x14ac:dyDescent="0.35">
      <c r="B314" t="s">
        <v>216</v>
      </c>
      <c r="C314" s="14">
        <v>0.37522938443968701</v>
      </c>
      <c r="D314" s="14">
        <v>0.35935456738916099</v>
      </c>
      <c r="E314" s="14">
        <v>0.38882668147180399</v>
      </c>
      <c r="F314" s="14"/>
      <c r="G314" s="14">
        <v>0.48629596473444198</v>
      </c>
      <c r="H314" s="14">
        <v>0.40663993873653598</v>
      </c>
      <c r="I314" s="14">
        <v>0.32897857899114902</v>
      </c>
      <c r="J314" s="14">
        <v>0.40033453988409001</v>
      </c>
      <c r="K314" s="14">
        <v>0.34670578104088201</v>
      </c>
      <c r="L314" s="14">
        <v>0.30692019377621899</v>
      </c>
      <c r="M314" s="14"/>
      <c r="N314" s="14">
        <v>0.376055296998207</v>
      </c>
      <c r="O314" s="14">
        <v>0.37506281383964901</v>
      </c>
      <c r="P314" s="14"/>
      <c r="Q314" s="14">
        <v>0.25572527263356098</v>
      </c>
      <c r="R314" s="14">
        <v>0.36293690775103099</v>
      </c>
      <c r="S314" s="14">
        <v>0.43032533592982503</v>
      </c>
      <c r="T314" s="14">
        <v>0.32506809774182499</v>
      </c>
      <c r="U314" s="14">
        <v>0.35897718078922503</v>
      </c>
      <c r="V314" s="14">
        <v>0.36913211530144802</v>
      </c>
      <c r="W314" s="14">
        <v>0.379222224970447</v>
      </c>
      <c r="X314" s="14">
        <v>0.42540662623025799</v>
      </c>
      <c r="Y314" s="14">
        <v>0.39002090925000299</v>
      </c>
      <c r="Z314" s="14">
        <v>0.39266830310184098</v>
      </c>
      <c r="AA314" s="14"/>
      <c r="AB314" s="14">
        <v>0.46151447798960998</v>
      </c>
      <c r="AC314" s="14">
        <v>0.478532678325717</v>
      </c>
      <c r="AD314" s="14">
        <v>0.27107448325479799</v>
      </c>
      <c r="AE314" s="14"/>
      <c r="AF314" s="14">
        <v>0.51004377997864403</v>
      </c>
      <c r="AG314" s="14">
        <v>0.24845160692448101</v>
      </c>
      <c r="AH314" s="14">
        <v>0.33824435517410401</v>
      </c>
      <c r="AI314" s="14">
        <v>0.364186409786872</v>
      </c>
      <c r="AJ314" s="14">
        <v>0</v>
      </c>
      <c r="AK314" s="14"/>
      <c r="AL314" s="14">
        <v>0.50271328931778603</v>
      </c>
      <c r="AM314" s="14">
        <v>0.26872899424841201</v>
      </c>
      <c r="AN314" s="14">
        <v>0.29425779617160902</v>
      </c>
      <c r="AO314" s="14">
        <v>0.64399600264743395</v>
      </c>
      <c r="AP314" s="14">
        <v>0</v>
      </c>
      <c r="AQ314" s="14"/>
      <c r="AR314" s="14">
        <v>0</v>
      </c>
      <c r="AS314" s="14">
        <v>1</v>
      </c>
      <c r="AT314" s="14">
        <v>0</v>
      </c>
      <c r="AU314" s="14"/>
      <c r="AV314" s="14">
        <v>0.37524936907947398</v>
      </c>
      <c r="AW314" s="14">
        <v>0.43921495660642701</v>
      </c>
      <c r="AX314" s="14">
        <v>0.25069870590431198</v>
      </c>
      <c r="AY314" s="14"/>
      <c r="AZ314" s="14">
        <v>0.419349654068012</v>
      </c>
      <c r="BA314" s="14">
        <v>0.48107989071014101</v>
      </c>
      <c r="BB314" s="14">
        <v>0.20314406079411601</v>
      </c>
      <c r="BC314" s="14"/>
      <c r="BD314" s="14">
        <v>0.40499638968153001</v>
      </c>
      <c r="BE314" s="14">
        <v>0.382325100982707</v>
      </c>
      <c r="BF314" s="14"/>
      <c r="BG314" s="14">
        <v>0.40097585108079897</v>
      </c>
      <c r="BH314" s="14">
        <v>0.32847557680084699</v>
      </c>
      <c r="BI314" s="14"/>
      <c r="BJ314" s="14">
        <v>0.378075351902385</v>
      </c>
      <c r="BK314" s="14">
        <v>0.37444933891690202</v>
      </c>
    </row>
    <row r="315" spans="2:63" x14ac:dyDescent="0.35">
      <c r="B315" t="s">
        <v>217</v>
      </c>
      <c r="C315" s="14">
        <v>0.42028913674768698</v>
      </c>
      <c r="D315" s="14">
        <v>0.44701598026723</v>
      </c>
      <c r="E315" s="14">
        <v>0.39538113180212398</v>
      </c>
      <c r="F315" s="14"/>
      <c r="G315" s="14">
        <v>0.37028105532765099</v>
      </c>
      <c r="H315" s="14">
        <v>0.43157270974643003</v>
      </c>
      <c r="I315" s="14">
        <v>0.47332074961760101</v>
      </c>
      <c r="J315" s="14">
        <v>0.40480427949841302</v>
      </c>
      <c r="K315" s="14">
        <v>0.43110777744099699</v>
      </c>
      <c r="L315" s="14">
        <v>0.39039449436916401</v>
      </c>
      <c r="M315" s="14"/>
      <c r="N315" s="14">
        <v>0.38952445707228101</v>
      </c>
      <c r="O315" s="14">
        <v>0.42649377802675997</v>
      </c>
      <c r="P315" s="14"/>
      <c r="Q315" s="14">
        <v>0.53303531238895796</v>
      </c>
      <c r="R315" s="14">
        <v>0.42068042251023602</v>
      </c>
      <c r="S315" s="14">
        <v>0.43870745783556098</v>
      </c>
      <c r="T315" s="14">
        <v>0.56683989068718199</v>
      </c>
      <c r="U315" s="14">
        <v>0.426261324563384</v>
      </c>
      <c r="V315" s="14">
        <v>0.35832289195688199</v>
      </c>
      <c r="W315" s="14">
        <v>0.465166025766237</v>
      </c>
      <c r="X315" s="14">
        <v>0.38338710232457801</v>
      </c>
      <c r="Y315" s="14">
        <v>0.38681795127955299</v>
      </c>
      <c r="Z315" s="14">
        <v>0.31622572550267197</v>
      </c>
      <c r="AA315" s="14"/>
      <c r="AB315" s="14">
        <v>0.16443910213051999</v>
      </c>
      <c r="AC315" s="14">
        <v>0.441988645720236</v>
      </c>
      <c r="AD315" s="14">
        <v>0.58405939496141301</v>
      </c>
      <c r="AE315" s="14"/>
      <c r="AF315" s="14">
        <v>0.184364004927939</v>
      </c>
      <c r="AG315" s="14">
        <v>0.64704473177005395</v>
      </c>
      <c r="AH315" s="14">
        <v>0.49700323504606098</v>
      </c>
      <c r="AI315" s="14">
        <v>0.482607445110174</v>
      </c>
      <c r="AJ315" s="14">
        <v>0</v>
      </c>
      <c r="AK315" s="14"/>
      <c r="AL315" s="14">
        <v>0.16591883472612901</v>
      </c>
      <c r="AM315" s="14">
        <v>0.62905466859387904</v>
      </c>
      <c r="AN315" s="14">
        <v>0.57197539798543495</v>
      </c>
      <c r="AO315" s="14">
        <v>0.17519507033069601</v>
      </c>
      <c r="AP315" s="14">
        <v>0</v>
      </c>
      <c r="AQ315" s="14"/>
      <c r="AR315" s="14">
        <v>0</v>
      </c>
      <c r="AS315" s="14">
        <v>0</v>
      </c>
      <c r="AT315" s="14">
        <v>1</v>
      </c>
      <c r="AU315" s="14"/>
      <c r="AV315" s="14">
        <v>0.29769932902659801</v>
      </c>
      <c r="AW315" s="14">
        <v>0.426681930187917</v>
      </c>
      <c r="AX315" s="14">
        <v>0.69342138557218302</v>
      </c>
      <c r="AY315" s="14"/>
      <c r="AZ315" s="14">
        <v>0.16683134003738001</v>
      </c>
      <c r="BA315" s="14">
        <v>0.34664582574852698</v>
      </c>
      <c r="BB315" s="14">
        <v>0.68543614365268002</v>
      </c>
      <c r="BC315" s="14"/>
      <c r="BD315" s="14">
        <v>0.34176016436506701</v>
      </c>
      <c r="BE315" s="14">
        <v>0.428927945602951</v>
      </c>
      <c r="BF315" s="14"/>
      <c r="BG315" s="14">
        <v>0.40223574755961</v>
      </c>
      <c r="BH315" s="14">
        <v>0.45307284633759398</v>
      </c>
      <c r="BI315" s="14"/>
      <c r="BJ315" s="14">
        <v>0.43091817609384298</v>
      </c>
      <c r="BK315" s="14">
        <v>0.41737584463800997</v>
      </c>
    </row>
    <row r="316" spans="2:63" x14ac:dyDescent="0.35">
      <c r="B316" t="s">
        <v>86</v>
      </c>
      <c r="C316" s="14">
        <v>5.8359031082118103E-2</v>
      </c>
      <c r="D316" s="14">
        <v>3.1023432741946098E-2</v>
      </c>
      <c r="E316" s="14">
        <v>8.3377066925082705E-2</v>
      </c>
      <c r="F316" s="14"/>
      <c r="G316" s="14">
        <v>5.1555771692941101E-2</v>
      </c>
      <c r="H316" s="14">
        <v>4.7951967157577602E-2</v>
      </c>
      <c r="I316" s="14">
        <v>6.5397074984697601E-2</v>
      </c>
      <c r="J316" s="14">
        <v>4.7298713805675803E-2</v>
      </c>
      <c r="K316" s="14">
        <v>4.5020546671718897E-2</v>
      </c>
      <c r="L316" s="14">
        <v>8.8713229512252897E-2</v>
      </c>
      <c r="M316" s="14"/>
      <c r="N316" s="14">
        <v>1.99284803930894E-2</v>
      </c>
      <c r="O316" s="14">
        <v>6.6109730380745801E-2</v>
      </c>
      <c r="P316" s="14"/>
      <c r="Q316" s="14">
        <v>0.10398568101189699</v>
      </c>
      <c r="R316" s="14">
        <v>8.7811067681677193E-2</v>
      </c>
      <c r="S316" s="14">
        <v>1.16379923521625E-2</v>
      </c>
      <c r="T316" s="14">
        <v>1.6890036526839802E-2</v>
      </c>
      <c r="U316" s="14">
        <v>9.5917806092197605E-2</v>
      </c>
      <c r="V316" s="14">
        <v>4.99800777928587E-2</v>
      </c>
      <c r="W316" s="14">
        <v>4.4236887169134702E-2</v>
      </c>
      <c r="X316" s="14">
        <v>4.9558311412922502E-2</v>
      </c>
      <c r="Y316" s="14">
        <v>2.0149740106555E-2</v>
      </c>
      <c r="Z316" s="14">
        <v>0.197381790466294</v>
      </c>
      <c r="AA316" s="14"/>
      <c r="AB316" s="14">
        <v>3.40299227415976E-2</v>
      </c>
      <c r="AC316" s="14">
        <v>3.6219454574795099E-2</v>
      </c>
      <c r="AD316" s="14">
        <v>4.43706730456307E-2</v>
      </c>
      <c r="AE316" s="14"/>
      <c r="AF316" s="14">
        <v>3.4962101320869098E-2</v>
      </c>
      <c r="AG316" s="14">
        <v>3.9253495939961303E-2</v>
      </c>
      <c r="AH316" s="14">
        <v>0.12525043828266999</v>
      </c>
      <c r="AI316" s="14">
        <v>9.5949935674357695E-2</v>
      </c>
      <c r="AJ316" s="14">
        <v>0</v>
      </c>
      <c r="AK316" s="14"/>
      <c r="AL316" s="14">
        <v>4.0423374361805403E-2</v>
      </c>
      <c r="AM316" s="14">
        <v>2.89895685170578E-2</v>
      </c>
      <c r="AN316" s="14">
        <v>8.8215644008362903E-2</v>
      </c>
      <c r="AO316" s="14">
        <v>0.18080892702186999</v>
      </c>
      <c r="AP316" s="14">
        <v>0</v>
      </c>
      <c r="AQ316" s="14"/>
      <c r="AR316" s="14">
        <v>0</v>
      </c>
      <c r="AS316" s="14">
        <v>0</v>
      </c>
      <c r="AT316" s="14">
        <v>0</v>
      </c>
      <c r="AU316" s="14"/>
      <c r="AV316" s="14">
        <v>2.6481625561136601E-2</v>
      </c>
      <c r="AW316" s="14">
        <v>3.5646816961330999E-2</v>
      </c>
      <c r="AX316" s="14">
        <v>2.68957748178318E-2</v>
      </c>
      <c r="AY316" s="14"/>
      <c r="AZ316" s="14">
        <v>1.3454551772527801E-2</v>
      </c>
      <c r="BA316" s="14">
        <v>5.57264706104336E-2</v>
      </c>
      <c r="BB316" s="14">
        <v>2.3385751955987199E-2</v>
      </c>
      <c r="BC316" s="14"/>
      <c r="BD316" s="14">
        <v>0</v>
      </c>
      <c r="BE316" s="14">
        <v>5.6263938307580301E-2</v>
      </c>
      <c r="BF316" s="14"/>
      <c r="BG316" s="14">
        <v>2.9434682928378801E-2</v>
      </c>
      <c r="BH316" s="14">
        <v>0.110883652363522</v>
      </c>
      <c r="BI316" s="14"/>
      <c r="BJ316" s="14">
        <v>5.2629840127411398E-2</v>
      </c>
      <c r="BK316" s="14">
        <v>5.9929333558156599E-2</v>
      </c>
    </row>
    <row r="317" spans="2:63" x14ac:dyDescent="0.35">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row>
    <row r="318" spans="2:63" x14ac:dyDescent="0.35">
      <c r="B318" s="6" t="s">
        <v>220</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row>
    <row r="319" spans="2:63" x14ac:dyDescent="0.35">
      <c r="B319" s="21" t="s">
        <v>90</v>
      </c>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row>
    <row r="320" spans="2:63" x14ac:dyDescent="0.35">
      <c r="B320" t="s">
        <v>215</v>
      </c>
      <c r="C320" s="14">
        <v>0.163123767613335</v>
      </c>
      <c r="D320" s="14">
        <v>0.18657484930725399</v>
      </c>
      <c r="E320" s="14">
        <v>0.14124356693465601</v>
      </c>
      <c r="F320" s="14"/>
      <c r="G320" s="14">
        <v>0.13567830420395999</v>
      </c>
      <c r="H320" s="14">
        <v>0.18202476174387999</v>
      </c>
      <c r="I320" s="14">
        <v>0.16128112389272201</v>
      </c>
      <c r="J320" s="14">
        <v>0.116973981715207</v>
      </c>
      <c r="K320" s="14">
        <v>0.15589504354984601</v>
      </c>
      <c r="L320" s="14">
        <v>0.21622176178268601</v>
      </c>
      <c r="M320" s="14"/>
      <c r="N320" s="14">
        <v>0.26459852912431497</v>
      </c>
      <c r="O320" s="14">
        <v>0.14265826949347299</v>
      </c>
      <c r="P320" s="14"/>
      <c r="Q320" s="14">
        <v>9.3567575895333793E-2</v>
      </c>
      <c r="R320" s="14">
        <v>0.14593042650476201</v>
      </c>
      <c r="S320" s="14">
        <v>9.0204540164606897E-2</v>
      </c>
      <c r="T320" s="14">
        <v>0.106372251497088</v>
      </c>
      <c r="U320" s="14">
        <v>0.20739087955291999</v>
      </c>
      <c r="V320" s="14">
        <v>0.21839872806723501</v>
      </c>
      <c r="W320" s="14">
        <v>0.14499234916304199</v>
      </c>
      <c r="X320" s="14">
        <v>0.14289445309819099</v>
      </c>
      <c r="Y320" s="14">
        <v>0.244724335016927</v>
      </c>
      <c r="Z320" s="14">
        <v>4.7977515462063997E-2</v>
      </c>
      <c r="AA320" s="14"/>
      <c r="AB320" s="14">
        <v>0.396361825896686</v>
      </c>
      <c r="AC320" s="14">
        <v>8.39498494516836E-2</v>
      </c>
      <c r="AD320" s="14">
        <v>7.5891000514453202E-2</v>
      </c>
      <c r="AE320" s="14"/>
      <c r="AF320" s="14">
        <v>0.305671015496353</v>
      </c>
      <c r="AG320" s="14">
        <v>4.2971736846546101E-2</v>
      </c>
      <c r="AH320" s="14">
        <v>0.14002141551425401</v>
      </c>
      <c r="AI320" s="14">
        <v>9.9830598069807597E-2</v>
      </c>
      <c r="AJ320" s="14">
        <v>0</v>
      </c>
      <c r="AK320" s="14"/>
      <c r="AL320" s="14">
        <v>0.30884661989963003</v>
      </c>
      <c r="AM320" s="14">
        <v>7.15778662019185E-2</v>
      </c>
      <c r="AN320" s="14">
        <v>8.3783363308209693E-2</v>
      </c>
      <c r="AO320" s="14">
        <v>0.17911917664093799</v>
      </c>
      <c r="AP320" s="14">
        <v>0</v>
      </c>
      <c r="AQ320" s="14"/>
      <c r="AR320" s="14">
        <v>0.65189249842199504</v>
      </c>
      <c r="AS320" s="14">
        <v>0.13520280128943499</v>
      </c>
      <c r="AT320" s="14">
        <v>3.8451449775596599E-2</v>
      </c>
      <c r="AU320" s="14"/>
      <c r="AV320" s="14">
        <v>0.33347287167805301</v>
      </c>
      <c r="AW320" s="14">
        <v>0.105995773180244</v>
      </c>
      <c r="AX320" s="14">
        <v>6.2117867196125297E-2</v>
      </c>
      <c r="AY320" s="14"/>
      <c r="AZ320" s="14">
        <v>0.44095138709548298</v>
      </c>
      <c r="BA320" s="14">
        <v>0.14210477898714199</v>
      </c>
      <c r="BB320" s="14">
        <v>7.6278124231614897E-2</v>
      </c>
      <c r="BC320" s="14"/>
      <c r="BD320" s="14">
        <v>0.32099362855171198</v>
      </c>
      <c r="BE320" s="14">
        <v>0.15180829858335501</v>
      </c>
      <c r="BF320" s="14"/>
      <c r="BG320" s="14">
        <v>0.202226821897563</v>
      </c>
      <c r="BH320" s="14">
        <v>9.2115318043149902E-2</v>
      </c>
      <c r="BI320" s="14"/>
      <c r="BJ320" s="14">
        <v>0.169568807262755</v>
      </c>
      <c r="BK320" s="14">
        <v>0.16135725960205299</v>
      </c>
    </row>
    <row r="321" spans="2:63" x14ac:dyDescent="0.35">
      <c r="B321" t="s">
        <v>216</v>
      </c>
      <c r="C321" s="14">
        <v>0.32822236987506598</v>
      </c>
      <c r="D321" s="14">
        <v>0.31780698099885901</v>
      </c>
      <c r="E321" s="14">
        <v>0.33859275362118901</v>
      </c>
      <c r="F321" s="14"/>
      <c r="G321" s="14">
        <v>0.45873999266487903</v>
      </c>
      <c r="H321" s="14">
        <v>0.29018003353551403</v>
      </c>
      <c r="I321" s="14">
        <v>0.26516979947438701</v>
      </c>
      <c r="J321" s="14">
        <v>0.33195907813921199</v>
      </c>
      <c r="K321" s="14">
        <v>0.35449441509968399</v>
      </c>
      <c r="L321" s="14">
        <v>0.32201825748375301</v>
      </c>
      <c r="M321" s="14"/>
      <c r="N321" s="14">
        <v>0.39731043991100301</v>
      </c>
      <c r="O321" s="14">
        <v>0.31428864146445601</v>
      </c>
      <c r="P321" s="14"/>
      <c r="Q321" s="14">
        <v>0.23887435380042299</v>
      </c>
      <c r="R321" s="14">
        <v>0.31399714713494098</v>
      </c>
      <c r="S321" s="14">
        <v>0.323546101907842</v>
      </c>
      <c r="T321" s="14">
        <v>0.39544835052826799</v>
      </c>
      <c r="U321" s="14">
        <v>0.246227007346423</v>
      </c>
      <c r="V321" s="14">
        <v>0.35303046786259501</v>
      </c>
      <c r="W321" s="14">
        <v>0.34989891328112899</v>
      </c>
      <c r="X321" s="14">
        <v>0.34270782562582902</v>
      </c>
      <c r="Y321" s="14">
        <v>0.351818852951368</v>
      </c>
      <c r="Z321" s="14">
        <v>0.264391799242509</v>
      </c>
      <c r="AA321" s="14"/>
      <c r="AB321" s="14">
        <v>0.35716367776372798</v>
      </c>
      <c r="AC321" s="14">
        <v>0.39919186396283901</v>
      </c>
      <c r="AD321" s="14">
        <v>0.288714200851245</v>
      </c>
      <c r="AE321" s="14"/>
      <c r="AF321" s="14">
        <v>0.37788470072328001</v>
      </c>
      <c r="AG321" s="14">
        <v>0.25796231140838399</v>
      </c>
      <c r="AH321" s="14">
        <v>0.44727844239283798</v>
      </c>
      <c r="AI321" s="14">
        <v>0.36662810230298898</v>
      </c>
      <c r="AJ321" s="14">
        <v>0</v>
      </c>
      <c r="AK321" s="14"/>
      <c r="AL321" s="14">
        <v>0.37500725327902601</v>
      </c>
      <c r="AM321" s="14">
        <v>0.30293136926702302</v>
      </c>
      <c r="AN321" s="14">
        <v>0.35087972969110898</v>
      </c>
      <c r="AO321" s="14">
        <v>0.29873874158451202</v>
      </c>
      <c r="AP321" s="14">
        <v>0</v>
      </c>
      <c r="AQ321" s="14"/>
      <c r="AR321" s="14">
        <v>0.18129352941690799</v>
      </c>
      <c r="AS321" s="14">
        <v>0.52384309632739301</v>
      </c>
      <c r="AT321" s="14">
        <v>0.238985323656732</v>
      </c>
      <c r="AU321" s="14"/>
      <c r="AV321" s="14">
        <v>0.34478406103983</v>
      </c>
      <c r="AW321" s="14">
        <v>0.39917564196948402</v>
      </c>
      <c r="AX321" s="14">
        <v>0.24215844626590299</v>
      </c>
      <c r="AY321" s="14"/>
      <c r="AZ321" s="14">
        <v>0.361016537302493</v>
      </c>
      <c r="BA321" s="14">
        <v>0.40559902982693102</v>
      </c>
      <c r="BB321" s="14">
        <v>0.228815539415512</v>
      </c>
      <c r="BC321" s="14"/>
      <c r="BD321" s="14">
        <v>0.36846804945579298</v>
      </c>
      <c r="BE321" s="14">
        <v>0.36075230425141702</v>
      </c>
      <c r="BF321" s="14"/>
      <c r="BG321" s="14">
        <v>0.34144388714826601</v>
      </c>
      <c r="BH321" s="14">
        <v>0.304213006419433</v>
      </c>
      <c r="BI321" s="14"/>
      <c r="BJ321" s="14">
        <v>0.28793058175940101</v>
      </c>
      <c r="BK321" s="14">
        <v>0.33926586539515602</v>
      </c>
    </row>
    <row r="322" spans="2:63" x14ac:dyDescent="0.35">
      <c r="B322" t="s">
        <v>217</v>
      </c>
      <c r="C322" s="14">
        <v>0.29633174410639701</v>
      </c>
      <c r="D322" s="14">
        <v>0.33807608349613599</v>
      </c>
      <c r="E322" s="14">
        <v>0.25698065925813401</v>
      </c>
      <c r="F322" s="14"/>
      <c r="G322" s="14">
        <v>0.204905162699348</v>
      </c>
      <c r="H322" s="14">
        <v>0.30128352128819602</v>
      </c>
      <c r="I322" s="14">
        <v>0.34959176045947499</v>
      </c>
      <c r="J322" s="14">
        <v>0.31095022471181299</v>
      </c>
      <c r="K322" s="14">
        <v>0.32844678694336599</v>
      </c>
      <c r="L322" s="14">
        <v>0.25777065623323298</v>
      </c>
      <c r="M322" s="14"/>
      <c r="N322" s="14">
        <v>0.24742772516471001</v>
      </c>
      <c r="O322" s="14">
        <v>0.30619473952320803</v>
      </c>
      <c r="P322" s="14"/>
      <c r="Q322" s="14">
        <v>0.28092298567327201</v>
      </c>
      <c r="R322" s="14">
        <v>0.27713420536684602</v>
      </c>
      <c r="S322" s="14">
        <v>0.38662520367977798</v>
      </c>
      <c r="T322" s="14">
        <v>0.35539532208333302</v>
      </c>
      <c r="U322" s="14">
        <v>0.27699353472222499</v>
      </c>
      <c r="V322" s="14">
        <v>0.22439216768456799</v>
      </c>
      <c r="W322" s="14">
        <v>0.32729975009769102</v>
      </c>
      <c r="X322" s="14">
        <v>0.33340349862679503</v>
      </c>
      <c r="Y322" s="14">
        <v>0.28442172843869701</v>
      </c>
      <c r="Z322" s="14">
        <v>0.24825887714650799</v>
      </c>
      <c r="AA322" s="14"/>
      <c r="AB322" s="14">
        <v>0.120641304453473</v>
      </c>
      <c r="AC322" s="14">
        <v>0.26315786974724398</v>
      </c>
      <c r="AD322" s="14">
        <v>0.46139850319448</v>
      </c>
      <c r="AE322" s="14"/>
      <c r="AF322" s="14">
        <v>0.14535716813050001</v>
      </c>
      <c r="AG322" s="14">
        <v>0.50920578306018904</v>
      </c>
      <c r="AH322" s="14">
        <v>0.13178009430464099</v>
      </c>
      <c r="AI322" s="14">
        <v>0.228323324435726</v>
      </c>
      <c r="AJ322" s="14">
        <v>0</v>
      </c>
      <c r="AK322" s="14"/>
      <c r="AL322" s="14">
        <v>0.137112426485832</v>
      </c>
      <c r="AM322" s="14">
        <v>0.47735325083652702</v>
      </c>
      <c r="AN322" s="14">
        <v>0.29278585648298</v>
      </c>
      <c r="AO322" s="14">
        <v>9.3421238838649695E-2</v>
      </c>
      <c r="AP322" s="14">
        <v>0</v>
      </c>
      <c r="AQ322" s="14"/>
      <c r="AR322" s="14">
        <v>6.1515966639525001E-2</v>
      </c>
      <c r="AS322" s="14">
        <v>0.15028204826507999</v>
      </c>
      <c r="AT322" s="14">
        <v>0.54173399058585903</v>
      </c>
      <c r="AU322" s="14"/>
      <c r="AV322" s="14">
        <v>0.20191171566852001</v>
      </c>
      <c r="AW322" s="14">
        <v>0.29992845181631</v>
      </c>
      <c r="AX322" s="14">
        <v>0.51598758915030196</v>
      </c>
      <c r="AY322" s="14"/>
      <c r="AZ322" s="14">
        <v>8.4772091396804194E-2</v>
      </c>
      <c r="BA322" s="14">
        <v>0.219774185126583</v>
      </c>
      <c r="BB322" s="14">
        <v>0.54784486655807196</v>
      </c>
      <c r="BC322" s="14"/>
      <c r="BD322" s="14">
        <v>0.25448917796349801</v>
      </c>
      <c r="BE322" s="14">
        <v>0.290774564438193</v>
      </c>
      <c r="BF322" s="14"/>
      <c r="BG322" s="14">
        <v>0.29463593560142198</v>
      </c>
      <c r="BH322" s="14">
        <v>0.299411215388384</v>
      </c>
      <c r="BI322" s="14"/>
      <c r="BJ322" s="14">
        <v>0.33645638966694003</v>
      </c>
      <c r="BK322" s="14">
        <v>0.28533406035453601</v>
      </c>
    </row>
    <row r="323" spans="2:63" x14ac:dyDescent="0.35">
      <c r="B323" t="s">
        <v>86</v>
      </c>
      <c r="C323" s="14">
        <v>0.21232211840520199</v>
      </c>
      <c r="D323" s="14">
        <v>0.15754208619775101</v>
      </c>
      <c r="E323" s="14">
        <v>0.26318302018602202</v>
      </c>
      <c r="F323" s="14"/>
      <c r="G323" s="14">
        <v>0.20067654043181399</v>
      </c>
      <c r="H323" s="14">
        <v>0.22651168343240899</v>
      </c>
      <c r="I323" s="14">
        <v>0.22395731617341599</v>
      </c>
      <c r="J323" s="14">
        <v>0.240116715433768</v>
      </c>
      <c r="K323" s="14">
        <v>0.16116375440710301</v>
      </c>
      <c r="L323" s="14">
        <v>0.203989324500327</v>
      </c>
      <c r="M323" s="14"/>
      <c r="N323" s="14">
        <v>9.0663305799972602E-2</v>
      </c>
      <c r="O323" s="14">
        <v>0.236858349518862</v>
      </c>
      <c r="P323" s="14"/>
      <c r="Q323" s="14">
        <v>0.38663508463097102</v>
      </c>
      <c r="R323" s="14">
        <v>0.26293822099345099</v>
      </c>
      <c r="S323" s="14">
        <v>0.19962415424777299</v>
      </c>
      <c r="T323" s="14">
        <v>0.14278407589131101</v>
      </c>
      <c r="U323" s="14">
        <v>0.269388578378432</v>
      </c>
      <c r="V323" s="14">
        <v>0.20417863638560199</v>
      </c>
      <c r="W323" s="14">
        <v>0.177808987458138</v>
      </c>
      <c r="X323" s="14">
        <v>0.18099422264918499</v>
      </c>
      <c r="Y323" s="14">
        <v>0.119035083593008</v>
      </c>
      <c r="Z323" s="14">
        <v>0.43937180814891902</v>
      </c>
      <c r="AA323" s="14"/>
      <c r="AB323" s="14">
        <v>0.125833191886113</v>
      </c>
      <c r="AC323" s="14">
        <v>0.25370041683823302</v>
      </c>
      <c r="AD323" s="14">
        <v>0.17399629543982301</v>
      </c>
      <c r="AE323" s="14"/>
      <c r="AF323" s="14">
        <v>0.17108711564986701</v>
      </c>
      <c r="AG323" s="14">
        <v>0.18986016868488001</v>
      </c>
      <c r="AH323" s="14">
        <v>0.28092004778826701</v>
      </c>
      <c r="AI323" s="14">
        <v>0.30521797519147698</v>
      </c>
      <c r="AJ323" s="14">
        <v>0</v>
      </c>
      <c r="AK323" s="14"/>
      <c r="AL323" s="14">
        <v>0.179033700335512</v>
      </c>
      <c r="AM323" s="14">
        <v>0.14813751369453201</v>
      </c>
      <c r="AN323" s="14">
        <v>0.27255105051770101</v>
      </c>
      <c r="AO323" s="14">
        <v>0.42872084293590002</v>
      </c>
      <c r="AP323" s="14">
        <v>0</v>
      </c>
      <c r="AQ323" s="14"/>
      <c r="AR323" s="14">
        <v>0.10529800552157299</v>
      </c>
      <c r="AS323" s="14">
        <v>0.19067205411809099</v>
      </c>
      <c r="AT323" s="14">
        <v>0.180829235981812</v>
      </c>
      <c r="AU323" s="14"/>
      <c r="AV323" s="14">
        <v>0.119831351613597</v>
      </c>
      <c r="AW323" s="14">
        <v>0.194900133033962</v>
      </c>
      <c r="AX323" s="14">
        <v>0.17973609738766899</v>
      </c>
      <c r="AY323" s="14"/>
      <c r="AZ323" s="14">
        <v>0.11325998420522</v>
      </c>
      <c r="BA323" s="14">
        <v>0.232522006059345</v>
      </c>
      <c r="BB323" s="14">
        <v>0.147061469794801</v>
      </c>
      <c r="BC323" s="14"/>
      <c r="BD323" s="14">
        <v>5.6049144028997001E-2</v>
      </c>
      <c r="BE323" s="14">
        <v>0.196664832727035</v>
      </c>
      <c r="BF323" s="14"/>
      <c r="BG323" s="14">
        <v>0.16169335535275001</v>
      </c>
      <c r="BH323" s="14">
        <v>0.30426046014903202</v>
      </c>
      <c r="BI323" s="14"/>
      <c r="BJ323" s="14">
        <v>0.206044221310904</v>
      </c>
      <c r="BK323" s="14">
        <v>0.214042814648255</v>
      </c>
    </row>
    <row r="324" spans="2:63" x14ac:dyDescent="0.35">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row>
    <row r="325" spans="2:63" x14ac:dyDescent="0.35">
      <c r="B325" s="6" t="s">
        <v>221</v>
      </c>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row>
    <row r="326" spans="2:63" x14ac:dyDescent="0.35">
      <c r="B326" s="21" t="s">
        <v>90</v>
      </c>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row>
    <row r="327" spans="2:63" x14ac:dyDescent="0.35">
      <c r="B327" t="s">
        <v>215</v>
      </c>
      <c r="C327" s="14">
        <v>0.14268506498031999</v>
      </c>
      <c r="D327" s="14">
        <v>0.154597158000151</v>
      </c>
      <c r="E327" s="14">
        <v>0.13306128477891499</v>
      </c>
      <c r="F327" s="14"/>
      <c r="G327" s="14">
        <v>0.175894092148347</v>
      </c>
      <c r="H327" s="14">
        <v>0.20069999472019101</v>
      </c>
      <c r="I327" s="14">
        <v>0.152097407407395</v>
      </c>
      <c r="J327" s="14">
        <v>8.9259913557044795E-2</v>
      </c>
      <c r="K327" s="14">
        <v>0.10391187564563099</v>
      </c>
      <c r="L327" s="14">
        <v>0.124537211202798</v>
      </c>
      <c r="M327" s="14"/>
      <c r="N327" s="14">
        <v>0.159102013759436</v>
      </c>
      <c r="O327" s="14">
        <v>0.139374083713944</v>
      </c>
      <c r="P327" s="14"/>
      <c r="Q327" s="14">
        <v>4.4432294074314101E-2</v>
      </c>
      <c r="R327" s="14">
        <v>0.12879364509449401</v>
      </c>
      <c r="S327" s="14">
        <v>9.1826772798844603E-2</v>
      </c>
      <c r="T327" s="14">
        <v>0.16483638880318899</v>
      </c>
      <c r="U327" s="14">
        <v>0.148236906493801</v>
      </c>
      <c r="V327" s="14">
        <v>0.21346785766679699</v>
      </c>
      <c r="W327" s="14">
        <v>0.16721546668008599</v>
      </c>
      <c r="X327" s="14">
        <v>0.12901642744752301</v>
      </c>
      <c r="Y327" s="14">
        <v>0.15323681492961799</v>
      </c>
      <c r="Z327" s="14">
        <v>6.5258812364256E-2</v>
      </c>
      <c r="AA327" s="14"/>
      <c r="AB327" s="14">
        <v>0.18288694177391299</v>
      </c>
      <c r="AC327" s="14">
        <v>0.109793086446264</v>
      </c>
      <c r="AD327" s="14">
        <v>0.16279665203385699</v>
      </c>
      <c r="AE327" s="14"/>
      <c r="AF327" s="14">
        <v>0.18086261677430299</v>
      </c>
      <c r="AG327" s="14">
        <v>0.10786778502146201</v>
      </c>
      <c r="AH327" s="14">
        <v>0.16417673483753401</v>
      </c>
      <c r="AI327" s="14">
        <v>0.133486095609747</v>
      </c>
      <c r="AJ327" s="14">
        <v>0</v>
      </c>
      <c r="AK327" s="14"/>
      <c r="AL327" s="14">
        <v>0.190669235183518</v>
      </c>
      <c r="AM327" s="14">
        <v>0.138900755346135</v>
      </c>
      <c r="AN327" s="14">
        <v>0.120738907121949</v>
      </c>
      <c r="AO327" s="14">
        <v>0.158328231257577</v>
      </c>
      <c r="AP327" s="14">
        <v>0</v>
      </c>
      <c r="AQ327" s="14"/>
      <c r="AR327" s="14">
        <v>0.337535261113528</v>
      </c>
      <c r="AS327" s="14">
        <v>0.145571938985429</v>
      </c>
      <c r="AT327" s="14">
        <v>9.2176347153884494E-2</v>
      </c>
      <c r="AU327" s="14"/>
      <c r="AV327" s="14">
        <v>0.31424300952344097</v>
      </c>
      <c r="AW327" s="14">
        <v>7.7838318511838006E-2</v>
      </c>
      <c r="AX327" s="14">
        <v>5.2722825087950599E-2</v>
      </c>
      <c r="AY327" s="14"/>
      <c r="AZ327" s="14">
        <v>0.43207336019044401</v>
      </c>
      <c r="BA327" s="14">
        <v>0.10490465397805</v>
      </c>
      <c r="BB327" s="14">
        <v>7.4405077195961594E-2</v>
      </c>
      <c r="BC327" s="14"/>
      <c r="BD327" s="14">
        <v>0.28853056056466098</v>
      </c>
      <c r="BE327" s="14">
        <v>0.12896678898774</v>
      </c>
      <c r="BF327" s="14"/>
      <c r="BG327" s="14">
        <v>0.15285754704348101</v>
      </c>
      <c r="BH327" s="14">
        <v>0.124212539168522</v>
      </c>
      <c r="BI327" s="14"/>
      <c r="BJ327" s="14">
        <v>0.15739233495059901</v>
      </c>
      <c r="BK327" s="14">
        <v>0.13865397880555699</v>
      </c>
    </row>
    <row r="328" spans="2:63" x14ac:dyDescent="0.35">
      <c r="B328" t="s">
        <v>216</v>
      </c>
      <c r="C328" s="14">
        <v>0.44833925973537098</v>
      </c>
      <c r="D328" s="14">
        <v>0.44714624377144502</v>
      </c>
      <c r="E328" s="14">
        <v>0.44725531846827499</v>
      </c>
      <c r="F328" s="14"/>
      <c r="G328" s="14">
        <v>0.52649221345040997</v>
      </c>
      <c r="H328" s="14">
        <v>0.45941310041670103</v>
      </c>
      <c r="I328" s="14">
        <v>0.41821751583939898</v>
      </c>
      <c r="J328" s="14">
        <v>0.48290712632460803</v>
      </c>
      <c r="K328" s="14">
        <v>0.39346729861151403</v>
      </c>
      <c r="L328" s="14">
        <v>0.42057209985338301</v>
      </c>
      <c r="M328" s="14"/>
      <c r="N328" s="14">
        <v>0.50374625813055596</v>
      </c>
      <c r="O328" s="14">
        <v>0.43716473905062703</v>
      </c>
      <c r="P328" s="14"/>
      <c r="Q328" s="14">
        <v>0.42775796495174401</v>
      </c>
      <c r="R328" s="14">
        <v>0.42076414482527602</v>
      </c>
      <c r="S328" s="14">
        <v>0.44456290276334998</v>
      </c>
      <c r="T328" s="14">
        <v>0.46288265138071899</v>
      </c>
      <c r="U328" s="14">
        <v>0.34594549864028901</v>
      </c>
      <c r="V328" s="14">
        <v>0.43443061144546002</v>
      </c>
      <c r="W328" s="14">
        <v>0.443366443766679</v>
      </c>
      <c r="X328" s="14">
        <v>0.37498164945032197</v>
      </c>
      <c r="Y328" s="14">
        <v>0.55773994132813698</v>
      </c>
      <c r="Z328" s="14">
        <v>0.385863168117213</v>
      </c>
      <c r="AA328" s="14"/>
      <c r="AB328" s="14">
        <v>0.44384394280206801</v>
      </c>
      <c r="AC328" s="14">
        <v>0.48255941931215401</v>
      </c>
      <c r="AD328" s="14">
        <v>0.469693708475792</v>
      </c>
      <c r="AE328" s="14"/>
      <c r="AF328" s="14">
        <v>0.44681505886401301</v>
      </c>
      <c r="AG328" s="14">
        <v>0.453272045704463</v>
      </c>
      <c r="AH328" s="14">
        <v>0.35414713610646997</v>
      </c>
      <c r="AI328" s="14">
        <v>0.49900568708976101</v>
      </c>
      <c r="AJ328" s="14">
        <v>0</v>
      </c>
      <c r="AK328" s="14"/>
      <c r="AL328" s="14">
        <v>0.43164361231520798</v>
      </c>
      <c r="AM328" s="14">
        <v>0.51270072070807704</v>
      </c>
      <c r="AN328" s="14">
        <v>0.38884287300828002</v>
      </c>
      <c r="AO328" s="14">
        <v>0.47557604539521298</v>
      </c>
      <c r="AP328" s="14">
        <v>0</v>
      </c>
      <c r="AQ328" s="14"/>
      <c r="AR328" s="14">
        <v>0.436912423473093</v>
      </c>
      <c r="AS328" s="14">
        <v>0.56531884172524105</v>
      </c>
      <c r="AT328" s="14">
        <v>0.38633727921453098</v>
      </c>
      <c r="AU328" s="14"/>
      <c r="AV328" s="14">
        <v>0.43179704901504301</v>
      </c>
      <c r="AW328" s="14">
        <v>0.54602689009518302</v>
      </c>
      <c r="AX328" s="14">
        <v>0.33080858190689899</v>
      </c>
      <c r="AY328" s="14"/>
      <c r="AZ328" s="14">
        <v>0.36403501285583001</v>
      </c>
      <c r="BA328" s="14">
        <v>0.52640380523914998</v>
      </c>
      <c r="BB328" s="14">
        <v>0.407309956633857</v>
      </c>
      <c r="BC328" s="14"/>
      <c r="BD328" s="14">
        <v>0.46463231695332802</v>
      </c>
      <c r="BE328" s="14">
        <v>0.44796746489884898</v>
      </c>
      <c r="BF328" s="14"/>
      <c r="BG328" s="14">
        <v>0.477037147782643</v>
      </c>
      <c r="BH328" s="14">
        <v>0.39622587438793799</v>
      </c>
      <c r="BI328" s="14"/>
      <c r="BJ328" s="14">
        <v>0.45226114293722203</v>
      </c>
      <c r="BK328" s="14">
        <v>0.44726431862216898</v>
      </c>
    </row>
    <row r="329" spans="2:63" x14ac:dyDescent="0.35">
      <c r="B329" t="s">
        <v>217</v>
      </c>
      <c r="C329" s="14">
        <v>0.28146990152557899</v>
      </c>
      <c r="D329" s="14">
        <v>0.30558769985003797</v>
      </c>
      <c r="E329" s="14">
        <v>0.25989025643090802</v>
      </c>
      <c r="F329" s="14"/>
      <c r="G329" s="14">
        <v>0.19873867231660999</v>
      </c>
      <c r="H329" s="14">
        <v>0.24133539986244901</v>
      </c>
      <c r="I329" s="14">
        <v>0.29476581267798901</v>
      </c>
      <c r="J329" s="14">
        <v>0.28602895262143502</v>
      </c>
      <c r="K329" s="14">
        <v>0.38560884065127798</v>
      </c>
      <c r="L329" s="14">
        <v>0.28744805443076998</v>
      </c>
      <c r="M329" s="14"/>
      <c r="N329" s="14">
        <v>0.28869227843346201</v>
      </c>
      <c r="O329" s="14">
        <v>0.280013287695418</v>
      </c>
      <c r="P329" s="14"/>
      <c r="Q329" s="14">
        <v>0.29900783724336899</v>
      </c>
      <c r="R329" s="14">
        <v>0.30185264728403799</v>
      </c>
      <c r="S329" s="14">
        <v>0.31560852938137102</v>
      </c>
      <c r="T329" s="14">
        <v>0.32217735262229003</v>
      </c>
      <c r="U329" s="14">
        <v>0.33659895102199899</v>
      </c>
      <c r="V329" s="14">
        <v>0.25564530540417801</v>
      </c>
      <c r="W329" s="14">
        <v>0.25432290844025102</v>
      </c>
      <c r="X329" s="14">
        <v>0.34020954804779102</v>
      </c>
      <c r="Y329" s="14">
        <v>0.25405046353639599</v>
      </c>
      <c r="Z329" s="14">
        <v>0.21083955433500801</v>
      </c>
      <c r="AA329" s="14"/>
      <c r="AB329" s="14">
        <v>0.31556107045244097</v>
      </c>
      <c r="AC329" s="14">
        <v>0.27472228089110801</v>
      </c>
      <c r="AD329" s="14">
        <v>0.268491860261097</v>
      </c>
      <c r="AE329" s="14"/>
      <c r="AF329" s="14">
        <v>0.27253989790767102</v>
      </c>
      <c r="AG329" s="14">
        <v>0.32531882266704198</v>
      </c>
      <c r="AH329" s="14">
        <v>0.304598051335424</v>
      </c>
      <c r="AI329" s="14">
        <v>0.19721090798666999</v>
      </c>
      <c r="AJ329" s="14">
        <v>0</v>
      </c>
      <c r="AK329" s="14"/>
      <c r="AL329" s="14">
        <v>0.27549973134454298</v>
      </c>
      <c r="AM329" s="14">
        <v>0.26821694228766302</v>
      </c>
      <c r="AN329" s="14">
        <v>0.31500277357402301</v>
      </c>
      <c r="AO329" s="14">
        <v>0.18271672183979301</v>
      </c>
      <c r="AP329" s="14">
        <v>0</v>
      </c>
      <c r="AQ329" s="14"/>
      <c r="AR329" s="14">
        <v>0.16850129942924899</v>
      </c>
      <c r="AS329" s="14">
        <v>0.20266630199747099</v>
      </c>
      <c r="AT329" s="14">
        <v>0.42472216218823899</v>
      </c>
      <c r="AU329" s="14"/>
      <c r="AV329" s="14">
        <v>0.19947579008477001</v>
      </c>
      <c r="AW329" s="14">
        <v>0.26091323119940502</v>
      </c>
      <c r="AX329" s="14">
        <v>0.54115608012592598</v>
      </c>
      <c r="AY329" s="14"/>
      <c r="AZ329" s="14">
        <v>0.126177499388791</v>
      </c>
      <c r="BA329" s="14">
        <v>0.24278975885467399</v>
      </c>
      <c r="BB329" s="14">
        <v>0.448293515925135</v>
      </c>
      <c r="BC329" s="14"/>
      <c r="BD329" s="14">
        <v>0.21348970086088401</v>
      </c>
      <c r="BE329" s="14">
        <v>0.30057243840509601</v>
      </c>
      <c r="BF329" s="14"/>
      <c r="BG329" s="14">
        <v>0.28202713872510699</v>
      </c>
      <c r="BH329" s="14">
        <v>0.28045799720491699</v>
      </c>
      <c r="BI329" s="14"/>
      <c r="BJ329" s="14">
        <v>0.29227862094444801</v>
      </c>
      <c r="BK329" s="14">
        <v>0.27850736126458298</v>
      </c>
    </row>
    <row r="330" spans="2:63" x14ac:dyDescent="0.35">
      <c r="B330" t="s">
        <v>86</v>
      </c>
      <c r="C330" s="14">
        <v>0.12750577375872901</v>
      </c>
      <c r="D330" s="14">
        <v>9.2668898378365699E-2</v>
      </c>
      <c r="E330" s="14">
        <v>0.15979314032190201</v>
      </c>
      <c r="F330" s="14"/>
      <c r="G330" s="14">
        <v>9.8875022084632502E-2</v>
      </c>
      <c r="H330" s="14">
        <v>9.8551505000658804E-2</v>
      </c>
      <c r="I330" s="14">
        <v>0.13491926407521701</v>
      </c>
      <c r="J330" s="14">
        <v>0.14180400749691199</v>
      </c>
      <c r="K330" s="14">
        <v>0.11701198509157699</v>
      </c>
      <c r="L330" s="14">
        <v>0.167442634513049</v>
      </c>
      <c r="M330" s="14"/>
      <c r="N330" s="14">
        <v>4.8459449676546203E-2</v>
      </c>
      <c r="O330" s="14">
        <v>0.14344788954001</v>
      </c>
      <c r="P330" s="14"/>
      <c r="Q330" s="14">
        <v>0.22880190373057199</v>
      </c>
      <c r="R330" s="14">
        <v>0.14858956279619201</v>
      </c>
      <c r="S330" s="14">
        <v>0.14800179505643499</v>
      </c>
      <c r="T330" s="14">
        <v>5.0103607193802101E-2</v>
      </c>
      <c r="U330" s="14">
        <v>0.169218643843911</v>
      </c>
      <c r="V330" s="14">
        <v>9.6456225483564403E-2</v>
      </c>
      <c r="W330" s="14">
        <v>0.13509518111298399</v>
      </c>
      <c r="X330" s="14">
        <v>0.155792375054365</v>
      </c>
      <c r="Y330" s="14">
        <v>3.4972780205848902E-2</v>
      </c>
      <c r="Z330" s="14">
        <v>0.33803846518352199</v>
      </c>
      <c r="AA330" s="14"/>
      <c r="AB330" s="14">
        <v>5.7708044971577999E-2</v>
      </c>
      <c r="AC330" s="14">
        <v>0.132925213350474</v>
      </c>
      <c r="AD330" s="14">
        <v>9.9017779229254602E-2</v>
      </c>
      <c r="AE330" s="14"/>
      <c r="AF330" s="14">
        <v>9.9782426454013001E-2</v>
      </c>
      <c r="AG330" s="14">
        <v>0.11354134660703399</v>
      </c>
      <c r="AH330" s="14">
        <v>0.17707807772057199</v>
      </c>
      <c r="AI330" s="14">
        <v>0.170297309313821</v>
      </c>
      <c r="AJ330" s="14">
        <v>0</v>
      </c>
      <c r="AK330" s="14"/>
      <c r="AL330" s="14">
        <v>0.102187421156731</v>
      </c>
      <c r="AM330" s="14">
        <v>8.0181581658124695E-2</v>
      </c>
      <c r="AN330" s="14">
        <v>0.17541544629574801</v>
      </c>
      <c r="AO330" s="14">
        <v>0.18337900150741701</v>
      </c>
      <c r="AP330" s="14">
        <v>0</v>
      </c>
      <c r="AQ330" s="14"/>
      <c r="AR330" s="14">
        <v>5.7051015984128997E-2</v>
      </c>
      <c r="AS330" s="14">
        <v>8.6442917291859295E-2</v>
      </c>
      <c r="AT330" s="14">
        <v>9.6764211443344794E-2</v>
      </c>
      <c r="AU330" s="14"/>
      <c r="AV330" s="14">
        <v>5.4484151376745699E-2</v>
      </c>
      <c r="AW330" s="14">
        <v>0.115221560193575</v>
      </c>
      <c r="AX330" s="14">
        <v>7.5312512879223706E-2</v>
      </c>
      <c r="AY330" s="14"/>
      <c r="AZ330" s="14">
        <v>7.7714127564934996E-2</v>
      </c>
      <c r="BA330" s="14">
        <v>0.12590178192812501</v>
      </c>
      <c r="BB330" s="14">
        <v>6.9991450245046605E-2</v>
      </c>
      <c r="BC330" s="14"/>
      <c r="BD330" s="14">
        <v>3.3347421621126E-2</v>
      </c>
      <c r="BE330" s="14">
        <v>0.122493307708315</v>
      </c>
      <c r="BF330" s="14"/>
      <c r="BG330" s="14">
        <v>8.8078166448768397E-2</v>
      </c>
      <c r="BH330" s="14">
        <v>0.19910358923862301</v>
      </c>
      <c r="BI330" s="14"/>
      <c r="BJ330" s="14">
        <v>9.8067901167731703E-2</v>
      </c>
      <c r="BK330" s="14">
        <v>0.135574341307691</v>
      </c>
    </row>
    <row r="331" spans="2:63" x14ac:dyDescent="0.35">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row>
    <row r="332" spans="2:63" x14ac:dyDescent="0.35">
      <c r="B332" s="6" t="s">
        <v>222</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row>
    <row r="333" spans="2:63" x14ac:dyDescent="0.35">
      <c r="B333" s="21" t="s">
        <v>90</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row>
    <row r="334" spans="2:63" x14ac:dyDescent="0.35">
      <c r="B334" t="s">
        <v>215</v>
      </c>
      <c r="C334" s="14">
        <v>0.12546743443752301</v>
      </c>
      <c r="D334" s="14">
        <v>0.14323481697972301</v>
      </c>
      <c r="E334" s="14">
        <v>0.10841044326049599</v>
      </c>
      <c r="F334" s="14"/>
      <c r="G334" s="14">
        <v>0.15807721172474001</v>
      </c>
      <c r="H334" s="14">
        <v>0.159012708832733</v>
      </c>
      <c r="I334" s="14">
        <v>0.155794828250374</v>
      </c>
      <c r="J334" s="14">
        <v>0.123912319630158</v>
      </c>
      <c r="K334" s="14">
        <v>6.3387990761969798E-2</v>
      </c>
      <c r="L334" s="14">
        <v>7.7887528868551603E-2</v>
      </c>
      <c r="M334" s="14"/>
      <c r="N334" s="14">
        <v>0.12916416947447901</v>
      </c>
      <c r="O334" s="14">
        <v>0.12472187443007</v>
      </c>
      <c r="P334" s="14"/>
      <c r="Q334" s="14">
        <v>0.109578369424375</v>
      </c>
      <c r="R334" s="14">
        <v>0.121517734872957</v>
      </c>
      <c r="S334" s="14">
        <v>8.8908276859844204E-2</v>
      </c>
      <c r="T334" s="14">
        <v>0.18231668755598801</v>
      </c>
      <c r="U334" s="14">
        <v>5.2176977867405598E-2</v>
      </c>
      <c r="V334" s="14">
        <v>0.14692270880508701</v>
      </c>
      <c r="W334" s="14">
        <v>0.14081318577235299</v>
      </c>
      <c r="X334" s="14">
        <v>7.1631027338736705E-2</v>
      </c>
      <c r="Y334" s="14">
        <v>0.163683804020094</v>
      </c>
      <c r="Z334" s="14">
        <v>1.8770907957897699E-2</v>
      </c>
      <c r="AA334" s="14"/>
      <c r="AB334" s="14">
        <v>0.165721908583323</v>
      </c>
      <c r="AC334" s="14">
        <v>7.7153191537760707E-2</v>
      </c>
      <c r="AD334" s="14">
        <v>0.15741077905862</v>
      </c>
      <c r="AE334" s="14"/>
      <c r="AF334" s="14">
        <v>0.17077585775491699</v>
      </c>
      <c r="AG334" s="14">
        <v>0.114981020489376</v>
      </c>
      <c r="AH334" s="14">
        <v>1.59972929523075E-2</v>
      </c>
      <c r="AI334" s="14">
        <v>5.440725403742E-2</v>
      </c>
      <c r="AJ334" s="14">
        <v>0</v>
      </c>
      <c r="AK334" s="14"/>
      <c r="AL334" s="14">
        <v>0.18660419421194499</v>
      </c>
      <c r="AM334" s="14">
        <v>0.118400270673805</v>
      </c>
      <c r="AN334" s="14">
        <v>5.2650545782944702E-2</v>
      </c>
      <c r="AO334" s="14">
        <v>8.7013610170906294E-2</v>
      </c>
      <c r="AP334" s="14">
        <v>0</v>
      </c>
      <c r="AQ334" s="14"/>
      <c r="AR334" s="14">
        <v>0.30608782349908098</v>
      </c>
      <c r="AS334" s="14">
        <v>0.124208965438892</v>
      </c>
      <c r="AT334" s="14">
        <v>7.9455691863549699E-2</v>
      </c>
      <c r="AU334" s="14"/>
      <c r="AV334" s="14">
        <v>0.21178071196173001</v>
      </c>
      <c r="AW334" s="14">
        <v>9.7581180456320193E-2</v>
      </c>
      <c r="AX334" s="14">
        <v>7.7664850804680802E-2</v>
      </c>
      <c r="AY334" s="14"/>
      <c r="AZ334" s="14">
        <v>0.366726513070738</v>
      </c>
      <c r="BA334" s="14">
        <v>7.5820126313614997E-2</v>
      </c>
      <c r="BB334" s="14">
        <v>9.7592232057341605E-2</v>
      </c>
      <c r="BC334" s="14"/>
      <c r="BD334" s="14">
        <v>0.26731573483516402</v>
      </c>
      <c r="BE334" s="14">
        <v>0.103711670277309</v>
      </c>
      <c r="BF334" s="14"/>
      <c r="BG334" s="14">
        <v>0.14278851765464301</v>
      </c>
      <c r="BH334" s="14">
        <v>9.4013541982376506E-2</v>
      </c>
      <c r="BI334" s="14"/>
      <c r="BJ334" s="14">
        <v>0.121803310253857</v>
      </c>
      <c r="BK334" s="14">
        <v>0.126471726897595</v>
      </c>
    </row>
    <row r="335" spans="2:63" x14ac:dyDescent="0.35">
      <c r="B335" t="s">
        <v>216</v>
      </c>
      <c r="C335" s="14">
        <v>0.508298128552092</v>
      </c>
      <c r="D335" s="14">
        <v>0.48775524589951402</v>
      </c>
      <c r="E335" s="14">
        <v>0.52710381791236005</v>
      </c>
      <c r="F335" s="14"/>
      <c r="G335" s="14">
        <v>0.47686760787902799</v>
      </c>
      <c r="H335" s="14">
        <v>0.54234276166349904</v>
      </c>
      <c r="I335" s="14">
        <v>0.46448281719462903</v>
      </c>
      <c r="J335" s="14">
        <v>0.52039855244535504</v>
      </c>
      <c r="K335" s="14">
        <v>0.468865084739783</v>
      </c>
      <c r="L335" s="14">
        <v>0.56320934166141501</v>
      </c>
      <c r="M335" s="14"/>
      <c r="N335" s="14">
        <v>0.57738541472135996</v>
      </c>
      <c r="O335" s="14">
        <v>0.49436455823223902</v>
      </c>
      <c r="P335" s="14"/>
      <c r="Q335" s="14">
        <v>0.41066979032812601</v>
      </c>
      <c r="R335" s="14">
        <v>0.49550068426972999</v>
      </c>
      <c r="S335" s="14">
        <v>0.52896678612319603</v>
      </c>
      <c r="T335" s="14">
        <v>0.48621570946995601</v>
      </c>
      <c r="U335" s="14">
        <v>0.38458317101247902</v>
      </c>
      <c r="V335" s="14">
        <v>0.52238440359209504</v>
      </c>
      <c r="W335" s="14">
        <v>0.51257177175625401</v>
      </c>
      <c r="X335" s="14">
        <v>0.61574593581674697</v>
      </c>
      <c r="Y335" s="14">
        <v>0.55995024597225795</v>
      </c>
      <c r="Z335" s="14">
        <v>0.389488110581936</v>
      </c>
      <c r="AA335" s="14"/>
      <c r="AB335" s="14">
        <v>0.47285923317488598</v>
      </c>
      <c r="AC335" s="14">
        <v>0.57086351900713606</v>
      </c>
      <c r="AD335" s="14">
        <v>0.51335544584356796</v>
      </c>
      <c r="AE335" s="14"/>
      <c r="AF335" s="14">
        <v>0.480192841949247</v>
      </c>
      <c r="AG335" s="14">
        <v>0.514011630635828</v>
      </c>
      <c r="AH335" s="14">
        <v>0.61502011943922696</v>
      </c>
      <c r="AI335" s="14">
        <v>0.57748935666142198</v>
      </c>
      <c r="AJ335" s="14">
        <v>0</v>
      </c>
      <c r="AK335" s="14"/>
      <c r="AL335" s="14">
        <v>0.47874895378188698</v>
      </c>
      <c r="AM335" s="14">
        <v>0.53742928993458405</v>
      </c>
      <c r="AN335" s="14">
        <v>0.44965601182885401</v>
      </c>
      <c r="AO335" s="14">
        <v>0.563468551267158</v>
      </c>
      <c r="AP335" s="14">
        <v>0</v>
      </c>
      <c r="AQ335" s="14"/>
      <c r="AR335" s="14">
        <v>0.45049932303745499</v>
      </c>
      <c r="AS335" s="14">
        <v>0.62114967140824495</v>
      </c>
      <c r="AT335" s="14">
        <v>0.44698158817035</v>
      </c>
      <c r="AU335" s="14"/>
      <c r="AV335" s="14">
        <v>0.52759961802190203</v>
      </c>
      <c r="AW335" s="14">
        <v>0.58736694327691796</v>
      </c>
      <c r="AX335" s="14">
        <v>0.34195153907185399</v>
      </c>
      <c r="AY335" s="14"/>
      <c r="AZ335" s="14">
        <v>0.37652778876767901</v>
      </c>
      <c r="BA335" s="14">
        <v>0.61565638721912497</v>
      </c>
      <c r="BB335" s="14">
        <v>0.43212289156426598</v>
      </c>
      <c r="BC335" s="14"/>
      <c r="BD335" s="14">
        <v>0.50009874786618702</v>
      </c>
      <c r="BE335" s="14">
        <v>0.50159366348273304</v>
      </c>
      <c r="BF335" s="14"/>
      <c r="BG335" s="14">
        <v>0.51484382049372202</v>
      </c>
      <c r="BH335" s="14">
        <v>0.49641160345457003</v>
      </c>
      <c r="BI335" s="14"/>
      <c r="BJ335" s="14">
        <v>0.484718369427451</v>
      </c>
      <c r="BK335" s="14">
        <v>0.51476105751196399</v>
      </c>
    </row>
    <row r="336" spans="2:63" x14ac:dyDescent="0.35">
      <c r="B336" t="s">
        <v>217</v>
      </c>
      <c r="C336" s="14">
        <v>0.28496754486512099</v>
      </c>
      <c r="D336" s="14">
        <v>0.32528942729292398</v>
      </c>
      <c r="E336" s="14">
        <v>0.24884728478602899</v>
      </c>
      <c r="F336" s="14"/>
      <c r="G336" s="14">
        <v>0.28153470545924703</v>
      </c>
      <c r="H336" s="14">
        <v>0.242498907042524</v>
      </c>
      <c r="I336" s="14">
        <v>0.30986609989342601</v>
      </c>
      <c r="J336" s="14">
        <v>0.28165994658854498</v>
      </c>
      <c r="K336" s="14">
        <v>0.366042403338323</v>
      </c>
      <c r="L336" s="14">
        <v>0.246339606681796</v>
      </c>
      <c r="M336" s="14"/>
      <c r="N336" s="14">
        <v>0.284793090209013</v>
      </c>
      <c r="O336" s="14">
        <v>0.285002728997445</v>
      </c>
      <c r="P336" s="14"/>
      <c r="Q336" s="14">
        <v>0.35987807797569199</v>
      </c>
      <c r="R336" s="14">
        <v>0.27475070154029402</v>
      </c>
      <c r="S336" s="14">
        <v>0.29533795091454401</v>
      </c>
      <c r="T336" s="14">
        <v>0.25796280182300801</v>
      </c>
      <c r="U336" s="14">
        <v>0.46921115643732902</v>
      </c>
      <c r="V336" s="14">
        <v>0.25426893318902599</v>
      </c>
      <c r="W336" s="14">
        <v>0.28794548245659801</v>
      </c>
      <c r="X336" s="14">
        <v>0.222368252618249</v>
      </c>
      <c r="Y336" s="14">
        <v>0.25564406252427901</v>
      </c>
      <c r="Z336" s="14">
        <v>0.42409901343116602</v>
      </c>
      <c r="AA336" s="14"/>
      <c r="AB336" s="14">
        <v>0.30747770863729101</v>
      </c>
      <c r="AC336" s="14">
        <v>0.28749835552561798</v>
      </c>
      <c r="AD336" s="14">
        <v>0.27116845813199902</v>
      </c>
      <c r="AE336" s="14"/>
      <c r="AF336" s="14">
        <v>0.27396100550670999</v>
      </c>
      <c r="AG336" s="14">
        <v>0.30581554893149798</v>
      </c>
      <c r="AH336" s="14">
        <v>0.29628935791292199</v>
      </c>
      <c r="AI336" s="14">
        <v>0.27420720190799203</v>
      </c>
      <c r="AJ336" s="14">
        <v>0</v>
      </c>
      <c r="AK336" s="14"/>
      <c r="AL336" s="14">
        <v>0.26900563840307601</v>
      </c>
      <c r="AM336" s="14">
        <v>0.297061308867968</v>
      </c>
      <c r="AN336" s="14">
        <v>0.35949572348668202</v>
      </c>
      <c r="AO336" s="14">
        <v>0.16613883705451801</v>
      </c>
      <c r="AP336" s="14">
        <v>0</v>
      </c>
      <c r="AQ336" s="14"/>
      <c r="AR336" s="14">
        <v>0.176274349852236</v>
      </c>
      <c r="AS336" s="14">
        <v>0.210539998703626</v>
      </c>
      <c r="AT336" s="14">
        <v>0.42242947285950899</v>
      </c>
      <c r="AU336" s="14"/>
      <c r="AV336" s="14">
        <v>0.21523922889903099</v>
      </c>
      <c r="AW336" s="14">
        <v>0.26676447581825902</v>
      </c>
      <c r="AX336" s="14">
        <v>0.55952966718563102</v>
      </c>
      <c r="AY336" s="14"/>
      <c r="AZ336" s="14">
        <v>0.199341208785941</v>
      </c>
      <c r="BA336" s="14">
        <v>0.22994707355153399</v>
      </c>
      <c r="BB336" s="14">
        <v>0.444142069294435</v>
      </c>
      <c r="BC336" s="14"/>
      <c r="BD336" s="14">
        <v>0.21229817303142101</v>
      </c>
      <c r="BE336" s="14">
        <v>0.30869357258603902</v>
      </c>
      <c r="BF336" s="14"/>
      <c r="BG336" s="14">
        <v>0.284790898070862</v>
      </c>
      <c r="BH336" s="14">
        <v>0.28528832325983999</v>
      </c>
      <c r="BI336" s="14"/>
      <c r="BJ336" s="14">
        <v>0.332647280224173</v>
      </c>
      <c r="BK336" s="14">
        <v>0.27189910167949599</v>
      </c>
    </row>
    <row r="337" spans="2:63" x14ac:dyDescent="0.35">
      <c r="B337" t="s">
        <v>86</v>
      </c>
      <c r="C337" s="14">
        <v>8.1266892145264294E-2</v>
      </c>
      <c r="D337" s="14">
        <v>4.3720509827838198E-2</v>
      </c>
      <c r="E337" s="14">
        <v>0.115638454041115</v>
      </c>
      <c r="F337" s="14"/>
      <c r="G337" s="14">
        <v>8.3520474936985195E-2</v>
      </c>
      <c r="H337" s="14">
        <v>5.6145622461244403E-2</v>
      </c>
      <c r="I337" s="14">
        <v>6.9856254661571304E-2</v>
      </c>
      <c r="J337" s="14">
        <v>7.4029181335942995E-2</v>
      </c>
      <c r="K337" s="14">
        <v>0.101704521159924</v>
      </c>
      <c r="L337" s="14">
        <v>0.112563522788237</v>
      </c>
      <c r="M337" s="14"/>
      <c r="N337" s="14">
        <v>8.6573255951490104E-3</v>
      </c>
      <c r="O337" s="14">
        <v>9.5910838340245594E-2</v>
      </c>
      <c r="P337" s="14"/>
      <c r="Q337" s="14">
        <v>0.119873762271807</v>
      </c>
      <c r="R337" s="14">
        <v>0.108230879317019</v>
      </c>
      <c r="S337" s="14">
        <v>8.6786986102415198E-2</v>
      </c>
      <c r="T337" s="14">
        <v>7.3504801151048502E-2</v>
      </c>
      <c r="U337" s="14">
        <v>9.4028694682786698E-2</v>
      </c>
      <c r="V337" s="14">
        <v>7.6423954413791004E-2</v>
      </c>
      <c r="W337" s="14">
        <v>5.8669560014795299E-2</v>
      </c>
      <c r="X337" s="14">
        <v>9.0254784226267107E-2</v>
      </c>
      <c r="Y337" s="14">
        <v>2.0721887483369401E-2</v>
      </c>
      <c r="Z337" s="14">
        <v>0.167641968029001</v>
      </c>
      <c r="AA337" s="14"/>
      <c r="AB337" s="14">
        <v>5.3941149604499798E-2</v>
      </c>
      <c r="AC337" s="14">
        <v>6.44849339294849E-2</v>
      </c>
      <c r="AD337" s="14">
        <v>5.8065316965813303E-2</v>
      </c>
      <c r="AE337" s="14"/>
      <c r="AF337" s="14">
        <v>7.5070294789126399E-2</v>
      </c>
      <c r="AG337" s="14">
        <v>6.5191799943297601E-2</v>
      </c>
      <c r="AH337" s="14">
        <v>7.2693229695543607E-2</v>
      </c>
      <c r="AI337" s="14">
        <v>9.3896187393166103E-2</v>
      </c>
      <c r="AJ337" s="14">
        <v>0</v>
      </c>
      <c r="AK337" s="14"/>
      <c r="AL337" s="14">
        <v>6.5641213603092594E-2</v>
      </c>
      <c r="AM337" s="14">
        <v>4.7109130523642698E-2</v>
      </c>
      <c r="AN337" s="14">
        <v>0.138197718901519</v>
      </c>
      <c r="AO337" s="14">
        <v>0.18337900150741701</v>
      </c>
      <c r="AP337" s="14">
        <v>0</v>
      </c>
      <c r="AQ337" s="14"/>
      <c r="AR337" s="14">
        <v>6.7138503611227598E-2</v>
      </c>
      <c r="AS337" s="14">
        <v>4.41013644492372E-2</v>
      </c>
      <c r="AT337" s="14">
        <v>5.1133247106591499E-2</v>
      </c>
      <c r="AU337" s="14"/>
      <c r="AV337" s="14">
        <v>4.5380441117336801E-2</v>
      </c>
      <c r="AW337" s="14">
        <v>4.8287400448502597E-2</v>
      </c>
      <c r="AX337" s="14">
        <v>2.0853942937834598E-2</v>
      </c>
      <c r="AY337" s="14"/>
      <c r="AZ337" s="14">
        <v>5.7404489375642402E-2</v>
      </c>
      <c r="BA337" s="14">
        <v>7.8576412915725605E-2</v>
      </c>
      <c r="BB337" s="14">
        <v>2.6142807083957501E-2</v>
      </c>
      <c r="BC337" s="14"/>
      <c r="BD337" s="14">
        <v>2.0287344267228301E-2</v>
      </c>
      <c r="BE337" s="14">
        <v>8.6001093653919197E-2</v>
      </c>
      <c r="BF337" s="14"/>
      <c r="BG337" s="14">
        <v>5.7576763780773102E-2</v>
      </c>
      <c r="BH337" s="14">
        <v>0.124286531303213</v>
      </c>
      <c r="BI337" s="14"/>
      <c r="BJ337" s="14">
        <v>6.0831040094518299E-2</v>
      </c>
      <c r="BK337" s="14">
        <v>8.68681139109449E-2</v>
      </c>
    </row>
    <row r="338" spans="2:63" x14ac:dyDescent="0.35">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row>
    <row r="339" spans="2:63" x14ac:dyDescent="0.35">
      <c r="B339" s="6" t="s">
        <v>223</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row>
    <row r="340" spans="2:63" x14ac:dyDescent="0.35">
      <c r="B340" s="21" t="s">
        <v>90</v>
      </c>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row>
    <row r="341" spans="2:63" x14ac:dyDescent="0.35">
      <c r="B341" t="s">
        <v>215</v>
      </c>
      <c r="C341" s="14">
        <v>0.20871617241318999</v>
      </c>
      <c r="D341" s="14">
        <v>0.242027730078094</v>
      </c>
      <c r="E341" s="14">
        <v>0.17831825405655499</v>
      </c>
      <c r="F341" s="14"/>
      <c r="G341" s="14">
        <v>0.17975927161032801</v>
      </c>
      <c r="H341" s="14">
        <v>0.25835658128953398</v>
      </c>
      <c r="I341" s="14">
        <v>0.215206700065216</v>
      </c>
      <c r="J341" s="14">
        <v>0.169046200047935</v>
      </c>
      <c r="K341" s="14">
        <v>0.253084130708708</v>
      </c>
      <c r="L341" s="14">
        <v>0.17110708245551301</v>
      </c>
      <c r="M341" s="14"/>
      <c r="N341" s="14">
        <v>0.24207223813729001</v>
      </c>
      <c r="O341" s="14">
        <v>0.201988898653708</v>
      </c>
      <c r="P341" s="14"/>
      <c r="Q341" s="14">
        <v>0.13276011258892501</v>
      </c>
      <c r="R341" s="14">
        <v>0.176861059048777</v>
      </c>
      <c r="S341" s="14">
        <v>0.14501460680818801</v>
      </c>
      <c r="T341" s="14">
        <v>0.134016954338399</v>
      </c>
      <c r="U341" s="14">
        <v>0.16465189445154901</v>
      </c>
      <c r="V341" s="14">
        <v>0.30145056982137503</v>
      </c>
      <c r="W341" s="14">
        <v>0.21231376996561199</v>
      </c>
      <c r="X341" s="14">
        <v>0.240455903279369</v>
      </c>
      <c r="Y341" s="14">
        <v>0.26978244609318602</v>
      </c>
      <c r="Z341" s="14">
        <v>9.3359903041811701E-2</v>
      </c>
      <c r="AA341" s="14"/>
      <c r="AB341" s="14">
        <v>0.32360759322147697</v>
      </c>
      <c r="AC341" s="14">
        <v>0.16836183134673099</v>
      </c>
      <c r="AD341" s="14">
        <v>0.175407413905415</v>
      </c>
      <c r="AE341" s="14"/>
      <c r="AF341" s="14">
        <v>0.31007934383296998</v>
      </c>
      <c r="AG341" s="14">
        <v>0.12851134194591901</v>
      </c>
      <c r="AH341" s="14">
        <v>0.101607525471583</v>
      </c>
      <c r="AI341" s="14">
        <v>0.17686560000211901</v>
      </c>
      <c r="AJ341" s="14">
        <v>0</v>
      </c>
      <c r="AK341" s="14"/>
      <c r="AL341" s="14">
        <v>0.31481591627055899</v>
      </c>
      <c r="AM341" s="14">
        <v>0.16821138330934801</v>
      </c>
      <c r="AN341" s="14">
        <v>0.156449790419699</v>
      </c>
      <c r="AO341" s="14">
        <v>0</v>
      </c>
      <c r="AP341" s="14">
        <v>0</v>
      </c>
      <c r="AQ341" s="14"/>
      <c r="AR341" s="14">
        <v>0.55219924565344602</v>
      </c>
      <c r="AS341" s="14">
        <v>0.22805633850618801</v>
      </c>
      <c r="AT341" s="14">
        <v>9.6832887587886496E-2</v>
      </c>
      <c r="AU341" s="14"/>
      <c r="AV341" s="14">
        <v>0.45302735433289698</v>
      </c>
      <c r="AW341" s="14">
        <v>0.12659986231967801</v>
      </c>
      <c r="AX341" s="14">
        <v>6.4403783793158295E-2</v>
      </c>
      <c r="AY341" s="14"/>
      <c r="AZ341" s="14">
        <v>0.51167856984472304</v>
      </c>
      <c r="BA341" s="14">
        <v>0.186901392646139</v>
      </c>
      <c r="BB341" s="14">
        <v>0.119043712049058</v>
      </c>
      <c r="BC341" s="14"/>
      <c r="BD341" s="14">
        <v>0.30291613562673902</v>
      </c>
      <c r="BE341" s="14">
        <v>0.21979946074324799</v>
      </c>
      <c r="BF341" s="14"/>
      <c r="BG341" s="14">
        <v>0.228677987321384</v>
      </c>
      <c r="BH341" s="14">
        <v>0.172466893343203</v>
      </c>
      <c r="BI341" s="14"/>
      <c r="BJ341" s="14">
        <v>0.20067652216676299</v>
      </c>
      <c r="BK341" s="14">
        <v>0.210919744049789</v>
      </c>
    </row>
    <row r="342" spans="2:63" x14ac:dyDescent="0.35">
      <c r="B342" t="s">
        <v>216</v>
      </c>
      <c r="C342" s="14">
        <v>0.43974037999432097</v>
      </c>
      <c r="D342" s="14">
        <v>0.42137643581578299</v>
      </c>
      <c r="E342" s="14">
        <v>0.45402744042915699</v>
      </c>
      <c r="F342" s="14"/>
      <c r="G342" s="14">
        <v>0.486333112923929</v>
      </c>
      <c r="H342" s="14">
        <v>0.43000285406817301</v>
      </c>
      <c r="I342" s="14">
        <v>0.36390752057701498</v>
      </c>
      <c r="J342" s="14">
        <v>0.45392792478643801</v>
      </c>
      <c r="K342" s="14">
        <v>0.40241231903948199</v>
      </c>
      <c r="L342" s="14">
        <v>0.51916984823582901</v>
      </c>
      <c r="M342" s="14"/>
      <c r="N342" s="14">
        <v>0.50120069952402602</v>
      </c>
      <c r="O342" s="14">
        <v>0.42734502143370801</v>
      </c>
      <c r="P342" s="14"/>
      <c r="Q342" s="14">
        <v>0.40661041318422603</v>
      </c>
      <c r="R342" s="14">
        <v>0.36541666949835699</v>
      </c>
      <c r="S342" s="14">
        <v>0.52048431897504599</v>
      </c>
      <c r="T342" s="14">
        <v>0.45105031118733002</v>
      </c>
      <c r="U342" s="14">
        <v>0.50538856815595301</v>
      </c>
      <c r="V342" s="14">
        <v>0.47216301349782203</v>
      </c>
      <c r="W342" s="14">
        <v>0.44353632777500301</v>
      </c>
      <c r="X342" s="14">
        <v>0.38457587907441099</v>
      </c>
      <c r="Y342" s="14">
        <v>0.49268309867641003</v>
      </c>
      <c r="Z342" s="14">
        <v>0.41700909700212502</v>
      </c>
      <c r="AA342" s="14"/>
      <c r="AB342" s="14">
        <v>0.45414151650833801</v>
      </c>
      <c r="AC342" s="14">
        <v>0.45846726495789802</v>
      </c>
      <c r="AD342" s="14">
        <v>0.460705617667312</v>
      </c>
      <c r="AE342" s="14"/>
      <c r="AF342" s="14">
        <v>0.44495555574008899</v>
      </c>
      <c r="AG342" s="14">
        <v>0.459134808447478</v>
      </c>
      <c r="AH342" s="14">
        <v>0.46138984777228298</v>
      </c>
      <c r="AI342" s="14">
        <v>0.40017897005001202</v>
      </c>
      <c r="AJ342" s="14">
        <v>0</v>
      </c>
      <c r="AK342" s="14"/>
      <c r="AL342" s="14">
        <v>0.440204152199556</v>
      </c>
      <c r="AM342" s="14">
        <v>0.48738358549013899</v>
      </c>
      <c r="AN342" s="14">
        <v>0.34800433698682898</v>
      </c>
      <c r="AO342" s="14">
        <v>0.55441231799098001</v>
      </c>
      <c r="AP342" s="14">
        <v>0</v>
      </c>
      <c r="AQ342" s="14"/>
      <c r="AR342" s="14">
        <v>0.294222503220406</v>
      </c>
      <c r="AS342" s="14">
        <v>0.58256455916520899</v>
      </c>
      <c r="AT342" s="14">
        <v>0.38706256869592698</v>
      </c>
      <c r="AU342" s="14"/>
      <c r="AV342" s="14">
        <v>0.390643551083945</v>
      </c>
      <c r="AW342" s="14">
        <v>0.56031648748427598</v>
      </c>
      <c r="AX342" s="14">
        <v>0.35116827529587902</v>
      </c>
      <c r="AY342" s="14"/>
      <c r="AZ342" s="14">
        <v>0.31189656399520699</v>
      </c>
      <c r="BA342" s="14">
        <v>0.55177674474153504</v>
      </c>
      <c r="BB342" s="14">
        <v>0.37319949444706702</v>
      </c>
      <c r="BC342" s="14"/>
      <c r="BD342" s="14">
        <v>0.46022532177355102</v>
      </c>
      <c r="BE342" s="14">
        <v>0.43023789846554999</v>
      </c>
      <c r="BF342" s="14"/>
      <c r="BG342" s="14">
        <v>0.45536557350988499</v>
      </c>
      <c r="BH342" s="14">
        <v>0.41136610626855102</v>
      </c>
      <c r="BI342" s="14"/>
      <c r="BJ342" s="14">
        <v>0.45833129105218101</v>
      </c>
      <c r="BK342" s="14">
        <v>0.43464483441087598</v>
      </c>
    </row>
    <row r="343" spans="2:63" x14ac:dyDescent="0.35">
      <c r="B343" t="s">
        <v>217</v>
      </c>
      <c r="C343" s="14">
        <v>0.23669734307093701</v>
      </c>
      <c r="D343" s="14">
        <v>0.25820063354281902</v>
      </c>
      <c r="E343" s="14">
        <v>0.21916611480544901</v>
      </c>
      <c r="F343" s="14"/>
      <c r="G343" s="14">
        <v>0.20451664589892199</v>
      </c>
      <c r="H343" s="14">
        <v>0.219431791898551</v>
      </c>
      <c r="I343" s="14">
        <v>0.289034702351263</v>
      </c>
      <c r="J343" s="14">
        <v>0.264567188586594</v>
      </c>
      <c r="K343" s="14">
        <v>0.243872915871331</v>
      </c>
      <c r="L343" s="14">
        <v>0.186258603159902</v>
      </c>
      <c r="M343" s="14"/>
      <c r="N343" s="14">
        <v>0.21654175940964199</v>
      </c>
      <c r="O343" s="14">
        <v>0.24076233473372</v>
      </c>
      <c r="P343" s="14"/>
      <c r="Q343" s="14">
        <v>0.33829636097649401</v>
      </c>
      <c r="R343" s="14">
        <v>0.26152661526326898</v>
      </c>
      <c r="S343" s="14">
        <v>0.24832081284510199</v>
      </c>
      <c r="T343" s="14">
        <v>0.33579764829277697</v>
      </c>
      <c r="U343" s="14">
        <v>0.25769846964626802</v>
      </c>
      <c r="V343" s="14">
        <v>0.114014706253055</v>
      </c>
      <c r="W343" s="14">
        <v>0.247976664363564</v>
      </c>
      <c r="X343" s="14">
        <v>0.253693060495704</v>
      </c>
      <c r="Y343" s="14">
        <v>0.19800232793879699</v>
      </c>
      <c r="Z343" s="14">
        <v>0.21252601541385699</v>
      </c>
      <c r="AA343" s="14"/>
      <c r="AB343" s="14">
        <v>0.156012155431379</v>
      </c>
      <c r="AC343" s="14">
        <v>0.26082316242165099</v>
      </c>
      <c r="AD343" s="14">
        <v>0.27060719834406999</v>
      </c>
      <c r="AE343" s="14"/>
      <c r="AF343" s="14">
        <v>0.16347464655535199</v>
      </c>
      <c r="AG343" s="14">
        <v>0.302044006602814</v>
      </c>
      <c r="AH343" s="14">
        <v>0.27836850272253</v>
      </c>
      <c r="AI343" s="14">
        <v>0.24764968564398099</v>
      </c>
      <c r="AJ343" s="14">
        <v>0</v>
      </c>
      <c r="AK343" s="14"/>
      <c r="AL343" s="14">
        <v>0.152233236481714</v>
      </c>
      <c r="AM343" s="14">
        <v>0.28034232938394998</v>
      </c>
      <c r="AN343" s="14">
        <v>0.32976409467673301</v>
      </c>
      <c r="AO343" s="14">
        <v>9.3421238838649695E-2</v>
      </c>
      <c r="AP343" s="14">
        <v>0</v>
      </c>
      <c r="AQ343" s="14"/>
      <c r="AR343" s="14">
        <v>9.6567048142924494E-2</v>
      </c>
      <c r="AS343" s="14">
        <v>0.111370747128377</v>
      </c>
      <c r="AT343" s="14">
        <v>0.42212238854676898</v>
      </c>
      <c r="AU343" s="14"/>
      <c r="AV343" s="14">
        <v>0.115229514006655</v>
      </c>
      <c r="AW343" s="14">
        <v>0.23538219655245299</v>
      </c>
      <c r="AX343" s="14">
        <v>0.55551433542308504</v>
      </c>
      <c r="AY343" s="14"/>
      <c r="AZ343" s="14">
        <v>0.12386564236378</v>
      </c>
      <c r="BA343" s="14">
        <v>0.167731168137352</v>
      </c>
      <c r="BB343" s="14">
        <v>0.43842540848537997</v>
      </c>
      <c r="BC343" s="14"/>
      <c r="BD343" s="14">
        <v>0.18835048586983799</v>
      </c>
      <c r="BE343" s="14">
        <v>0.21662134494287699</v>
      </c>
      <c r="BF343" s="14"/>
      <c r="BG343" s="14">
        <v>0.23495667066959999</v>
      </c>
      <c r="BH343" s="14">
        <v>0.23985828409437099</v>
      </c>
      <c r="BI343" s="14"/>
      <c r="BJ343" s="14">
        <v>0.213266297812993</v>
      </c>
      <c r="BK343" s="14">
        <v>0.24311951134488799</v>
      </c>
    </row>
    <row r="344" spans="2:63" x14ac:dyDescent="0.35">
      <c r="B344" t="s">
        <v>86</v>
      </c>
      <c r="C344" s="14">
        <v>0.114846104521551</v>
      </c>
      <c r="D344" s="14">
        <v>7.8395200563304096E-2</v>
      </c>
      <c r="E344" s="14">
        <v>0.14848819070883901</v>
      </c>
      <c r="F344" s="14"/>
      <c r="G344" s="14">
        <v>0.129390969566821</v>
      </c>
      <c r="H344" s="14">
        <v>9.2208772743741896E-2</v>
      </c>
      <c r="I344" s="14">
        <v>0.131851077006507</v>
      </c>
      <c r="J344" s="14">
        <v>0.112458686579033</v>
      </c>
      <c r="K344" s="14">
        <v>0.10063063438047901</v>
      </c>
      <c r="L344" s="14">
        <v>0.123464466148756</v>
      </c>
      <c r="M344" s="14"/>
      <c r="N344" s="14">
        <v>4.0185302929042703E-2</v>
      </c>
      <c r="O344" s="14">
        <v>0.12990374517886399</v>
      </c>
      <c r="P344" s="14"/>
      <c r="Q344" s="14">
        <v>0.12233311325035499</v>
      </c>
      <c r="R344" s="14">
        <v>0.196195656189597</v>
      </c>
      <c r="S344" s="14">
        <v>8.6180261371663902E-2</v>
      </c>
      <c r="T344" s="14">
        <v>7.9135086181494105E-2</v>
      </c>
      <c r="U344" s="14">
        <v>7.2261067746229896E-2</v>
      </c>
      <c r="V344" s="14">
        <v>0.112371710427748</v>
      </c>
      <c r="W344" s="14">
        <v>9.6173237895820898E-2</v>
      </c>
      <c r="X344" s="14">
        <v>0.121275157150516</v>
      </c>
      <c r="Y344" s="14">
        <v>3.9532127291606899E-2</v>
      </c>
      <c r="Z344" s="14">
        <v>0.277104984542205</v>
      </c>
      <c r="AA344" s="14"/>
      <c r="AB344" s="14">
        <v>6.6238734838806101E-2</v>
      </c>
      <c r="AC344" s="14">
        <v>0.11234774127371901</v>
      </c>
      <c r="AD344" s="14">
        <v>9.3279770083203303E-2</v>
      </c>
      <c r="AE344" s="14"/>
      <c r="AF344" s="14">
        <v>8.1490453871589194E-2</v>
      </c>
      <c r="AG344" s="14">
        <v>0.110309843003789</v>
      </c>
      <c r="AH344" s="14">
        <v>0.158634124033604</v>
      </c>
      <c r="AI344" s="14">
        <v>0.17530574430388701</v>
      </c>
      <c r="AJ344" s="14">
        <v>0</v>
      </c>
      <c r="AK344" s="14"/>
      <c r="AL344" s="14">
        <v>9.2746695048171193E-2</v>
      </c>
      <c r="AM344" s="14">
        <v>6.4062701816563095E-2</v>
      </c>
      <c r="AN344" s="14">
        <v>0.16578177791673901</v>
      </c>
      <c r="AO344" s="14">
        <v>0.35216644317036999</v>
      </c>
      <c r="AP344" s="14">
        <v>0</v>
      </c>
      <c r="AQ344" s="14"/>
      <c r="AR344" s="14">
        <v>5.70112029832235E-2</v>
      </c>
      <c r="AS344" s="14">
        <v>7.8008355200226101E-2</v>
      </c>
      <c r="AT344" s="14">
        <v>9.3982155169416798E-2</v>
      </c>
      <c r="AU344" s="14"/>
      <c r="AV344" s="14">
        <v>4.1099580576502502E-2</v>
      </c>
      <c r="AW344" s="14">
        <v>7.7701453643593002E-2</v>
      </c>
      <c r="AX344" s="14">
        <v>2.8913605487878E-2</v>
      </c>
      <c r="AY344" s="14"/>
      <c r="AZ344" s="14">
        <v>5.2559223796289398E-2</v>
      </c>
      <c r="BA344" s="14">
        <v>9.3590694474974201E-2</v>
      </c>
      <c r="BB344" s="14">
        <v>6.9331385018495506E-2</v>
      </c>
      <c r="BC344" s="14"/>
      <c r="BD344" s="14">
        <v>4.8508056729871803E-2</v>
      </c>
      <c r="BE344" s="14">
        <v>0.13334129584832499</v>
      </c>
      <c r="BF344" s="14"/>
      <c r="BG344" s="14">
        <v>8.0999768499130306E-2</v>
      </c>
      <c r="BH344" s="14">
        <v>0.17630871629387501</v>
      </c>
      <c r="BI344" s="14"/>
      <c r="BJ344" s="14">
        <v>0.127725888968063</v>
      </c>
      <c r="BK344" s="14">
        <v>0.111315910194448</v>
      </c>
    </row>
    <row r="345" spans="2:63" x14ac:dyDescent="0.35">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row>
    <row r="346" spans="2:63" x14ac:dyDescent="0.35">
      <c r="B346" s="6" t="s">
        <v>224</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row>
    <row r="347" spans="2:63" x14ac:dyDescent="0.35">
      <c r="B347" s="21" t="s">
        <v>90</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row>
    <row r="348" spans="2:63" x14ac:dyDescent="0.35">
      <c r="B348" t="s">
        <v>215</v>
      </c>
      <c r="C348" s="14">
        <v>0.29933677208862902</v>
      </c>
      <c r="D348" s="14">
        <v>0.34086598812376201</v>
      </c>
      <c r="E348" s="14">
        <v>0.26075166467375599</v>
      </c>
      <c r="F348" s="14"/>
      <c r="G348" s="14">
        <v>0.256294845175563</v>
      </c>
      <c r="H348" s="14">
        <v>0.30922711054985003</v>
      </c>
      <c r="I348" s="14">
        <v>0.29339326018639</v>
      </c>
      <c r="J348" s="14">
        <v>0.30470282394109099</v>
      </c>
      <c r="K348" s="14">
        <v>0.29994824810246801</v>
      </c>
      <c r="L348" s="14">
        <v>0.321608922372004</v>
      </c>
      <c r="M348" s="14"/>
      <c r="N348" s="14">
        <v>0.37080373923358401</v>
      </c>
      <c r="O348" s="14">
        <v>0.284923266109815</v>
      </c>
      <c r="P348" s="14"/>
      <c r="Q348" s="14">
        <v>0.12527222453727899</v>
      </c>
      <c r="R348" s="14">
        <v>0.22182057525517301</v>
      </c>
      <c r="S348" s="14">
        <v>0.28582657916795501</v>
      </c>
      <c r="T348" s="14">
        <v>0.259765317560048</v>
      </c>
      <c r="U348" s="14">
        <v>0.43047655722905498</v>
      </c>
      <c r="V348" s="14">
        <v>0.42287533517828901</v>
      </c>
      <c r="W348" s="14">
        <v>0.28794464502225098</v>
      </c>
      <c r="X348" s="14">
        <v>0.27500924430554102</v>
      </c>
      <c r="Y348" s="14">
        <v>0.41407590961144303</v>
      </c>
      <c r="Z348" s="14">
        <v>0.13729281199760901</v>
      </c>
      <c r="AA348" s="14"/>
      <c r="AB348" s="14">
        <v>0.45452292844983799</v>
      </c>
      <c r="AC348" s="14">
        <v>0.26685018374860597</v>
      </c>
      <c r="AD348" s="14">
        <v>0.234304934177989</v>
      </c>
      <c r="AE348" s="14"/>
      <c r="AF348" s="14">
        <v>0.40789526690232503</v>
      </c>
      <c r="AG348" s="14">
        <v>0.22206950069379799</v>
      </c>
      <c r="AH348" s="14">
        <v>0.34339923311410198</v>
      </c>
      <c r="AI348" s="14">
        <v>0.213496832897174</v>
      </c>
      <c r="AJ348" s="14">
        <v>0</v>
      </c>
      <c r="AK348" s="14"/>
      <c r="AL348" s="14">
        <v>0.41244052485510702</v>
      </c>
      <c r="AM348" s="14">
        <v>0.212566166514885</v>
      </c>
      <c r="AN348" s="14">
        <v>0.23633795826128101</v>
      </c>
      <c r="AO348" s="14">
        <v>7.2717598215868498E-2</v>
      </c>
      <c r="AP348" s="14">
        <v>0</v>
      </c>
      <c r="AQ348" s="14"/>
      <c r="AR348" s="14">
        <v>0.61572713911222798</v>
      </c>
      <c r="AS348" s="14">
        <v>0.299352714703503</v>
      </c>
      <c r="AT348" s="14">
        <v>0.21202631334549499</v>
      </c>
      <c r="AU348" s="14"/>
      <c r="AV348" s="14">
        <v>1</v>
      </c>
      <c r="AW348" s="14">
        <v>0</v>
      </c>
      <c r="AX348" s="14">
        <v>0</v>
      </c>
      <c r="AY348" s="14"/>
      <c r="AZ348" s="14">
        <v>0.62638175175619304</v>
      </c>
      <c r="BA348" s="14">
        <v>0.27609434963724699</v>
      </c>
      <c r="BB348" s="14">
        <v>0.20828072699127601</v>
      </c>
      <c r="BC348" s="14"/>
      <c r="BD348" s="14">
        <v>0.469407140804039</v>
      </c>
      <c r="BE348" s="14">
        <v>0.282395611337873</v>
      </c>
      <c r="BF348" s="14"/>
      <c r="BG348" s="14">
        <v>0.33058284952587003</v>
      </c>
      <c r="BH348" s="14">
        <v>0.24259605056234901</v>
      </c>
      <c r="BI348" s="14"/>
      <c r="BJ348" s="14">
        <v>0.27896014319548501</v>
      </c>
      <c r="BK348" s="14">
        <v>0.304921761497638</v>
      </c>
    </row>
    <row r="349" spans="2:63" x14ac:dyDescent="0.35">
      <c r="B349" t="s">
        <v>216</v>
      </c>
      <c r="C349" s="14">
        <v>0.46924223136073001</v>
      </c>
      <c r="D349" s="14">
        <v>0.42821882807146799</v>
      </c>
      <c r="E349" s="14">
        <v>0.50561285855537497</v>
      </c>
      <c r="F349" s="14"/>
      <c r="G349" s="14">
        <v>0.49623706720968103</v>
      </c>
      <c r="H349" s="14">
        <v>0.47507913719151301</v>
      </c>
      <c r="I349" s="14">
        <v>0.41516008123748299</v>
      </c>
      <c r="J349" s="14">
        <v>0.495004902621763</v>
      </c>
      <c r="K349" s="14">
        <v>0.46761765117931098</v>
      </c>
      <c r="L349" s="14">
        <v>0.48070766354481098</v>
      </c>
      <c r="M349" s="14"/>
      <c r="N349" s="14">
        <v>0.48936994851684301</v>
      </c>
      <c r="O349" s="14">
        <v>0.46518285983344698</v>
      </c>
      <c r="P349" s="14"/>
      <c r="Q349" s="14">
        <v>0.63550941364817903</v>
      </c>
      <c r="R349" s="14">
        <v>0.47916318474366398</v>
      </c>
      <c r="S349" s="14">
        <v>0.40520497413003898</v>
      </c>
      <c r="T349" s="14">
        <v>0.51735070978248099</v>
      </c>
      <c r="U349" s="14">
        <v>0.35219932533356002</v>
      </c>
      <c r="V349" s="14">
        <v>0.41475868083006501</v>
      </c>
      <c r="W349" s="14">
        <v>0.47713864606341</v>
      </c>
      <c r="X349" s="14">
        <v>0.50799631042065196</v>
      </c>
      <c r="Y349" s="14">
        <v>0.444973940853643</v>
      </c>
      <c r="Z349" s="14">
        <v>0.44610390909444497</v>
      </c>
      <c r="AA349" s="14"/>
      <c r="AB349" s="14">
        <v>0.424460224642215</v>
      </c>
      <c r="AC349" s="14">
        <v>0.48761632318502801</v>
      </c>
      <c r="AD349" s="14">
        <v>0.51167181297267195</v>
      </c>
      <c r="AE349" s="14"/>
      <c r="AF349" s="14">
        <v>0.43855815290195099</v>
      </c>
      <c r="AG349" s="14">
        <v>0.488008240936674</v>
      </c>
      <c r="AH349" s="14">
        <v>0.46323457598610202</v>
      </c>
      <c r="AI349" s="14">
        <v>0.53429837136588998</v>
      </c>
      <c r="AJ349" s="14">
        <v>0</v>
      </c>
      <c r="AK349" s="14"/>
      <c r="AL349" s="14">
        <v>0.428983315440708</v>
      </c>
      <c r="AM349" s="14">
        <v>0.53176196588096702</v>
      </c>
      <c r="AN349" s="14">
        <v>0.46758337148072998</v>
      </c>
      <c r="AO349" s="14">
        <v>0.50611840137734598</v>
      </c>
      <c r="AP349" s="14">
        <v>0</v>
      </c>
      <c r="AQ349" s="14"/>
      <c r="AR349" s="14">
        <v>0.31617217517739599</v>
      </c>
      <c r="AS349" s="14">
        <v>0.54925923936570997</v>
      </c>
      <c r="AT349" s="14">
        <v>0.47637962416068502</v>
      </c>
      <c r="AU349" s="14"/>
      <c r="AV349" s="14">
        <v>0</v>
      </c>
      <c r="AW349" s="14">
        <v>1</v>
      </c>
      <c r="AX349" s="14">
        <v>0</v>
      </c>
      <c r="AY349" s="14"/>
      <c r="AZ349" s="14">
        <v>0.288050403538406</v>
      </c>
      <c r="BA349" s="14">
        <v>0.53656133596251798</v>
      </c>
      <c r="BB349" s="14">
        <v>0.48442538932132501</v>
      </c>
      <c r="BC349" s="14"/>
      <c r="BD349" s="14">
        <v>0.41954169666436603</v>
      </c>
      <c r="BE349" s="14">
        <v>0.47987879806739497</v>
      </c>
      <c r="BF349" s="14"/>
      <c r="BG349" s="14">
        <v>0.45636927458527099</v>
      </c>
      <c r="BH349" s="14">
        <v>0.49261863299332698</v>
      </c>
      <c r="BI349" s="14"/>
      <c r="BJ349" s="14">
        <v>0.482356185200842</v>
      </c>
      <c r="BK349" s="14">
        <v>0.46564785401345998</v>
      </c>
    </row>
    <row r="350" spans="2:63" x14ac:dyDescent="0.35">
      <c r="B350" t="s">
        <v>217</v>
      </c>
      <c r="C350" s="14">
        <v>0.14102280685919699</v>
      </c>
      <c r="D350" s="14">
        <v>0.16552492137580799</v>
      </c>
      <c r="E350" s="14">
        <v>0.12006815924747601</v>
      </c>
      <c r="F350" s="14"/>
      <c r="G350" s="14">
        <v>0.13860054078880699</v>
      </c>
      <c r="H350" s="14">
        <v>0.130772463081785</v>
      </c>
      <c r="I350" s="14">
        <v>0.17950069601409499</v>
      </c>
      <c r="J350" s="14">
        <v>0.15929881908326499</v>
      </c>
      <c r="K350" s="14">
        <v>0.15373790926315301</v>
      </c>
      <c r="L350" s="14">
        <v>8.1487592080767904E-2</v>
      </c>
      <c r="M350" s="14"/>
      <c r="N350" s="14">
        <v>9.7246103233419298E-2</v>
      </c>
      <c r="O350" s="14">
        <v>0.149851721876161</v>
      </c>
      <c r="P350" s="14"/>
      <c r="Q350" s="14">
        <v>0.15212942060176701</v>
      </c>
      <c r="R350" s="14">
        <v>0.15416337610303901</v>
      </c>
      <c r="S350" s="14">
        <v>0.25436541158069398</v>
      </c>
      <c r="T350" s="14">
        <v>0.146323860009798</v>
      </c>
      <c r="U350" s="14">
        <v>0.19578612520861699</v>
      </c>
      <c r="V350" s="14">
        <v>9.7258466370335098E-2</v>
      </c>
      <c r="W350" s="14">
        <v>0.13790187578857899</v>
      </c>
      <c r="X350" s="14">
        <v>0.11063223844749299</v>
      </c>
      <c r="Y350" s="14">
        <v>0.107390579131676</v>
      </c>
      <c r="Z350" s="14">
        <v>0.19464860831879299</v>
      </c>
      <c r="AA350" s="14"/>
      <c r="AB350" s="14">
        <v>6.7344733175333002E-2</v>
      </c>
      <c r="AC350" s="14">
        <v>0.149432992627206</v>
      </c>
      <c r="AD350" s="14">
        <v>0.18198681909931799</v>
      </c>
      <c r="AE350" s="14"/>
      <c r="AF350" s="14">
        <v>9.0728802291658001E-2</v>
      </c>
      <c r="AG350" s="14">
        <v>0.19116860500761201</v>
      </c>
      <c r="AH350" s="14">
        <v>0.120090655052142</v>
      </c>
      <c r="AI350" s="14">
        <v>0.13209742066244101</v>
      </c>
      <c r="AJ350" s="14">
        <v>0</v>
      </c>
      <c r="AK350" s="14"/>
      <c r="AL350" s="14">
        <v>9.6974134230870201E-2</v>
      </c>
      <c r="AM350" s="14">
        <v>0.18758984041927099</v>
      </c>
      <c r="AN350" s="14">
        <v>0.16804874484353399</v>
      </c>
      <c r="AO350" s="14">
        <v>0.23778499889936799</v>
      </c>
      <c r="AP350" s="14">
        <v>0</v>
      </c>
      <c r="AQ350" s="14"/>
      <c r="AR350" s="14">
        <v>2.79725938966928E-2</v>
      </c>
      <c r="AS350" s="14">
        <v>9.4220326682003905E-2</v>
      </c>
      <c r="AT350" s="14">
        <v>0.23266894520827999</v>
      </c>
      <c r="AU350" s="14"/>
      <c r="AV350" s="14">
        <v>0</v>
      </c>
      <c r="AW350" s="14">
        <v>0</v>
      </c>
      <c r="AX350" s="14">
        <v>1</v>
      </c>
      <c r="AY350" s="14"/>
      <c r="AZ350" s="14">
        <v>4.3800003910023699E-2</v>
      </c>
      <c r="BA350" s="14">
        <v>0.12608973385118699</v>
      </c>
      <c r="BB350" s="14">
        <v>0.24100576659877099</v>
      </c>
      <c r="BC350" s="14"/>
      <c r="BD350" s="14">
        <v>8.5946219018168998E-2</v>
      </c>
      <c r="BE350" s="14">
        <v>0.12932635139364401</v>
      </c>
      <c r="BF350" s="14"/>
      <c r="BG350" s="14">
        <v>0.13672476919364901</v>
      </c>
      <c r="BH350" s="14">
        <v>0.14882774681622599</v>
      </c>
      <c r="BI350" s="14"/>
      <c r="BJ350" s="14">
        <v>0.14008004565961901</v>
      </c>
      <c r="BK350" s="14">
        <v>0.141281206388505</v>
      </c>
    </row>
    <row r="351" spans="2:63" x14ac:dyDescent="0.35">
      <c r="B351" t="s">
        <v>86</v>
      </c>
      <c r="C351" s="14">
        <v>9.0398189691443295E-2</v>
      </c>
      <c r="D351" s="14">
        <v>6.5390262428961801E-2</v>
      </c>
      <c r="E351" s="14">
        <v>0.113567317523393</v>
      </c>
      <c r="F351" s="14"/>
      <c r="G351" s="14">
        <v>0.108867546825949</v>
      </c>
      <c r="H351" s="14">
        <v>8.4921289176851406E-2</v>
      </c>
      <c r="I351" s="14">
        <v>0.111945962562032</v>
      </c>
      <c r="J351" s="14">
        <v>4.0993454353881402E-2</v>
      </c>
      <c r="K351" s="14">
        <v>7.8696191455068107E-2</v>
      </c>
      <c r="L351" s="14">
        <v>0.116195822002418</v>
      </c>
      <c r="M351" s="14"/>
      <c r="N351" s="14">
        <v>4.25802090161541E-2</v>
      </c>
      <c r="O351" s="14">
        <v>0.10004215218057699</v>
      </c>
      <c r="P351" s="14"/>
      <c r="Q351" s="14">
        <v>8.7088941212774704E-2</v>
      </c>
      <c r="R351" s="14">
        <v>0.14485286389812499</v>
      </c>
      <c r="S351" s="14">
        <v>5.4603035121311698E-2</v>
      </c>
      <c r="T351" s="14">
        <v>7.6560112647672304E-2</v>
      </c>
      <c r="U351" s="14">
        <v>2.1537992228768298E-2</v>
      </c>
      <c r="V351" s="14">
        <v>6.5107517621311006E-2</v>
      </c>
      <c r="W351" s="14">
        <v>9.7014833125759897E-2</v>
      </c>
      <c r="X351" s="14">
        <v>0.106362206826314</v>
      </c>
      <c r="Y351" s="14">
        <v>3.3559570403238301E-2</v>
      </c>
      <c r="Z351" s="14">
        <v>0.221954670589152</v>
      </c>
      <c r="AA351" s="14"/>
      <c r="AB351" s="14">
        <v>5.3672113732614102E-2</v>
      </c>
      <c r="AC351" s="14">
        <v>9.6100500439161005E-2</v>
      </c>
      <c r="AD351" s="14">
        <v>7.2036433750020404E-2</v>
      </c>
      <c r="AE351" s="14"/>
      <c r="AF351" s="14">
        <v>6.2817777904066299E-2</v>
      </c>
      <c r="AG351" s="14">
        <v>9.8753653361915897E-2</v>
      </c>
      <c r="AH351" s="14">
        <v>7.32755358476537E-2</v>
      </c>
      <c r="AI351" s="14">
        <v>0.120107375074495</v>
      </c>
      <c r="AJ351" s="14">
        <v>0</v>
      </c>
      <c r="AK351" s="14"/>
      <c r="AL351" s="14">
        <v>6.1602025473314198E-2</v>
      </c>
      <c r="AM351" s="14">
        <v>6.8082027184875896E-2</v>
      </c>
      <c r="AN351" s="14">
        <v>0.12802992541445499</v>
      </c>
      <c r="AO351" s="14">
        <v>0.18337900150741701</v>
      </c>
      <c r="AP351" s="14">
        <v>0</v>
      </c>
      <c r="AQ351" s="14"/>
      <c r="AR351" s="14">
        <v>4.01280918136835E-2</v>
      </c>
      <c r="AS351" s="14">
        <v>5.71677192487835E-2</v>
      </c>
      <c r="AT351" s="14">
        <v>7.8925117285540303E-2</v>
      </c>
      <c r="AU351" s="14"/>
      <c r="AV351" s="14">
        <v>0</v>
      </c>
      <c r="AW351" s="14">
        <v>0</v>
      </c>
      <c r="AX351" s="14">
        <v>0</v>
      </c>
      <c r="AY351" s="14"/>
      <c r="AZ351" s="14">
        <v>4.1767840795377098E-2</v>
      </c>
      <c r="BA351" s="14">
        <v>6.1254580549047401E-2</v>
      </c>
      <c r="BB351" s="14">
        <v>6.6288117088628806E-2</v>
      </c>
      <c r="BC351" s="14"/>
      <c r="BD351" s="14">
        <v>2.5104943513425598E-2</v>
      </c>
      <c r="BE351" s="14">
        <v>0.108399239201088</v>
      </c>
      <c r="BF351" s="14"/>
      <c r="BG351" s="14">
        <v>7.6323106695209794E-2</v>
      </c>
      <c r="BH351" s="14">
        <v>0.115957569628098</v>
      </c>
      <c r="BI351" s="14"/>
      <c r="BJ351" s="14">
        <v>9.8603625944054404E-2</v>
      </c>
      <c r="BK351" s="14">
        <v>8.8149178100397199E-2</v>
      </c>
    </row>
    <row r="352" spans="2:63" x14ac:dyDescent="0.35">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row>
    <row r="353" spans="2:63" x14ac:dyDescent="0.35">
      <c r="B353" s="6" t="s">
        <v>225</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row>
    <row r="354" spans="2:63" x14ac:dyDescent="0.35">
      <c r="B354" s="21" t="s">
        <v>90</v>
      </c>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row>
    <row r="355" spans="2:63" x14ac:dyDescent="0.35">
      <c r="B355" t="s">
        <v>215</v>
      </c>
      <c r="C355" s="14">
        <v>7.8419463494577499E-2</v>
      </c>
      <c r="D355" s="14">
        <v>8.4401908738240397E-2</v>
      </c>
      <c r="E355" s="14">
        <v>7.3637655483427003E-2</v>
      </c>
      <c r="F355" s="14"/>
      <c r="G355" s="14">
        <v>9.1023018176162498E-2</v>
      </c>
      <c r="H355" s="14">
        <v>8.3108323695558206E-2</v>
      </c>
      <c r="I355" s="14">
        <v>8.6214362558779303E-2</v>
      </c>
      <c r="J355" s="14">
        <v>8.0523976379555606E-2</v>
      </c>
      <c r="K355" s="14">
        <v>8.4531298639291E-2</v>
      </c>
      <c r="L355" s="14">
        <v>4.7586954519330801E-2</v>
      </c>
      <c r="M355" s="14"/>
      <c r="N355" s="14">
        <v>5.98968834143793E-2</v>
      </c>
      <c r="O355" s="14">
        <v>8.2155109897306497E-2</v>
      </c>
      <c r="P355" s="14"/>
      <c r="Q355" s="14">
        <v>9.7452037873005798E-2</v>
      </c>
      <c r="R355" s="14">
        <v>0.111348021412549</v>
      </c>
      <c r="S355" s="14">
        <v>9.4962208490776107E-2</v>
      </c>
      <c r="T355" s="14">
        <v>4.4838332465235102E-2</v>
      </c>
      <c r="U355" s="14">
        <v>4.2611705187481003E-2</v>
      </c>
      <c r="V355" s="14">
        <v>0.105992440021936</v>
      </c>
      <c r="W355" s="14">
        <v>4.0333952355162302E-2</v>
      </c>
      <c r="X355" s="14">
        <v>3.4842597946424803E-2</v>
      </c>
      <c r="Y355" s="14">
        <v>8.9470064759968201E-2</v>
      </c>
      <c r="Z355" s="14">
        <v>1.9214252621168899E-2</v>
      </c>
      <c r="AA355" s="14"/>
      <c r="AB355" s="14">
        <v>0.102447000886437</v>
      </c>
      <c r="AC355" s="14">
        <v>4.1495599383947299E-2</v>
      </c>
      <c r="AD355" s="14">
        <v>9.7989001657229596E-2</v>
      </c>
      <c r="AE355" s="14"/>
      <c r="AF355" s="14">
        <v>0.112288947850796</v>
      </c>
      <c r="AG355" s="14">
        <v>5.972500307011E-2</v>
      </c>
      <c r="AH355" s="14">
        <v>2.04994607865976E-2</v>
      </c>
      <c r="AI355" s="14">
        <v>5.5554178571696401E-2</v>
      </c>
      <c r="AJ355" s="14">
        <v>0</v>
      </c>
      <c r="AK355" s="14"/>
      <c r="AL355" s="14">
        <v>0.118337022197208</v>
      </c>
      <c r="AM355" s="14">
        <v>8.0379560901753994E-2</v>
      </c>
      <c r="AN355" s="14">
        <v>3.6674712564743001E-2</v>
      </c>
      <c r="AO355" s="14">
        <v>8.92954830011434E-2</v>
      </c>
      <c r="AP355" s="14">
        <v>0</v>
      </c>
      <c r="AQ355" s="14"/>
      <c r="AR355" s="14">
        <v>0.330794490533249</v>
      </c>
      <c r="AS355" s="14">
        <v>4.6030301471180902E-2</v>
      </c>
      <c r="AT355" s="14">
        <v>2.8076134069379699E-2</v>
      </c>
      <c r="AU355" s="14"/>
      <c r="AV355" s="14">
        <v>0.14947262762591601</v>
      </c>
      <c r="AW355" s="14">
        <v>4.7114159732495497E-2</v>
      </c>
      <c r="AX355" s="14">
        <v>6.8682706790204204E-2</v>
      </c>
      <c r="AY355" s="14"/>
      <c r="AZ355" s="14">
        <v>0.28018800759212897</v>
      </c>
      <c r="BA355" s="14">
        <v>4.9060296240523701E-2</v>
      </c>
      <c r="BB355" s="14">
        <v>3.4612413345550798E-2</v>
      </c>
      <c r="BC355" s="14"/>
      <c r="BD355" s="14">
        <v>0.171697235003236</v>
      </c>
      <c r="BE355" s="14">
        <v>4.7821785319289101E-2</v>
      </c>
      <c r="BF355" s="14"/>
      <c r="BG355" s="14">
        <v>8.4060949003795002E-2</v>
      </c>
      <c r="BH355" s="14">
        <v>6.8174914913527701E-2</v>
      </c>
      <c r="BI355" s="14"/>
      <c r="BJ355" s="14">
        <v>7.3496623050607807E-2</v>
      </c>
      <c r="BK355" s="14">
        <v>7.9768754973849498E-2</v>
      </c>
    </row>
    <row r="356" spans="2:63" x14ac:dyDescent="0.35">
      <c r="B356" t="s">
        <v>216</v>
      </c>
      <c r="C356" s="14">
        <v>0.46917724589339399</v>
      </c>
      <c r="D356" s="14">
        <v>0.44738448612762699</v>
      </c>
      <c r="E356" s="14">
        <v>0.48473212522623499</v>
      </c>
      <c r="F356" s="14"/>
      <c r="G356" s="14">
        <v>0.47726712915010799</v>
      </c>
      <c r="H356" s="14">
        <v>0.50411937127085105</v>
      </c>
      <c r="I356" s="14">
        <v>0.36901208547417103</v>
      </c>
      <c r="J356" s="14">
        <v>0.46200481166167701</v>
      </c>
      <c r="K356" s="14">
        <v>0.46237915382924499</v>
      </c>
      <c r="L356" s="14">
        <v>0.55232956078081397</v>
      </c>
      <c r="M356" s="14"/>
      <c r="N356" s="14">
        <v>0.58606403941831897</v>
      </c>
      <c r="O356" s="14">
        <v>0.44560343879593001</v>
      </c>
      <c r="P356" s="14"/>
      <c r="Q356" s="14">
        <v>0.409257858763167</v>
      </c>
      <c r="R356" s="14">
        <v>0.37124506704893001</v>
      </c>
      <c r="S356" s="14">
        <v>0.53443674089355198</v>
      </c>
      <c r="T356" s="14">
        <v>0.48128877128297998</v>
      </c>
      <c r="U356" s="14">
        <v>0.55734221839753095</v>
      </c>
      <c r="V356" s="14">
        <v>0.45374104710441998</v>
      </c>
      <c r="W356" s="14">
        <v>0.50035206792410103</v>
      </c>
      <c r="X356" s="14">
        <v>0.44230530347963498</v>
      </c>
      <c r="Y356" s="14">
        <v>0.54799720331937296</v>
      </c>
      <c r="Z356" s="14">
        <v>0.40394178910937201</v>
      </c>
      <c r="AA356" s="14"/>
      <c r="AB356" s="14">
        <v>0.54371418052589204</v>
      </c>
      <c r="AC356" s="14">
        <v>0.49084913226876198</v>
      </c>
      <c r="AD356" s="14">
        <v>0.44863577140127697</v>
      </c>
      <c r="AE356" s="14"/>
      <c r="AF356" s="14">
        <v>0.52575372184310298</v>
      </c>
      <c r="AG356" s="14">
        <v>0.42816009931309001</v>
      </c>
      <c r="AH356" s="14">
        <v>0.54189932076401504</v>
      </c>
      <c r="AI356" s="14">
        <v>0.42976041591347203</v>
      </c>
      <c r="AJ356" s="14">
        <v>0</v>
      </c>
      <c r="AK356" s="14"/>
      <c r="AL356" s="14">
        <v>0.527405079489494</v>
      </c>
      <c r="AM356" s="14">
        <v>0.46069922391162399</v>
      </c>
      <c r="AN356" s="14">
        <v>0.35094699649764399</v>
      </c>
      <c r="AO356" s="14">
        <v>0.423766434405774</v>
      </c>
      <c r="AP356" s="14">
        <v>0</v>
      </c>
      <c r="AQ356" s="14"/>
      <c r="AR356" s="14">
        <v>0.47558033299042701</v>
      </c>
      <c r="AS356" s="14">
        <v>0.68128922160100203</v>
      </c>
      <c r="AT356" s="14">
        <v>0.30609676875948899</v>
      </c>
      <c r="AU356" s="14"/>
      <c r="AV356" s="14">
        <v>0.53173565679344004</v>
      </c>
      <c r="AW356" s="14">
        <v>0.51555940506438303</v>
      </c>
      <c r="AX356" s="14">
        <v>0.29594214178101202</v>
      </c>
      <c r="AY356" s="14"/>
      <c r="AZ356" s="14">
        <v>0.46094652113890699</v>
      </c>
      <c r="BA356" s="14">
        <v>0.56247860277995398</v>
      </c>
      <c r="BB356" s="14">
        <v>0.35962803127860199</v>
      </c>
      <c r="BC356" s="14"/>
      <c r="BD356" s="14">
        <v>0.53329292371292703</v>
      </c>
      <c r="BE356" s="14">
        <v>0.49609079785068999</v>
      </c>
      <c r="BF356" s="14"/>
      <c r="BG356" s="14">
        <v>0.48291149397174399</v>
      </c>
      <c r="BH356" s="14">
        <v>0.44423679865960097</v>
      </c>
      <c r="BI356" s="14"/>
      <c r="BJ356" s="14">
        <v>0.44543371308271201</v>
      </c>
      <c r="BK356" s="14">
        <v>0.475685063254916</v>
      </c>
    </row>
    <row r="357" spans="2:63" x14ac:dyDescent="0.35">
      <c r="B357" t="s">
        <v>217</v>
      </c>
      <c r="C357" s="14">
        <v>0.39687045493754702</v>
      </c>
      <c r="D357" s="14">
        <v>0.43753416410057699</v>
      </c>
      <c r="E357" s="14">
        <v>0.36333229992079302</v>
      </c>
      <c r="F357" s="14"/>
      <c r="G357" s="14">
        <v>0.362951950058437</v>
      </c>
      <c r="H357" s="14">
        <v>0.38590528315216599</v>
      </c>
      <c r="I357" s="14">
        <v>0.45994828733670601</v>
      </c>
      <c r="J357" s="14">
        <v>0.42441973029447899</v>
      </c>
      <c r="K357" s="14">
        <v>0.41667744887427899</v>
      </c>
      <c r="L357" s="14">
        <v>0.31843487332796599</v>
      </c>
      <c r="M357" s="14"/>
      <c r="N357" s="14">
        <v>0.345714259529114</v>
      </c>
      <c r="O357" s="14">
        <v>0.40718767081823998</v>
      </c>
      <c r="P357" s="14"/>
      <c r="Q357" s="14">
        <v>0.405084417323893</v>
      </c>
      <c r="R357" s="14">
        <v>0.42790520739778798</v>
      </c>
      <c r="S357" s="14">
        <v>0.33101567643897201</v>
      </c>
      <c r="T357" s="14">
        <v>0.47387289625178503</v>
      </c>
      <c r="U357" s="14">
        <v>0.37582574749317799</v>
      </c>
      <c r="V357" s="14">
        <v>0.40279462732051402</v>
      </c>
      <c r="W357" s="14">
        <v>0.40751142422244302</v>
      </c>
      <c r="X357" s="14">
        <v>0.46196826769959698</v>
      </c>
      <c r="Y357" s="14">
        <v>0.33764010347476198</v>
      </c>
      <c r="Z357" s="14">
        <v>0.40470598417621301</v>
      </c>
      <c r="AA357" s="14"/>
      <c r="AB357" s="14">
        <v>0.31699691619985398</v>
      </c>
      <c r="AC357" s="14">
        <v>0.44188473253870902</v>
      </c>
      <c r="AD357" s="14">
        <v>0.39934171293826898</v>
      </c>
      <c r="AE357" s="14"/>
      <c r="AF357" s="14">
        <v>0.325666428798012</v>
      </c>
      <c r="AG357" s="14">
        <v>0.46387744367983502</v>
      </c>
      <c r="AH357" s="14">
        <v>0.383351942440811</v>
      </c>
      <c r="AI357" s="14">
        <v>0.43453319212853397</v>
      </c>
      <c r="AJ357" s="14">
        <v>0</v>
      </c>
      <c r="AK357" s="14"/>
      <c r="AL357" s="14">
        <v>0.30778163670833197</v>
      </c>
      <c r="AM357" s="14">
        <v>0.43561128000520299</v>
      </c>
      <c r="AN357" s="14">
        <v>0.51741494729866999</v>
      </c>
      <c r="AO357" s="14">
        <v>0.32368458622891999</v>
      </c>
      <c r="AP357" s="14">
        <v>0</v>
      </c>
      <c r="AQ357" s="14"/>
      <c r="AR357" s="14">
        <v>0.179282913139269</v>
      </c>
      <c r="AS357" s="14">
        <v>0.242991363205836</v>
      </c>
      <c r="AT357" s="14">
        <v>0.64762074069061004</v>
      </c>
      <c r="AU357" s="14"/>
      <c r="AV357" s="14">
        <v>0.30692201178300199</v>
      </c>
      <c r="AW357" s="14">
        <v>0.40203012468377702</v>
      </c>
      <c r="AX357" s="14">
        <v>0.60885587596005497</v>
      </c>
      <c r="AY357" s="14"/>
      <c r="AZ357" s="14">
        <v>0.220860582751049</v>
      </c>
      <c r="BA357" s="14">
        <v>0.342197541620264</v>
      </c>
      <c r="BB357" s="14">
        <v>0.59257654526979997</v>
      </c>
      <c r="BC357" s="14"/>
      <c r="BD357" s="14">
        <v>0.276145566107934</v>
      </c>
      <c r="BE357" s="14">
        <v>0.39978196305535102</v>
      </c>
      <c r="BF357" s="14"/>
      <c r="BG357" s="14">
        <v>0.39831460724954099</v>
      </c>
      <c r="BH357" s="14">
        <v>0.39424797394482203</v>
      </c>
      <c r="BI357" s="14"/>
      <c r="BJ357" s="14">
        <v>0.410807755460875</v>
      </c>
      <c r="BK357" s="14">
        <v>0.393050408146631</v>
      </c>
    </row>
    <row r="358" spans="2:63" x14ac:dyDescent="0.35">
      <c r="B358" t="s">
        <v>86</v>
      </c>
      <c r="C358" s="14">
        <v>5.5532835674481397E-2</v>
      </c>
      <c r="D358" s="14">
        <v>3.0679441033555799E-2</v>
      </c>
      <c r="E358" s="14">
        <v>7.8297919369544805E-2</v>
      </c>
      <c r="F358" s="14"/>
      <c r="G358" s="14">
        <v>6.8757902615291994E-2</v>
      </c>
      <c r="H358" s="14">
        <v>2.6867021881425202E-2</v>
      </c>
      <c r="I358" s="14">
        <v>8.48252646303434E-2</v>
      </c>
      <c r="J358" s="14">
        <v>3.30514816642885E-2</v>
      </c>
      <c r="K358" s="14">
        <v>3.64120986571854E-2</v>
      </c>
      <c r="L358" s="14">
        <v>8.1648611371889807E-2</v>
      </c>
      <c r="M358" s="14"/>
      <c r="N358" s="14">
        <v>8.3248176381871195E-3</v>
      </c>
      <c r="O358" s="14">
        <v>6.5053780488523893E-2</v>
      </c>
      <c r="P358" s="14"/>
      <c r="Q358" s="14">
        <v>8.8205686039935005E-2</v>
      </c>
      <c r="R358" s="14">
        <v>8.9501704140733204E-2</v>
      </c>
      <c r="S358" s="14">
        <v>3.9585374176699897E-2</v>
      </c>
      <c r="T358" s="14">
        <v>0</v>
      </c>
      <c r="U358" s="14">
        <v>2.4220328921809201E-2</v>
      </c>
      <c r="V358" s="14">
        <v>3.7471885553129303E-2</v>
      </c>
      <c r="W358" s="14">
        <v>5.1802555498294302E-2</v>
      </c>
      <c r="X358" s="14">
        <v>6.0883830874343799E-2</v>
      </c>
      <c r="Y358" s="14">
        <v>2.4892628445896198E-2</v>
      </c>
      <c r="Z358" s="14">
        <v>0.17213797409324599</v>
      </c>
      <c r="AA358" s="14"/>
      <c r="AB358" s="14">
        <v>3.6841902387816802E-2</v>
      </c>
      <c r="AC358" s="14">
        <v>2.57705358085814E-2</v>
      </c>
      <c r="AD358" s="14">
        <v>5.4033514003224599E-2</v>
      </c>
      <c r="AE358" s="14"/>
      <c r="AF358" s="14">
        <v>3.62909015080893E-2</v>
      </c>
      <c r="AG358" s="14">
        <v>4.8237453936964603E-2</v>
      </c>
      <c r="AH358" s="14">
        <v>5.4249276008576E-2</v>
      </c>
      <c r="AI358" s="14">
        <v>8.0152213386297799E-2</v>
      </c>
      <c r="AJ358" s="14">
        <v>0</v>
      </c>
      <c r="AK358" s="14"/>
      <c r="AL358" s="14">
        <v>4.6476261604965798E-2</v>
      </c>
      <c r="AM358" s="14">
        <v>2.3309935181419401E-2</v>
      </c>
      <c r="AN358" s="14">
        <v>9.4963343638943001E-2</v>
      </c>
      <c r="AO358" s="14">
        <v>0.163253496364162</v>
      </c>
      <c r="AP358" s="14">
        <v>0</v>
      </c>
      <c r="AQ358" s="14"/>
      <c r="AR358" s="14">
        <v>1.43422633370546E-2</v>
      </c>
      <c r="AS358" s="14">
        <v>2.96891137219811E-2</v>
      </c>
      <c r="AT358" s="14">
        <v>1.8206356480520901E-2</v>
      </c>
      <c r="AU358" s="14"/>
      <c r="AV358" s="14">
        <v>1.1869703797642401E-2</v>
      </c>
      <c r="AW358" s="14">
        <v>3.5296310519344301E-2</v>
      </c>
      <c r="AX358" s="14">
        <v>2.65192754687293E-2</v>
      </c>
      <c r="AY358" s="14"/>
      <c r="AZ358" s="14">
        <v>3.80048885179156E-2</v>
      </c>
      <c r="BA358" s="14">
        <v>4.6263559359258202E-2</v>
      </c>
      <c r="BB358" s="14">
        <v>1.3183010106047E-2</v>
      </c>
      <c r="BC358" s="14"/>
      <c r="BD358" s="14">
        <v>1.8864275175902601E-2</v>
      </c>
      <c r="BE358" s="14">
        <v>5.6305453774669702E-2</v>
      </c>
      <c r="BF358" s="14"/>
      <c r="BG358" s="14">
        <v>3.4712949774919899E-2</v>
      </c>
      <c r="BH358" s="14">
        <v>9.3340312482049104E-2</v>
      </c>
      <c r="BI358" s="14"/>
      <c r="BJ358" s="14">
        <v>7.0261908405804402E-2</v>
      </c>
      <c r="BK358" s="14">
        <v>5.1495773624603898E-2</v>
      </c>
    </row>
    <row r="359" spans="2:63" x14ac:dyDescent="0.35">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row>
    <row r="360" spans="2:63" x14ac:dyDescent="0.35">
      <c r="B360" s="6" t="s">
        <v>226</v>
      </c>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row>
    <row r="361" spans="2:63" x14ac:dyDescent="0.35">
      <c r="B361" s="21" t="s">
        <v>90</v>
      </c>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row>
    <row r="362" spans="2:63" x14ac:dyDescent="0.35">
      <c r="B362" t="s">
        <v>215</v>
      </c>
      <c r="C362" s="14">
        <v>0.16854894909052701</v>
      </c>
      <c r="D362" s="14">
        <v>0.19335821146625401</v>
      </c>
      <c r="E362" s="14">
        <v>0.145489019726777</v>
      </c>
      <c r="F362" s="14"/>
      <c r="G362" s="14">
        <v>0.214599025669408</v>
      </c>
      <c r="H362" s="14">
        <v>0.20711015807527799</v>
      </c>
      <c r="I362" s="14">
        <v>0.16370641817672599</v>
      </c>
      <c r="J362" s="14">
        <v>0.18072448419391901</v>
      </c>
      <c r="K362" s="14">
        <v>0.136867519226369</v>
      </c>
      <c r="L362" s="14">
        <v>0.10835934142770701</v>
      </c>
      <c r="M362" s="14"/>
      <c r="N362" s="14">
        <v>0.16558815055779799</v>
      </c>
      <c r="O362" s="14">
        <v>0.169146084929061</v>
      </c>
      <c r="P362" s="14"/>
      <c r="Q362" s="14">
        <v>9.1719649156989297E-2</v>
      </c>
      <c r="R362" s="14">
        <v>0.200790848898033</v>
      </c>
      <c r="S362" s="14">
        <v>0.220813135666795</v>
      </c>
      <c r="T362" s="14">
        <v>4.2639983611493099E-2</v>
      </c>
      <c r="U362" s="14">
        <v>0.190913821972193</v>
      </c>
      <c r="V362" s="14">
        <v>0.15438837691562801</v>
      </c>
      <c r="W362" s="14">
        <v>0.20291710902150401</v>
      </c>
      <c r="X362" s="14">
        <v>0.119090127201711</v>
      </c>
      <c r="Y362" s="14">
        <v>0.19360397480297001</v>
      </c>
      <c r="Z362" s="14">
        <v>8.1161176207722993E-2</v>
      </c>
      <c r="AA362" s="14"/>
      <c r="AB362" s="14">
        <v>0.162614889415475</v>
      </c>
      <c r="AC362" s="14">
        <v>0.13153918675461301</v>
      </c>
      <c r="AD362" s="14">
        <v>0.22490983383883001</v>
      </c>
      <c r="AE362" s="14"/>
      <c r="AF362" s="14">
        <v>0.15742628708485901</v>
      </c>
      <c r="AG362" s="14">
        <v>0.20062098447392501</v>
      </c>
      <c r="AH362" s="14">
        <v>0.111920342036401</v>
      </c>
      <c r="AI362" s="14">
        <v>0.14107309606194601</v>
      </c>
      <c r="AJ362" s="14">
        <v>0</v>
      </c>
      <c r="AK362" s="14"/>
      <c r="AL362" s="14">
        <v>0.17155091026115299</v>
      </c>
      <c r="AM362" s="14">
        <v>0.22362710775761999</v>
      </c>
      <c r="AN362" s="14">
        <v>9.2319535222877294E-2</v>
      </c>
      <c r="AO362" s="14">
        <v>0.159466185190385</v>
      </c>
      <c r="AP362" s="14">
        <v>0</v>
      </c>
      <c r="AQ362" s="14"/>
      <c r="AR362" s="14">
        <v>0.40455932843296999</v>
      </c>
      <c r="AS362" s="14">
        <v>0.148218971440231</v>
      </c>
      <c r="AT362" s="14">
        <v>0.11678998632193301</v>
      </c>
      <c r="AU362" s="14"/>
      <c r="AV362" s="14">
        <v>0.31232399650041298</v>
      </c>
      <c r="AW362" s="14">
        <v>0.117347070707415</v>
      </c>
      <c r="AX362" s="14">
        <v>0.10419697206940901</v>
      </c>
      <c r="AY362" s="14"/>
      <c r="AZ362" s="14">
        <v>0.36919759301466099</v>
      </c>
      <c r="BA362" s="14">
        <v>0.147612964450897</v>
      </c>
      <c r="BB362" s="14">
        <v>0.10704653484937</v>
      </c>
      <c r="BC362" s="14"/>
      <c r="BD362" s="14">
        <v>0.265914794073974</v>
      </c>
      <c r="BE362" s="14">
        <v>0.157302454944346</v>
      </c>
      <c r="BF362" s="14"/>
      <c r="BG362" s="14">
        <v>0.197543986175403</v>
      </c>
      <c r="BH362" s="14">
        <v>0.115895961585725</v>
      </c>
      <c r="BI362" s="14"/>
      <c r="BJ362" s="14">
        <v>0.15042497738494601</v>
      </c>
      <c r="BK362" s="14">
        <v>0.17351651220195499</v>
      </c>
    </row>
    <row r="363" spans="2:63" x14ac:dyDescent="0.35">
      <c r="B363" t="s">
        <v>216</v>
      </c>
      <c r="C363" s="14">
        <v>0.515255865795614</v>
      </c>
      <c r="D363" s="14">
        <v>0.50864149380391799</v>
      </c>
      <c r="E363" s="14">
        <v>0.52159295530036398</v>
      </c>
      <c r="F363" s="14"/>
      <c r="G363" s="14">
        <v>0.44761075833821801</v>
      </c>
      <c r="H363" s="14">
        <v>0.515926480565981</v>
      </c>
      <c r="I363" s="14">
        <v>0.48073341421340499</v>
      </c>
      <c r="J363" s="14">
        <v>0.50344394077010901</v>
      </c>
      <c r="K363" s="14">
        <v>0.56472787432118998</v>
      </c>
      <c r="L363" s="14">
        <v>0.57846071388773002</v>
      </c>
      <c r="M363" s="14"/>
      <c r="N363" s="14">
        <v>0.59266937676465703</v>
      </c>
      <c r="O363" s="14">
        <v>0.499643056860681</v>
      </c>
      <c r="P363" s="14"/>
      <c r="Q363" s="14">
        <v>0.50912458653900905</v>
      </c>
      <c r="R363" s="14">
        <v>0.409898959178916</v>
      </c>
      <c r="S363" s="14">
        <v>0.46332864857789102</v>
      </c>
      <c r="T363" s="14">
        <v>0.64086457429774601</v>
      </c>
      <c r="U363" s="14">
        <v>0.61289157896035495</v>
      </c>
      <c r="V363" s="14">
        <v>0.51932743109191304</v>
      </c>
      <c r="W363" s="14">
        <v>0.52555504345694704</v>
      </c>
      <c r="X363" s="14">
        <v>0.53706088619536596</v>
      </c>
      <c r="Y363" s="14">
        <v>0.56173977551825804</v>
      </c>
      <c r="Z363" s="14">
        <v>0.52071132254633301</v>
      </c>
      <c r="AA363" s="14"/>
      <c r="AB363" s="14">
        <v>0.50613028308323305</v>
      </c>
      <c r="AC363" s="14">
        <v>0.55312854754847895</v>
      </c>
      <c r="AD363" s="14">
        <v>0.52193179455601502</v>
      </c>
      <c r="AE363" s="14"/>
      <c r="AF363" s="14">
        <v>0.53448032060987705</v>
      </c>
      <c r="AG363" s="14">
        <v>0.51506577528846698</v>
      </c>
      <c r="AH363" s="14">
        <v>0.55456680762613897</v>
      </c>
      <c r="AI363" s="14">
        <v>0.50618952791353899</v>
      </c>
      <c r="AJ363" s="14">
        <v>0</v>
      </c>
      <c r="AK363" s="14"/>
      <c r="AL363" s="14">
        <v>0.53427312994453502</v>
      </c>
      <c r="AM363" s="14">
        <v>0.53682952488546498</v>
      </c>
      <c r="AN363" s="14">
        <v>0.44868164262082999</v>
      </c>
      <c r="AO363" s="14">
        <v>0.69485438238027797</v>
      </c>
      <c r="AP363" s="14">
        <v>0</v>
      </c>
      <c r="AQ363" s="14"/>
      <c r="AR363" s="14">
        <v>0.419273127247971</v>
      </c>
      <c r="AS363" s="14">
        <v>0.60693628969386804</v>
      </c>
      <c r="AT363" s="14">
        <v>0.47586525216297498</v>
      </c>
      <c r="AU363" s="14"/>
      <c r="AV363" s="14">
        <v>0.493997484208754</v>
      </c>
      <c r="AW363" s="14">
        <v>0.590970458064494</v>
      </c>
      <c r="AX363" s="14">
        <v>0.39188643251594302</v>
      </c>
      <c r="AY363" s="14"/>
      <c r="AZ363" s="14">
        <v>0.41620897510646299</v>
      </c>
      <c r="BA363" s="14">
        <v>0.56964837569250304</v>
      </c>
      <c r="BB363" s="14">
        <v>0.50238816429322297</v>
      </c>
      <c r="BC363" s="14"/>
      <c r="BD363" s="14">
        <v>0.55517247136373704</v>
      </c>
      <c r="BE363" s="14">
        <v>0.49320155716464897</v>
      </c>
      <c r="BF363" s="14"/>
      <c r="BG363" s="14">
        <v>0.53013342283702303</v>
      </c>
      <c r="BH363" s="14">
        <v>0.48823924834104099</v>
      </c>
      <c r="BI363" s="14"/>
      <c r="BJ363" s="14">
        <v>0.53051757012600997</v>
      </c>
      <c r="BK363" s="14">
        <v>0.51107281581734498</v>
      </c>
    </row>
    <row r="364" spans="2:63" x14ac:dyDescent="0.35">
      <c r="B364" t="s">
        <v>217</v>
      </c>
      <c r="C364" s="14">
        <v>0.26932315321642197</v>
      </c>
      <c r="D364" s="14">
        <v>0.26687296046172898</v>
      </c>
      <c r="E364" s="14">
        <v>0.271535340005784</v>
      </c>
      <c r="F364" s="14"/>
      <c r="G364" s="14">
        <v>0.271182003858009</v>
      </c>
      <c r="H364" s="14">
        <v>0.233969552953049</v>
      </c>
      <c r="I364" s="14">
        <v>0.30124800307659699</v>
      </c>
      <c r="J364" s="14">
        <v>0.28059276809040801</v>
      </c>
      <c r="K364" s="14">
        <v>0.26894133941003201</v>
      </c>
      <c r="L364" s="14">
        <v>0.260090720733198</v>
      </c>
      <c r="M364" s="14"/>
      <c r="N364" s="14">
        <v>0.22224823021910101</v>
      </c>
      <c r="O364" s="14">
        <v>0.27881725533352802</v>
      </c>
      <c r="P364" s="14"/>
      <c r="Q364" s="14">
        <v>0.35080972528076498</v>
      </c>
      <c r="R364" s="14">
        <v>0.31540834025542602</v>
      </c>
      <c r="S364" s="14">
        <v>0.30422022340315102</v>
      </c>
      <c r="T364" s="14">
        <v>0.29960540556392101</v>
      </c>
      <c r="U364" s="14">
        <v>0.14711409023754801</v>
      </c>
      <c r="V364" s="14">
        <v>0.287965411633543</v>
      </c>
      <c r="W364" s="14">
        <v>0.21984606957667599</v>
      </c>
      <c r="X364" s="14">
        <v>0.29485364273623299</v>
      </c>
      <c r="Y364" s="14">
        <v>0.219373598386533</v>
      </c>
      <c r="Z364" s="14">
        <v>0.28745631217599898</v>
      </c>
      <c r="AA364" s="14"/>
      <c r="AB364" s="14">
        <v>0.29501902515112499</v>
      </c>
      <c r="AC364" s="14">
        <v>0.27767111408839901</v>
      </c>
      <c r="AD364" s="14">
        <v>0.22070397413460299</v>
      </c>
      <c r="AE364" s="14"/>
      <c r="AF364" s="14">
        <v>0.271980416758698</v>
      </c>
      <c r="AG364" s="14">
        <v>0.24984685321709299</v>
      </c>
      <c r="AH364" s="14">
        <v>0.19539818123202299</v>
      </c>
      <c r="AI364" s="14">
        <v>0.31845500931292398</v>
      </c>
      <c r="AJ364" s="14">
        <v>0</v>
      </c>
      <c r="AK364" s="14"/>
      <c r="AL364" s="14">
        <v>0.25776238090255499</v>
      </c>
      <c r="AM364" s="14">
        <v>0.22077265466312601</v>
      </c>
      <c r="AN364" s="14">
        <v>0.362285339895489</v>
      </c>
      <c r="AO364" s="14">
        <v>0.14567943242933601</v>
      </c>
      <c r="AP364" s="14">
        <v>0</v>
      </c>
      <c r="AQ364" s="14"/>
      <c r="AR364" s="14">
        <v>0.17616754431906001</v>
      </c>
      <c r="AS364" s="14">
        <v>0.215597496836333</v>
      </c>
      <c r="AT364" s="14">
        <v>0.38035782222790798</v>
      </c>
      <c r="AU364" s="14"/>
      <c r="AV364" s="14">
        <v>0.18687621682032601</v>
      </c>
      <c r="AW364" s="14">
        <v>0.27002463640587698</v>
      </c>
      <c r="AX364" s="14">
        <v>0.47379146285742202</v>
      </c>
      <c r="AY364" s="14"/>
      <c r="AZ364" s="14">
        <v>0.20321977348096801</v>
      </c>
      <c r="BA364" s="14">
        <v>0.24293837051122</v>
      </c>
      <c r="BB364" s="14">
        <v>0.36121726073410398</v>
      </c>
      <c r="BC364" s="14"/>
      <c r="BD364" s="14">
        <v>0.17891273456228901</v>
      </c>
      <c r="BE364" s="14">
        <v>0.297038571892903</v>
      </c>
      <c r="BF364" s="14"/>
      <c r="BG364" s="14">
        <v>0.23594782751119101</v>
      </c>
      <c r="BH364" s="14">
        <v>0.32993044273918098</v>
      </c>
      <c r="BI364" s="14"/>
      <c r="BJ364" s="14">
        <v>0.258357428244398</v>
      </c>
      <c r="BK364" s="14">
        <v>0.27232872681507803</v>
      </c>
    </row>
    <row r="365" spans="2:63" x14ac:dyDescent="0.35">
      <c r="B365" t="s">
        <v>86</v>
      </c>
      <c r="C365" s="14">
        <v>4.6872031897436703E-2</v>
      </c>
      <c r="D365" s="14">
        <v>3.1127334268099199E-2</v>
      </c>
      <c r="E365" s="14">
        <v>6.1382684967075801E-2</v>
      </c>
      <c r="F365" s="14"/>
      <c r="G365" s="14">
        <v>6.6608212134363895E-2</v>
      </c>
      <c r="H365" s="14">
        <v>4.29938084056911E-2</v>
      </c>
      <c r="I365" s="14">
        <v>5.4312164533272797E-2</v>
      </c>
      <c r="J365" s="14">
        <v>3.5238806945564097E-2</v>
      </c>
      <c r="K365" s="14">
        <v>2.94632670424099E-2</v>
      </c>
      <c r="L365" s="14">
        <v>5.3089223951365103E-2</v>
      </c>
      <c r="M365" s="14"/>
      <c r="N365" s="14">
        <v>1.9494242458443799E-2</v>
      </c>
      <c r="O365" s="14">
        <v>5.2393602876729402E-2</v>
      </c>
      <c r="P365" s="14"/>
      <c r="Q365" s="14">
        <v>4.8346039023236503E-2</v>
      </c>
      <c r="R365" s="14">
        <v>7.3901851667625307E-2</v>
      </c>
      <c r="S365" s="14">
        <v>1.16379923521625E-2</v>
      </c>
      <c r="T365" s="14">
        <v>1.6890036526839802E-2</v>
      </c>
      <c r="U365" s="14">
        <v>4.9080508829904099E-2</v>
      </c>
      <c r="V365" s="14">
        <v>3.8318780358915998E-2</v>
      </c>
      <c r="W365" s="14">
        <v>5.1681777944873497E-2</v>
      </c>
      <c r="X365" s="14">
        <v>4.8995343866690001E-2</v>
      </c>
      <c r="Y365" s="14">
        <v>2.5282651292238899E-2</v>
      </c>
      <c r="Z365" s="14">
        <v>0.110671189069945</v>
      </c>
      <c r="AA365" s="14"/>
      <c r="AB365" s="14">
        <v>3.6235802350167101E-2</v>
      </c>
      <c r="AC365" s="14">
        <v>3.7661151608509101E-2</v>
      </c>
      <c r="AD365" s="14">
        <v>3.2454397470551698E-2</v>
      </c>
      <c r="AE365" s="14"/>
      <c r="AF365" s="14">
        <v>3.6112975546565902E-2</v>
      </c>
      <c r="AG365" s="14">
        <v>3.4466387020515597E-2</v>
      </c>
      <c r="AH365" s="14">
        <v>0.13811466910543799</v>
      </c>
      <c r="AI365" s="14">
        <v>3.4282366711590698E-2</v>
      </c>
      <c r="AJ365" s="14">
        <v>0</v>
      </c>
      <c r="AK365" s="14"/>
      <c r="AL365" s="14">
        <v>3.6413578891757399E-2</v>
      </c>
      <c r="AM365" s="14">
        <v>1.8770712693789202E-2</v>
      </c>
      <c r="AN365" s="14">
        <v>9.6713482260802799E-2</v>
      </c>
      <c r="AO365" s="14">
        <v>0</v>
      </c>
      <c r="AP365" s="14">
        <v>0</v>
      </c>
      <c r="AQ365" s="14"/>
      <c r="AR365" s="14">
        <v>0</v>
      </c>
      <c r="AS365" s="14">
        <v>2.9247242029568198E-2</v>
      </c>
      <c r="AT365" s="14">
        <v>2.6986939287183601E-2</v>
      </c>
      <c r="AU365" s="14"/>
      <c r="AV365" s="14">
        <v>6.8023024705069698E-3</v>
      </c>
      <c r="AW365" s="14">
        <v>2.1657834822213399E-2</v>
      </c>
      <c r="AX365" s="14">
        <v>3.0125132557225199E-2</v>
      </c>
      <c r="AY365" s="14"/>
      <c r="AZ365" s="14">
        <v>1.13736583979078E-2</v>
      </c>
      <c r="BA365" s="14">
        <v>3.9800289345379498E-2</v>
      </c>
      <c r="BB365" s="14">
        <v>2.9348040123302398E-2</v>
      </c>
      <c r="BC365" s="14"/>
      <c r="BD365" s="14">
        <v>0</v>
      </c>
      <c r="BE365" s="14">
        <v>5.2457415998101303E-2</v>
      </c>
      <c r="BF365" s="14"/>
      <c r="BG365" s="14">
        <v>3.6374763476382702E-2</v>
      </c>
      <c r="BH365" s="14">
        <v>6.5934347334053497E-2</v>
      </c>
      <c r="BI365" s="14"/>
      <c r="BJ365" s="14">
        <v>6.0700024244646503E-2</v>
      </c>
      <c r="BK365" s="14">
        <v>4.3081945165622297E-2</v>
      </c>
    </row>
    <row r="366" spans="2:63" x14ac:dyDescent="0.35">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row>
    <row r="367" spans="2:63" x14ac:dyDescent="0.35">
      <c r="B367" s="6" t="s">
        <v>227</v>
      </c>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row>
    <row r="368" spans="2:63" x14ac:dyDescent="0.35">
      <c r="B368" s="21" t="s">
        <v>90</v>
      </c>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row>
    <row r="369" spans="2:63" x14ac:dyDescent="0.35">
      <c r="B369" t="s">
        <v>215</v>
      </c>
      <c r="C369" s="14">
        <v>0.28606003200783697</v>
      </c>
      <c r="D369" s="14">
        <v>0.30585788461355001</v>
      </c>
      <c r="E369" s="14">
        <v>0.268948587169691</v>
      </c>
      <c r="F369" s="14"/>
      <c r="G369" s="14">
        <v>0.29001192964691502</v>
      </c>
      <c r="H369" s="14">
        <v>0.29307380655473297</v>
      </c>
      <c r="I369" s="14">
        <v>0.25994788381717199</v>
      </c>
      <c r="J369" s="14">
        <v>0.26509392519789898</v>
      </c>
      <c r="K369" s="14">
        <v>0.30329471097465399</v>
      </c>
      <c r="L369" s="14">
        <v>0.31281666876873498</v>
      </c>
      <c r="M369" s="14"/>
      <c r="N369" s="14">
        <v>0.39450105792050799</v>
      </c>
      <c r="O369" s="14">
        <v>0.26418957300023999</v>
      </c>
      <c r="P369" s="14"/>
      <c r="Q369" s="14">
        <v>0.26090392718090699</v>
      </c>
      <c r="R369" s="14">
        <v>0.25731074647105401</v>
      </c>
      <c r="S369" s="14">
        <v>0.28182793256093602</v>
      </c>
      <c r="T369" s="14">
        <v>0.225632733325734</v>
      </c>
      <c r="U369" s="14">
        <v>0.35543735253842301</v>
      </c>
      <c r="V369" s="14">
        <v>0.43341666332245798</v>
      </c>
      <c r="W369" s="14">
        <v>0.29168861538754498</v>
      </c>
      <c r="X369" s="14">
        <v>0.17952383260909399</v>
      </c>
      <c r="Y369" s="14">
        <v>0.34282126105914101</v>
      </c>
      <c r="Z369" s="14">
        <v>0.10957133459705901</v>
      </c>
      <c r="AA369" s="14"/>
      <c r="AB369" s="14">
        <v>0.50199279125527096</v>
      </c>
      <c r="AC369" s="14">
        <v>0.20141112945126199</v>
      </c>
      <c r="AD369" s="14">
        <v>0.22813668379872401</v>
      </c>
      <c r="AE369" s="14"/>
      <c r="AF369" s="14">
        <v>0.466618782518741</v>
      </c>
      <c r="AG369" s="14">
        <v>0.15060713021209299</v>
      </c>
      <c r="AH369" s="14">
        <v>0.19517355384996499</v>
      </c>
      <c r="AI369" s="14">
        <v>0.189200664752675</v>
      </c>
      <c r="AJ369" s="14">
        <v>0</v>
      </c>
      <c r="AK369" s="14"/>
      <c r="AL369" s="14">
        <v>0.46279453028408202</v>
      </c>
      <c r="AM369" s="14">
        <v>0.17080315546807401</v>
      </c>
      <c r="AN369" s="14">
        <v>0.121434948850753</v>
      </c>
      <c r="AO369" s="14">
        <v>0.31433939866489802</v>
      </c>
      <c r="AP369" s="14">
        <v>0</v>
      </c>
      <c r="AQ369" s="14"/>
      <c r="AR369" s="14">
        <v>0.74159261791077302</v>
      </c>
      <c r="AS369" s="14">
        <v>0.31778634331005801</v>
      </c>
      <c r="AT369" s="14">
        <v>0.12907943932496599</v>
      </c>
      <c r="AU369" s="14"/>
      <c r="AV369" s="14">
        <v>0.57291085890360105</v>
      </c>
      <c r="AW369" s="14">
        <v>0.18608187808923099</v>
      </c>
      <c r="AX369" s="14">
        <v>0.113983031637096</v>
      </c>
      <c r="AY369" s="14"/>
      <c r="AZ369" s="14">
        <v>0.66576047463799604</v>
      </c>
      <c r="BA369" s="14">
        <v>0.26959888764684897</v>
      </c>
      <c r="BB369" s="14">
        <v>0.148441513472094</v>
      </c>
      <c r="BC369" s="14"/>
      <c r="BD369" s="14">
        <v>0.42290508416035999</v>
      </c>
      <c r="BE369" s="14">
        <v>0.26848755700305899</v>
      </c>
      <c r="BF369" s="14"/>
      <c r="BG369" s="14">
        <v>0.32198171532894199</v>
      </c>
      <c r="BH369" s="14">
        <v>0.22082873268164499</v>
      </c>
      <c r="BI369" s="14"/>
      <c r="BJ369" s="14">
        <v>0.25799907885419998</v>
      </c>
      <c r="BK369" s="14">
        <v>0.29375120246550102</v>
      </c>
    </row>
    <row r="370" spans="2:63" x14ac:dyDescent="0.35">
      <c r="B370" t="s">
        <v>216</v>
      </c>
      <c r="C370" s="14">
        <v>0.49724777964854699</v>
      </c>
      <c r="D370" s="14">
        <v>0.45826790432061199</v>
      </c>
      <c r="E370" s="14">
        <v>0.53199426670989203</v>
      </c>
      <c r="F370" s="14"/>
      <c r="G370" s="14">
        <v>0.48177186901452002</v>
      </c>
      <c r="H370" s="14">
        <v>0.52755399985232299</v>
      </c>
      <c r="I370" s="14">
        <v>0.48250206029057002</v>
      </c>
      <c r="J370" s="14">
        <v>0.52893003496380298</v>
      </c>
      <c r="K370" s="14">
        <v>0.48305667727839002</v>
      </c>
      <c r="L370" s="14">
        <v>0.47111396181355097</v>
      </c>
      <c r="M370" s="14"/>
      <c r="N370" s="14">
        <v>0.46663846735803799</v>
      </c>
      <c r="O370" s="14">
        <v>0.50342108632898597</v>
      </c>
      <c r="P370" s="14"/>
      <c r="Q370" s="14">
        <v>0.43382230427933499</v>
      </c>
      <c r="R370" s="14">
        <v>0.49770751066165902</v>
      </c>
      <c r="S370" s="14">
        <v>0.64250818890778405</v>
      </c>
      <c r="T370" s="14">
        <v>0.45978603165528398</v>
      </c>
      <c r="U370" s="14">
        <v>0.39224890728423301</v>
      </c>
      <c r="V370" s="14">
        <v>0.434606239144193</v>
      </c>
      <c r="W370" s="14">
        <v>0.46343587518003698</v>
      </c>
      <c r="X370" s="14">
        <v>0.58041154077815105</v>
      </c>
      <c r="Y370" s="14">
        <v>0.51418612598279601</v>
      </c>
      <c r="Z370" s="14">
        <v>0.56967959419230796</v>
      </c>
      <c r="AA370" s="14"/>
      <c r="AB370" s="14">
        <v>0.41276619148419502</v>
      </c>
      <c r="AC370" s="14">
        <v>0.60797370626654001</v>
      </c>
      <c r="AD370" s="14">
        <v>0.46348167656935402</v>
      </c>
      <c r="AE370" s="14"/>
      <c r="AF370" s="14">
        <v>0.45042884473316702</v>
      </c>
      <c r="AG370" s="14">
        <v>0.499570278282642</v>
      </c>
      <c r="AH370" s="14">
        <v>0.57531292339352902</v>
      </c>
      <c r="AI370" s="14">
        <v>0.605774392501776</v>
      </c>
      <c r="AJ370" s="14">
        <v>0</v>
      </c>
      <c r="AK370" s="14"/>
      <c r="AL370" s="14">
        <v>0.44824763602858703</v>
      </c>
      <c r="AM370" s="14">
        <v>0.50666048437281697</v>
      </c>
      <c r="AN370" s="14">
        <v>0.59535094319425796</v>
      </c>
      <c r="AO370" s="14">
        <v>0.49177214641389</v>
      </c>
      <c r="AP370" s="14">
        <v>0</v>
      </c>
      <c r="AQ370" s="14"/>
      <c r="AR370" s="14">
        <v>0.25106265248107901</v>
      </c>
      <c r="AS370" s="14">
        <v>0.60512413010413302</v>
      </c>
      <c r="AT370" s="14">
        <v>0.49805669534768898</v>
      </c>
      <c r="AU370" s="14"/>
      <c r="AV370" s="14">
        <v>0.36967712136465403</v>
      </c>
      <c r="AW370" s="14">
        <v>0.59727053409878295</v>
      </c>
      <c r="AX370" s="14">
        <v>0.51963376282220697</v>
      </c>
      <c r="AY370" s="14"/>
      <c r="AZ370" s="14">
        <v>0.248241343136019</v>
      </c>
      <c r="BA370" s="14">
        <v>0.60666180516756796</v>
      </c>
      <c r="BB370" s="14">
        <v>0.465943996417573</v>
      </c>
      <c r="BC370" s="14"/>
      <c r="BD370" s="14">
        <v>0.45192782366450002</v>
      </c>
      <c r="BE370" s="14">
        <v>0.48263884754291397</v>
      </c>
      <c r="BF370" s="14"/>
      <c r="BG370" s="14">
        <v>0.49785465928167699</v>
      </c>
      <c r="BH370" s="14">
        <v>0.49614572809239299</v>
      </c>
      <c r="BI370" s="14"/>
      <c r="BJ370" s="14">
        <v>0.48311395729753598</v>
      </c>
      <c r="BK370" s="14">
        <v>0.50112169071367696</v>
      </c>
    </row>
    <row r="371" spans="2:63" x14ac:dyDescent="0.35">
      <c r="B371" t="s">
        <v>217</v>
      </c>
      <c r="C371" s="14">
        <v>0.15662912991459099</v>
      </c>
      <c r="D371" s="14">
        <v>0.191002757705411</v>
      </c>
      <c r="E371" s="14">
        <v>0.12488034926137399</v>
      </c>
      <c r="F371" s="14"/>
      <c r="G371" s="14">
        <v>0.15420525784074199</v>
      </c>
      <c r="H371" s="14">
        <v>0.136041597132225</v>
      </c>
      <c r="I371" s="14">
        <v>0.167867785324323</v>
      </c>
      <c r="J371" s="14">
        <v>0.16101548571707799</v>
      </c>
      <c r="K371" s="14">
        <v>0.14971591018299801</v>
      </c>
      <c r="L371" s="14">
        <v>0.169898054322558</v>
      </c>
      <c r="M371" s="14"/>
      <c r="N371" s="14">
        <v>0.12579449093912101</v>
      </c>
      <c r="O371" s="14">
        <v>0.16284788063233299</v>
      </c>
      <c r="P371" s="14"/>
      <c r="Q371" s="14">
        <v>0.20066305990272801</v>
      </c>
      <c r="R371" s="14">
        <v>0.15623445854767101</v>
      </c>
      <c r="S371" s="14">
        <v>5.2387893826955599E-2</v>
      </c>
      <c r="T371" s="14">
        <v>0.26560275952464202</v>
      </c>
      <c r="U371" s="14">
        <v>0.199073634684757</v>
      </c>
      <c r="V371" s="14">
        <v>9.3213577617162896E-2</v>
      </c>
      <c r="W371" s="14">
        <v>0.195625765996887</v>
      </c>
      <c r="X371" s="14">
        <v>0.18015847847250399</v>
      </c>
      <c r="Y371" s="14">
        <v>0.123242470107482</v>
      </c>
      <c r="Z371" s="14">
        <v>0.16590599260200301</v>
      </c>
      <c r="AA371" s="14"/>
      <c r="AB371" s="14">
        <v>5.1658618029700398E-2</v>
      </c>
      <c r="AC371" s="14">
        <v>0.13019371782130701</v>
      </c>
      <c r="AD371" s="14">
        <v>0.27141514199586902</v>
      </c>
      <c r="AE371" s="14"/>
      <c r="AF371" s="14">
        <v>4.81310736587994E-2</v>
      </c>
      <c r="AG371" s="14">
        <v>0.300148679750394</v>
      </c>
      <c r="AH371" s="14">
        <v>0.14956782825338799</v>
      </c>
      <c r="AI371" s="14">
        <v>9.6585326841500604E-2</v>
      </c>
      <c r="AJ371" s="14">
        <v>0</v>
      </c>
      <c r="AK371" s="14"/>
      <c r="AL371" s="14">
        <v>4.9905933883735203E-2</v>
      </c>
      <c r="AM371" s="14">
        <v>0.290668770863385</v>
      </c>
      <c r="AN371" s="14">
        <v>0.18136406931406801</v>
      </c>
      <c r="AO371" s="14">
        <v>9.3421238838649695E-2</v>
      </c>
      <c r="AP371" s="14">
        <v>0</v>
      </c>
      <c r="AQ371" s="14"/>
      <c r="AR371" s="14">
        <v>7.3447296081477704E-3</v>
      </c>
      <c r="AS371" s="14">
        <v>5.0444774434511501E-2</v>
      </c>
      <c r="AT371" s="14">
        <v>0.32258275103964101</v>
      </c>
      <c r="AU371" s="14"/>
      <c r="AV371" s="14">
        <v>3.8069884268854798E-2</v>
      </c>
      <c r="AW371" s="14">
        <v>0.18706623718014001</v>
      </c>
      <c r="AX371" s="14">
        <v>0.33198324722894901</v>
      </c>
      <c r="AY371" s="14"/>
      <c r="AZ371" s="14">
        <v>6.8754806672908897E-2</v>
      </c>
      <c r="BA371" s="14">
        <v>8.2491986478124002E-2</v>
      </c>
      <c r="BB371" s="14">
        <v>0.34411261372455998</v>
      </c>
      <c r="BC371" s="14"/>
      <c r="BD371" s="14">
        <v>0.118028474746407</v>
      </c>
      <c r="BE371" s="14">
        <v>0.183623584032436</v>
      </c>
      <c r="BF371" s="14"/>
      <c r="BG371" s="14">
        <v>0.142547330244823</v>
      </c>
      <c r="BH371" s="14">
        <v>0.182200706867123</v>
      </c>
      <c r="BI371" s="14"/>
      <c r="BJ371" s="14">
        <v>0.18875753109602</v>
      </c>
      <c r="BK371" s="14">
        <v>0.14782312077207699</v>
      </c>
    </row>
    <row r="372" spans="2:63" x14ac:dyDescent="0.35">
      <c r="B372" t="s">
        <v>86</v>
      </c>
      <c r="C372" s="14">
        <v>6.00630584290247E-2</v>
      </c>
      <c r="D372" s="14">
        <v>4.4871453360427999E-2</v>
      </c>
      <c r="E372" s="14">
        <v>7.4176796859042896E-2</v>
      </c>
      <c r="F372" s="14"/>
      <c r="G372" s="14">
        <v>7.4010943497821904E-2</v>
      </c>
      <c r="H372" s="14">
        <v>4.3330596460718497E-2</v>
      </c>
      <c r="I372" s="14">
        <v>8.9682270567934694E-2</v>
      </c>
      <c r="J372" s="14">
        <v>4.4960554121219201E-2</v>
      </c>
      <c r="K372" s="14">
        <v>6.3932701563957306E-2</v>
      </c>
      <c r="L372" s="14">
        <v>4.61713150951562E-2</v>
      </c>
      <c r="M372" s="14"/>
      <c r="N372" s="14">
        <v>1.30659837823329E-2</v>
      </c>
      <c r="O372" s="14">
        <v>6.9541460038441499E-2</v>
      </c>
      <c r="P372" s="14"/>
      <c r="Q372" s="14">
        <v>0.10461070863702999</v>
      </c>
      <c r="R372" s="14">
        <v>8.8747284319616607E-2</v>
      </c>
      <c r="S372" s="14">
        <v>2.3275984704325001E-2</v>
      </c>
      <c r="T372" s="14">
        <v>4.8978475494340298E-2</v>
      </c>
      <c r="U372" s="14">
        <v>5.3240105492586898E-2</v>
      </c>
      <c r="V372" s="14">
        <v>3.8763519916185499E-2</v>
      </c>
      <c r="W372" s="14">
        <v>4.9249743435530999E-2</v>
      </c>
      <c r="X372" s="14">
        <v>5.9906148140250297E-2</v>
      </c>
      <c r="Y372" s="14">
        <v>1.9750142850581898E-2</v>
      </c>
      <c r="Z372" s="14">
        <v>0.15484307860863</v>
      </c>
      <c r="AA372" s="14"/>
      <c r="AB372" s="14">
        <v>3.35823992308334E-2</v>
      </c>
      <c r="AC372" s="14">
        <v>6.04214464608911E-2</v>
      </c>
      <c r="AD372" s="14">
        <v>3.6966497636053003E-2</v>
      </c>
      <c r="AE372" s="14"/>
      <c r="AF372" s="14">
        <v>3.4821299089292997E-2</v>
      </c>
      <c r="AG372" s="14">
        <v>4.9673911754870799E-2</v>
      </c>
      <c r="AH372" s="14">
        <v>7.9945694503117698E-2</v>
      </c>
      <c r="AI372" s="14">
        <v>0.10843961590404901</v>
      </c>
      <c r="AJ372" s="14">
        <v>0</v>
      </c>
      <c r="AK372" s="14"/>
      <c r="AL372" s="14">
        <v>3.9051899803596003E-2</v>
      </c>
      <c r="AM372" s="14">
        <v>3.1867589295724801E-2</v>
      </c>
      <c r="AN372" s="14">
        <v>0.101850038640921</v>
      </c>
      <c r="AO372" s="14">
        <v>0.100467216082562</v>
      </c>
      <c r="AP372" s="14">
        <v>0</v>
      </c>
      <c r="AQ372" s="14"/>
      <c r="AR372" s="14">
        <v>0</v>
      </c>
      <c r="AS372" s="14">
        <v>2.6644752151297399E-2</v>
      </c>
      <c r="AT372" s="14">
        <v>5.0281114287704702E-2</v>
      </c>
      <c r="AU372" s="14"/>
      <c r="AV372" s="14">
        <v>1.9342135462890001E-2</v>
      </c>
      <c r="AW372" s="14">
        <v>2.9581350631846599E-2</v>
      </c>
      <c r="AX372" s="14">
        <v>3.4399958311748101E-2</v>
      </c>
      <c r="AY372" s="14"/>
      <c r="AZ372" s="14">
        <v>1.72433755530755E-2</v>
      </c>
      <c r="BA372" s="14">
        <v>4.1247320707458603E-2</v>
      </c>
      <c r="BB372" s="14">
        <v>4.1501876385772803E-2</v>
      </c>
      <c r="BC372" s="14"/>
      <c r="BD372" s="14">
        <v>7.1386174287328902E-3</v>
      </c>
      <c r="BE372" s="14">
        <v>6.5250011421590301E-2</v>
      </c>
      <c r="BF372" s="14"/>
      <c r="BG372" s="14">
        <v>3.7616295144557998E-2</v>
      </c>
      <c r="BH372" s="14">
        <v>0.100824832358838</v>
      </c>
      <c r="BI372" s="14"/>
      <c r="BJ372" s="14">
        <v>7.0129432752244605E-2</v>
      </c>
      <c r="BK372" s="14">
        <v>5.7303986048744503E-2</v>
      </c>
    </row>
    <row r="373" spans="2:63" x14ac:dyDescent="0.35">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row>
    <row r="374" spans="2:63" x14ac:dyDescent="0.35">
      <c r="B374" s="6" t="s">
        <v>228</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row>
    <row r="375" spans="2:63" x14ac:dyDescent="0.35">
      <c r="B375" s="21" t="s">
        <v>90</v>
      </c>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row>
    <row r="376" spans="2:63" x14ac:dyDescent="0.35">
      <c r="B376" t="s">
        <v>215</v>
      </c>
      <c r="C376" s="14">
        <v>0.42392869746392597</v>
      </c>
      <c r="D376" s="14">
        <v>0.46313199808576599</v>
      </c>
      <c r="E376" s="14">
        <v>0.38838196783473999</v>
      </c>
      <c r="F376" s="14"/>
      <c r="G376" s="14">
        <v>0.42447024321749699</v>
      </c>
      <c r="H376" s="14">
        <v>0.39594497442374899</v>
      </c>
      <c r="I376" s="14">
        <v>0.40011960469374303</v>
      </c>
      <c r="J376" s="14">
        <v>0.34300042194074098</v>
      </c>
      <c r="K376" s="14">
        <v>0.41839986720303901</v>
      </c>
      <c r="L376" s="14">
        <v>0.56825138201277903</v>
      </c>
      <c r="M376" s="14"/>
      <c r="N376" s="14">
        <v>0.59019623840333701</v>
      </c>
      <c r="O376" s="14">
        <v>0.39039574803076699</v>
      </c>
      <c r="P376" s="14"/>
      <c r="Q376" s="14">
        <v>0.26711385697842399</v>
      </c>
      <c r="R376" s="14">
        <v>0.318465832521031</v>
      </c>
      <c r="S376" s="14">
        <v>0.34787788752804299</v>
      </c>
      <c r="T376" s="14">
        <v>0.401078715562872</v>
      </c>
      <c r="U376" s="14">
        <v>0.52331242309530501</v>
      </c>
      <c r="V376" s="14">
        <v>0.51516325151973297</v>
      </c>
      <c r="W376" s="14">
        <v>0.44203796300661202</v>
      </c>
      <c r="X376" s="14">
        <v>0.45141694742009902</v>
      </c>
      <c r="Y376" s="14">
        <v>0.54913241319973205</v>
      </c>
      <c r="Z376" s="14">
        <v>0.30835613721051902</v>
      </c>
      <c r="AA376" s="14"/>
      <c r="AB376" s="14">
        <v>0.60333001912435102</v>
      </c>
      <c r="AC376" s="14">
        <v>0.39010078488122402</v>
      </c>
      <c r="AD376" s="14">
        <v>0.36569138664318102</v>
      </c>
      <c r="AE376" s="14"/>
      <c r="AF376" s="14">
        <v>0.58406561152182601</v>
      </c>
      <c r="AG376" s="14">
        <v>0.27236139153695399</v>
      </c>
      <c r="AH376" s="14">
        <v>0.38716994797987803</v>
      </c>
      <c r="AI376" s="14">
        <v>0.392619608491525</v>
      </c>
      <c r="AJ376" s="14">
        <v>0</v>
      </c>
      <c r="AK376" s="14"/>
      <c r="AL376" s="14">
        <v>0.561790975446673</v>
      </c>
      <c r="AM376" s="14">
        <v>0.32537962013738803</v>
      </c>
      <c r="AN376" s="14">
        <v>0.377778860873624</v>
      </c>
      <c r="AO376" s="14">
        <v>0.249026691387918</v>
      </c>
      <c r="AP376" s="14">
        <v>0</v>
      </c>
      <c r="AQ376" s="14"/>
      <c r="AR376" s="14">
        <v>0.72961325167478297</v>
      </c>
      <c r="AS376" s="14">
        <v>0.45653530640129902</v>
      </c>
      <c r="AT376" s="14">
        <v>0.32106135236678801</v>
      </c>
      <c r="AU376" s="14"/>
      <c r="AV376" s="14">
        <v>0.67175276830816899</v>
      </c>
      <c r="AW376" s="14">
        <v>0.38020808402269102</v>
      </c>
      <c r="AX376" s="14">
        <v>0.22656371831998701</v>
      </c>
      <c r="AY376" s="14"/>
      <c r="AZ376" s="14">
        <v>0.696084183457925</v>
      </c>
      <c r="BA376" s="14">
        <v>0.439122823618603</v>
      </c>
      <c r="BB376" s="14">
        <v>0.32596895423404099</v>
      </c>
      <c r="BC376" s="14"/>
      <c r="BD376" s="14">
        <v>0.59800435439867505</v>
      </c>
      <c r="BE376" s="14">
        <v>0.42653773448016702</v>
      </c>
      <c r="BF376" s="14"/>
      <c r="BG376" s="14">
        <v>0.46905549888381098</v>
      </c>
      <c r="BH376" s="14">
        <v>0.34198153856436703</v>
      </c>
      <c r="BI376" s="14"/>
      <c r="BJ376" s="14">
        <v>0.416011171501524</v>
      </c>
      <c r="BK376" s="14">
        <v>0.42609879630007003</v>
      </c>
    </row>
    <row r="377" spans="2:63" x14ac:dyDescent="0.35">
      <c r="B377" t="s">
        <v>216</v>
      </c>
      <c r="C377" s="14">
        <v>0.43165461966223601</v>
      </c>
      <c r="D377" s="14">
        <v>0.40310744090610601</v>
      </c>
      <c r="E377" s="14">
        <v>0.45652349889363297</v>
      </c>
      <c r="F377" s="14"/>
      <c r="G377" s="14">
        <v>0.42118398179720101</v>
      </c>
      <c r="H377" s="14">
        <v>0.45505335330894198</v>
      </c>
      <c r="I377" s="14">
        <v>0.43735352417223899</v>
      </c>
      <c r="J377" s="14">
        <v>0.47750983006327402</v>
      </c>
      <c r="K377" s="14">
        <v>0.45290615280131702</v>
      </c>
      <c r="L377" s="14">
        <v>0.34373475992396002</v>
      </c>
      <c r="M377" s="14"/>
      <c r="N377" s="14">
        <v>0.35791119139918298</v>
      </c>
      <c r="O377" s="14">
        <v>0.44652724384974202</v>
      </c>
      <c r="P377" s="14"/>
      <c r="Q377" s="14">
        <v>0.45501551836891801</v>
      </c>
      <c r="R377" s="14">
        <v>0.47040372530052199</v>
      </c>
      <c r="S377" s="14">
        <v>0.53856698647506596</v>
      </c>
      <c r="T377" s="14">
        <v>0.380878919789508</v>
      </c>
      <c r="U377" s="14">
        <v>0.385114432191073</v>
      </c>
      <c r="V377" s="14">
        <v>0.38448452212095802</v>
      </c>
      <c r="W377" s="14">
        <v>0.441650069679348</v>
      </c>
      <c r="X377" s="14">
        <v>0.42578364506313698</v>
      </c>
      <c r="Y377" s="14">
        <v>0.39553402469152599</v>
      </c>
      <c r="Z377" s="14">
        <v>0.41299811139724801</v>
      </c>
      <c r="AA377" s="14"/>
      <c r="AB377" s="14">
        <v>0.32569228180507098</v>
      </c>
      <c r="AC377" s="14">
        <v>0.46851202690302102</v>
      </c>
      <c r="AD377" s="14">
        <v>0.49012225065773701</v>
      </c>
      <c r="AE377" s="14"/>
      <c r="AF377" s="14">
        <v>0.34503839082768001</v>
      </c>
      <c r="AG377" s="14">
        <v>0.52930131619065501</v>
      </c>
      <c r="AH377" s="14">
        <v>0.43335481244931201</v>
      </c>
      <c r="AI377" s="14">
        <v>0.44439946551850501</v>
      </c>
      <c r="AJ377" s="14">
        <v>0</v>
      </c>
      <c r="AK377" s="14"/>
      <c r="AL377" s="14">
        <v>0.35683881664342398</v>
      </c>
      <c r="AM377" s="14">
        <v>0.53877451797224896</v>
      </c>
      <c r="AN377" s="14">
        <v>0.43700541233228102</v>
      </c>
      <c r="AO377" s="14">
        <v>0.58740529867564495</v>
      </c>
      <c r="AP377" s="14">
        <v>0</v>
      </c>
      <c r="AQ377" s="14"/>
      <c r="AR377" s="14">
        <v>0.21591064596206999</v>
      </c>
      <c r="AS377" s="14">
        <v>0.46174716556269302</v>
      </c>
      <c r="AT377" s="14">
        <v>0.49596367358075599</v>
      </c>
      <c r="AU377" s="14"/>
      <c r="AV377" s="14">
        <v>0.25589603662912003</v>
      </c>
      <c r="AW377" s="14">
        <v>0.51929531488303604</v>
      </c>
      <c r="AX377" s="14">
        <v>0.49931285712284701</v>
      </c>
      <c r="AY377" s="14"/>
      <c r="AZ377" s="14">
        <v>0.22427972462554199</v>
      </c>
      <c r="BA377" s="14">
        <v>0.47732379397630198</v>
      </c>
      <c r="BB377" s="14">
        <v>0.48963727964687398</v>
      </c>
      <c r="BC377" s="14"/>
      <c r="BD377" s="14">
        <v>0.32972567509871398</v>
      </c>
      <c r="BE377" s="14">
        <v>0.45060708031386798</v>
      </c>
      <c r="BF377" s="14"/>
      <c r="BG377" s="14">
        <v>0.42651476266048399</v>
      </c>
      <c r="BH377" s="14">
        <v>0.44098824547197302</v>
      </c>
      <c r="BI377" s="14"/>
      <c r="BJ377" s="14">
        <v>0.45120626462083901</v>
      </c>
      <c r="BK377" s="14">
        <v>0.42629574844781098</v>
      </c>
    </row>
    <row r="378" spans="2:63" x14ac:dyDescent="0.35">
      <c r="B378" t="s">
        <v>217</v>
      </c>
      <c r="C378" s="14">
        <v>8.9378999591185504E-2</v>
      </c>
      <c r="D378" s="14">
        <v>9.5316111303808806E-2</v>
      </c>
      <c r="E378" s="14">
        <v>8.4721283781667794E-2</v>
      </c>
      <c r="F378" s="14"/>
      <c r="G378" s="14">
        <v>9.3404024757550594E-2</v>
      </c>
      <c r="H378" s="14">
        <v>8.8370863288950496E-2</v>
      </c>
      <c r="I378" s="14">
        <v>9.5811973209658105E-2</v>
      </c>
      <c r="J378" s="14">
        <v>0.114499710486804</v>
      </c>
      <c r="K378" s="14">
        <v>9.2276144220368103E-2</v>
      </c>
      <c r="L378" s="14">
        <v>5.2640634645472903E-2</v>
      </c>
      <c r="M378" s="14"/>
      <c r="N378" s="14">
        <v>3.8507782117533799E-2</v>
      </c>
      <c r="O378" s="14">
        <v>9.9638740930409406E-2</v>
      </c>
      <c r="P378" s="14"/>
      <c r="Q378" s="14">
        <v>0.14301169129997501</v>
      </c>
      <c r="R378" s="14">
        <v>0.13912166621716199</v>
      </c>
      <c r="S378" s="14">
        <v>0.101917133644729</v>
      </c>
      <c r="T378" s="14">
        <v>0.138815027332478</v>
      </c>
      <c r="U378" s="14">
        <v>4.2492635883718002E-2</v>
      </c>
      <c r="V378" s="14">
        <v>5.27838906785374E-2</v>
      </c>
      <c r="W378" s="14">
        <v>8.7340189923071895E-2</v>
      </c>
      <c r="X378" s="14">
        <v>6.3649035003406601E-2</v>
      </c>
      <c r="Y378" s="14">
        <v>4.1478342948326703E-2</v>
      </c>
      <c r="Z378" s="14">
        <v>0.100627380379448</v>
      </c>
      <c r="AA378" s="14"/>
      <c r="AB378" s="14">
        <v>4.6584087621809697E-2</v>
      </c>
      <c r="AC378" s="14">
        <v>0.101671222868998</v>
      </c>
      <c r="AD378" s="14">
        <v>0.105462867017071</v>
      </c>
      <c r="AE378" s="14"/>
      <c r="AF378" s="14">
        <v>5.1769405788321399E-2</v>
      </c>
      <c r="AG378" s="14">
        <v>0.13758532982108401</v>
      </c>
      <c r="AH378" s="14">
        <v>5.3352407534301503E-2</v>
      </c>
      <c r="AI378" s="14">
        <v>8.9552426881265301E-2</v>
      </c>
      <c r="AJ378" s="14">
        <v>0</v>
      </c>
      <c r="AK378" s="14"/>
      <c r="AL378" s="14">
        <v>5.1234734562515503E-2</v>
      </c>
      <c r="AM378" s="14">
        <v>0.10856432493434801</v>
      </c>
      <c r="AN378" s="14">
        <v>9.6979320176906803E-2</v>
      </c>
      <c r="AO378" s="14">
        <v>8.7013610170906294E-2</v>
      </c>
      <c r="AP378" s="14">
        <v>0</v>
      </c>
      <c r="AQ378" s="14"/>
      <c r="AR378" s="14">
        <v>5.4476102363147497E-2</v>
      </c>
      <c r="AS378" s="14">
        <v>4.7306428223986403E-2</v>
      </c>
      <c r="AT378" s="14">
        <v>0.14488912247460001</v>
      </c>
      <c r="AU378" s="14"/>
      <c r="AV378" s="14">
        <v>5.0659075979691201E-2</v>
      </c>
      <c r="AW378" s="14">
        <v>6.8172821895559496E-2</v>
      </c>
      <c r="AX378" s="14">
        <v>0.23818394150772501</v>
      </c>
      <c r="AY378" s="14"/>
      <c r="AZ378" s="14">
        <v>6.8162961025251503E-2</v>
      </c>
      <c r="BA378" s="14">
        <v>5.0049990371897703E-2</v>
      </c>
      <c r="BB378" s="14">
        <v>0.15532242475098201</v>
      </c>
      <c r="BC378" s="14"/>
      <c r="BD378" s="14">
        <v>4.5329853412142899E-2</v>
      </c>
      <c r="BE378" s="14">
        <v>7.7355720307058895E-2</v>
      </c>
      <c r="BF378" s="14"/>
      <c r="BG378" s="14">
        <v>7.9448459327370394E-2</v>
      </c>
      <c r="BH378" s="14">
        <v>0.107412175782546</v>
      </c>
      <c r="BI378" s="14"/>
      <c r="BJ378" s="14">
        <v>7.8018912434470802E-2</v>
      </c>
      <c r="BK378" s="14">
        <v>9.2492663131331199E-2</v>
      </c>
    </row>
    <row r="379" spans="2:63" x14ac:dyDescent="0.35">
      <c r="B379" t="s">
        <v>86</v>
      </c>
      <c r="C379" s="14">
        <v>5.5037683282653301E-2</v>
      </c>
      <c r="D379" s="14">
        <v>3.84444497043189E-2</v>
      </c>
      <c r="E379" s="14">
        <v>7.0373249489958697E-2</v>
      </c>
      <c r="F379" s="14"/>
      <c r="G379" s="14">
        <v>6.0941750227751799E-2</v>
      </c>
      <c r="H379" s="14">
        <v>6.0630808978358201E-2</v>
      </c>
      <c r="I379" s="14">
        <v>6.6714897924359806E-2</v>
      </c>
      <c r="J379" s="14">
        <v>6.4990037509180407E-2</v>
      </c>
      <c r="K379" s="14">
        <v>3.6417835775275402E-2</v>
      </c>
      <c r="L379" s="14">
        <v>3.5373223417788098E-2</v>
      </c>
      <c r="M379" s="14"/>
      <c r="N379" s="14">
        <v>1.3384788079946299E-2</v>
      </c>
      <c r="O379" s="14">
        <v>6.3438267189081604E-2</v>
      </c>
      <c r="P379" s="14"/>
      <c r="Q379" s="14">
        <v>0.13485893335268301</v>
      </c>
      <c r="R379" s="14">
        <v>7.2008775961284993E-2</v>
      </c>
      <c r="S379" s="14">
        <v>1.16379923521625E-2</v>
      </c>
      <c r="T379" s="14">
        <v>7.9227337315142005E-2</v>
      </c>
      <c r="U379" s="14">
        <v>4.9080508829904099E-2</v>
      </c>
      <c r="V379" s="14">
        <v>4.7568335680771498E-2</v>
      </c>
      <c r="W379" s="14">
        <v>2.8971777390968099E-2</v>
      </c>
      <c r="X379" s="14">
        <v>5.91503725133578E-2</v>
      </c>
      <c r="Y379" s="14">
        <v>1.38552191604148E-2</v>
      </c>
      <c r="Z379" s="14">
        <v>0.178018371012785</v>
      </c>
      <c r="AA379" s="14"/>
      <c r="AB379" s="14">
        <v>2.4393611448768001E-2</v>
      </c>
      <c r="AC379" s="14">
        <v>3.9715965346756303E-2</v>
      </c>
      <c r="AD379" s="14">
        <v>3.8723495682010597E-2</v>
      </c>
      <c r="AE379" s="14"/>
      <c r="AF379" s="14">
        <v>1.9126591862172599E-2</v>
      </c>
      <c r="AG379" s="14">
        <v>6.0751962451306901E-2</v>
      </c>
      <c r="AH379" s="14">
        <v>0.12612283203650801</v>
      </c>
      <c r="AI379" s="14">
        <v>7.3428499108705095E-2</v>
      </c>
      <c r="AJ379" s="14">
        <v>0</v>
      </c>
      <c r="AK379" s="14"/>
      <c r="AL379" s="14">
        <v>3.0135473347387001E-2</v>
      </c>
      <c r="AM379" s="14">
        <v>2.7281536956014801E-2</v>
      </c>
      <c r="AN379" s="14">
        <v>8.8236406617188706E-2</v>
      </c>
      <c r="AO379" s="14">
        <v>7.6554399765530398E-2</v>
      </c>
      <c r="AP379" s="14">
        <v>0</v>
      </c>
      <c r="AQ379" s="14"/>
      <c r="AR379" s="14">
        <v>0</v>
      </c>
      <c r="AS379" s="14">
        <v>3.4411099812021298E-2</v>
      </c>
      <c r="AT379" s="14">
        <v>3.8085851577855802E-2</v>
      </c>
      <c r="AU379" s="14"/>
      <c r="AV379" s="14">
        <v>2.169211908302E-2</v>
      </c>
      <c r="AW379" s="14">
        <v>3.2323779198713001E-2</v>
      </c>
      <c r="AX379" s="14">
        <v>3.59394830494413E-2</v>
      </c>
      <c r="AY379" s="14"/>
      <c r="AZ379" s="14">
        <v>1.14731308912821E-2</v>
      </c>
      <c r="BA379" s="14">
        <v>3.3503392033197098E-2</v>
      </c>
      <c r="BB379" s="14">
        <v>2.9071341368103399E-2</v>
      </c>
      <c r="BC379" s="14"/>
      <c r="BD379" s="14">
        <v>2.6940117090468601E-2</v>
      </c>
      <c r="BE379" s="14">
        <v>4.5499464898906099E-2</v>
      </c>
      <c r="BF379" s="14"/>
      <c r="BG379" s="14">
        <v>2.4981279128334401E-2</v>
      </c>
      <c r="BH379" s="14">
        <v>0.109618040181114</v>
      </c>
      <c r="BI379" s="14"/>
      <c r="BJ379" s="14">
        <v>5.4763651443166098E-2</v>
      </c>
      <c r="BK379" s="14">
        <v>5.5112792120788102E-2</v>
      </c>
    </row>
    <row r="380" spans="2:63" x14ac:dyDescent="0.35">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row>
    <row r="381" spans="2:63" x14ac:dyDescent="0.35">
      <c r="B381" s="6" t="s">
        <v>229</v>
      </c>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row>
    <row r="382" spans="2:63" x14ac:dyDescent="0.35">
      <c r="B382" s="21" t="s">
        <v>90</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row>
    <row r="383" spans="2:63" x14ac:dyDescent="0.35">
      <c r="B383" t="s">
        <v>215</v>
      </c>
      <c r="C383" s="14">
        <v>3.7233190445938202E-2</v>
      </c>
      <c r="D383" s="14">
        <v>5.1563884912862998E-2</v>
      </c>
      <c r="E383" s="14">
        <v>2.25947792520311E-2</v>
      </c>
      <c r="F383" s="14"/>
      <c r="G383" s="14">
        <v>4.4244057484492803E-2</v>
      </c>
      <c r="H383" s="14">
        <v>4.3389230539789499E-2</v>
      </c>
      <c r="I383" s="14">
        <v>4.36536255917526E-2</v>
      </c>
      <c r="J383" s="14">
        <v>3.8517000538667197E-2</v>
      </c>
      <c r="K383" s="14">
        <v>2.9299448874256999E-2</v>
      </c>
      <c r="L383" s="14">
        <v>2.24392722276772E-2</v>
      </c>
      <c r="M383" s="14"/>
      <c r="N383" s="14">
        <v>4.9421666249751299E-2</v>
      </c>
      <c r="O383" s="14">
        <v>3.4775010451891901E-2</v>
      </c>
      <c r="P383" s="14"/>
      <c r="Q383" s="14">
        <v>3.07479179937519E-2</v>
      </c>
      <c r="R383" s="14">
        <v>4.1972030789198297E-2</v>
      </c>
      <c r="S383" s="14">
        <v>2.7277966787224099E-2</v>
      </c>
      <c r="T383" s="14">
        <v>3.24196315936277E-2</v>
      </c>
      <c r="U383" s="14">
        <v>0</v>
      </c>
      <c r="V383" s="14">
        <v>3.16778300439053E-2</v>
      </c>
      <c r="W383" s="14">
        <v>3.9443450519092697E-2</v>
      </c>
      <c r="X383" s="14">
        <v>4.5438447206583799E-2</v>
      </c>
      <c r="Y383" s="14">
        <v>5.8593465124650801E-2</v>
      </c>
      <c r="Z383" s="14">
        <v>0</v>
      </c>
      <c r="AA383" s="14"/>
      <c r="AB383" s="14">
        <v>4.8470570343506901E-2</v>
      </c>
      <c r="AC383" s="14">
        <v>2.94439290398603E-2</v>
      </c>
      <c r="AD383" s="14">
        <v>3.8306062687367901E-2</v>
      </c>
      <c r="AE383" s="14"/>
      <c r="AF383" s="14">
        <v>3.6361699245567598E-2</v>
      </c>
      <c r="AG383" s="14">
        <v>4.6166171257589102E-2</v>
      </c>
      <c r="AH383" s="14">
        <v>1.87727239464014E-2</v>
      </c>
      <c r="AI383" s="14">
        <v>2.3326888570806299E-2</v>
      </c>
      <c r="AJ383" s="14">
        <v>0</v>
      </c>
      <c r="AK383" s="14"/>
      <c r="AL383" s="14">
        <v>4.1582029851972901E-2</v>
      </c>
      <c r="AM383" s="14">
        <v>5.8309210850430802E-2</v>
      </c>
      <c r="AN383" s="14">
        <v>6.3656959458752802E-3</v>
      </c>
      <c r="AO383" s="14">
        <v>0</v>
      </c>
      <c r="AP383" s="14">
        <v>0</v>
      </c>
      <c r="AQ383" s="14"/>
      <c r="AR383" s="14">
        <v>0.109509556181136</v>
      </c>
      <c r="AS383" s="14">
        <v>3.6765892838079697E-2</v>
      </c>
      <c r="AT383" s="14">
        <v>1.5931480170743601E-2</v>
      </c>
      <c r="AU383" s="14"/>
      <c r="AV383" s="14">
        <v>7.2089156971457402E-2</v>
      </c>
      <c r="AW383" s="14">
        <v>2.4122209761019201E-2</v>
      </c>
      <c r="AX383" s="14">
        <v>0</v>
      </c>
      <c r="AY383" s="14"/>
      <c r="AZ383" s="14">
        <v>9.9591586308390004E-2</v>
      </c>
      <c r="BA383" s="14">
        <v>2.08661038365964E-2</v>
      </c>
      <c r="BB383" s="14">
        <v>3.7435155419181097E-2</v>
      </c>
      <c r="BC383" s="14"/>
      <c r="BD383" s="14">
        <v>0.107055428005717</v>
      </c>
      <c r="BE383" s="14">
        <v>2.0460651927975301E-2</v>
      </c>
      <c r="BF383" s="14"/>
      <c r="BG383" s="14">
        <v>4.0057996439655498E-2</v>
      </c>
      <c r="BH383" s="14">
        <v>3.2103537593441402E-2</v>
      </c>
      <c r="BI383" s="14"/>
      <c r="BJ383" s="14">
        <v>3.8629696763710898E-2</v>
      </c>
      <c r="BK383" s="14">
        <v>3.6850424825811599E-2</v>
      </c>
    </row>
    <row r="384" spans="2:63" x14ac:dyDescent="0.35">
      <c r="B384" t="s">
        <v>216</v>
      </c>
      <c r="C384" s="14">
        <v>0.24717283095798301</v>
      </c>
      <c r="D384" s="14">
        <v>0.27604121311428897</v>
      </c>
      <c r="E384" s="14">
        <v>0.22106168674684301</v>
      </c>
      <c r="F384" s="14"/>
      <c r="G384" s="14">
        <v>0.25794747137732099</v>
      </c>
      <c r="H384" s="14">
        <v>0.30237987556603402</v>
      </c>
      <c r="I384" s="14">
        <v>0.26008765451733101</v>
      </c>
      <c r="J384" s="14">
        <v>0.28914597194289898</v>
      </c>
      <c r="K384" s="14">
        <v>0.28562657854024398</v>
      </c>
      <c r="L384" s="14">
        <v>8.8927928103119294E-2</v>
      </c>
      <c r="M384" s="14"/>
      <c r="N384" s="14">
        <v>0.19324996570802799</v>
      </c>
      <c r="O384" s="14">
        <v>0.25804803067226001</v>
      </c>
      <c r="P384" s="14"/>
      <c r="Q384" s="14">
        <v>0.23888777818606899</v>
      </c>
      <c r="R384" s="14">
        <v>0.26481289530372498</v>
      </c>
      <c r="S384" s="14">
        <v>0.31992547620276901</v>
      </c>
      <c r="T384" s="14">
        <v>0.30915303021511098</v>
      </c>
      <c r="U384" s="14">
        <v>0.274805235784575</v>
      </c>
      <c r="V384" s="14">
        <v>0.26250425639094799</v>
      </c>
      <c r="W384" s="14">
        <v>0.23154032385284401</v>
      </c>
      <c r="X384" s="14">
        <v>0.18818318021398101</v>
      </c>
      <c r="Y384" s="14">
        <v>0.25022566880820402</v>
      </c>
      <c r="Z384" s="14">
        <v>8.6464458188441798E-2</v>
      </c>
      <c r="AA384" s="14"/>
      <c r="AB384" s="14">
        <v>0.31323553995360398</v>
      </c>
      <c r="AC384" s="14">
        <v>0.205931690409803</v>
      </c>
      <c r="AD384" s="14">
        <v>0.2652220419711</v>
      </c>
      <c r="AE384" s="14"/>
      <c r="AF384" s="14">
        <v>0.28561382701802301</v>
      </c>
      <c r="AG384" s="14">
        <v>0.22467608812645701</v>
      </c>
      <c r="AH384" s="14">
        <v>0.24156467279732999</v>
      </c>
      <c r="AI384" s="14">
        <v>0.21784157832154</v>
      </c>
      <c r="AJ384" s="14">
        <v>0</v>
      </c>
      <c r="AK384" s="14"/>
      <c r="AL384" s="14">
        <v>0.28979774033321398</v>
      </c>
      <c r="AM384" s="14">
        <v>0.25390497225198899</v>
      </c>
      <c r="AN384" s="14">
        <v>0.170245440595713</v>
      </c>
      <c r="AO384" s="14">
        <v>0.32796542519802802</v>
      </c>
      <c r="AP384" s="14">
        <v>0</v>
      </c>
      <c r="AQ384" s="14"/>
      <c r="AR384" s="14">
        <v>0.379507968020461</v>
      </c>
      <c r="AS384" s="14">
        <v>0.27529178621096601</v>
      </c>
      <c r="AT384" s="14">
        <v>0.197081053731854</v>
      </c>
      <c r="AU384" s="14"/>
      <c r="AV384" s="14">
        <v>0.31258114774610501</v>
      </c>
      <c r="AW384" s="14">
        <v>0.249068185049416</v>
      </c>
      <c r="AX384" s="14">
        <v>0.21353677194217399</v>
      </c>
      <c r="AY384" s="14"/>
      <c r="AZ384" s="14">
        <v>0.37022551894625899</v>
      </c>
      <c r="BA384" s="14">
        <v>0.277054672808765</v>
      </c>
      <c r="BB384" s="14">
        <v>0.15784093631149201</v>
      </c>
      <c r="BC384" s="14"/>
      <c r="BD384" s="14">
        <v>0.28698722171334601</v>
      </c>
      <c r="BE384" s="14">
        <v>0.191927896473085</v>
      </c>
      <c r="BF384" s="14"/>
      <c r="BG384" s="14">
        <v>0.26972089183304299</v>
      </c>
      <c r="BH384" s="14">
        <v>0.206227107590334</v>
      </c>
      <c r="BI384" s="14"/>
      <c r="BJ384" s="14">
        <v>0.20279442695918701</v>
      </c>
      <c r="BK384" s="14">
        <v>0.25933641884200997</v>
      </c>
    </row>
    <row r="385" spans="2:63" x14ac:dyDescent="0.35">
      <c r="B385" t="s">
        <v>217</v>
      </c>
      <c r="C385" s="14">
        <v>0.63101558787106904</v>
      </c>
      <c r="D385" s="14">
        <v>0.62970063978794999</v>
      </c>
      <c r="E385" s="14">
        <v>0.63346883595040204</v>
      </c>
      <c r="F385" s="14"/>
      <c r="G385" s="14">
        <v>0.653251319004713</v>
      </c>
      <c r="H385" s="14">
        <v>0.59725032009264301</v>
      </c>
      <c r="I385" s="14">
        <v>0.61541698560317903</v>
      </c>
      <c r="J385" s="14">
        <v>0.57350177792837498</v>
      </c>
      <c r="K385" s="14">
        <v>0.62784028693866201</v>
      </c>
      <c r="L385" s="14">
        <v>0.730774643455392</v>
      </c>
      <c r="M385" s="14"/>
      <c r="N385" s="14">
        <v>0.69687254993471703</v>
      </c>
      <c r="O385" s="14">
        <v>0.61773351148848499</v>
      </c>
      <c r="P385" s="14"/>
      <c r="Q385" s="14">
        <v>0.58102893393403299</v>
      </c>
      <c r="R385" s="14">
        <v>0.57152953851029897</v>
      </c>
      <c r="S385" s="14">
        <v>0.632410994899959</v>
      </c>
      <c r="T385" s="14">
        <v>0.58991333872078899</v>
      </c>
      <c r="U385" s="14">
        <v>0.58331365802073198</v>
      </c>
      <c r="V385" s="14">
        <v>0.65226992941066197</v>
      </c>
      <c r="W385" s="14">
        <v>0.67196928344176199</v>
      </c>
      <c r="X385" s="14">
        <v>0.67381045539472795</v>
      </c>
      <c r="Y385" s="14">
        <v>0.65270113318195</v>
      </c>
      <c r="Z385" s="14">
        <v>0.64904358198338397</v>
      </c>
      <c r="AA385" s="14"/>
      <c r="AB385" s="14">
        <v>0.57984199874198195</v>
      </c>
      <c r="AC385" s="14">
        <v>0.69132036591296198</v>
      </c>
      <c r="AD385" s="14">
        <v>0.62393296437873402</v>
      </c>
      <c r="AE385" s="14"/>
      <c r="AF385" s="14">
        <v>0.61447225755874901</v>
      </c>
      <c r="AG385" s="14">
        <v>0.64032191888877199</v>
      </c>
      <c r="AH385" s="14">
        <v>0.616747060055858</v>
      </c>
      <c r="AI385" s="14">
        <v>0.66682010192394703</v>
      </c>
      <c r="AJ385" s="14">
        <v>0</v>
      </c>
      <c r="AK385" s="14"/>
      <c r="AL385" s="14">
        <v>0.59403751656518899</v>
      </c>
      <c r="AM385" s="14">
        <v>0.64287751604881405</v>
      </c>
      <c r="AN385" s="14">
        <v>0.704306884090938</v>
      </c>
      <c r="AO385" s="14">
        <v>0.58912278937711704</v>
      </c>
      <c r="AP385" s="14">
        <v>0</v>
      </c>
      <c r="AQ385" s="14"/>
      <c r="AR385" s="14">
        <v>0.44666995298697498</v>
      </c>
      <c r="AS385" s="14">
        <v>0.64425328856827002</v>
      </c>
      <c r="AT385" s="14">
        <v>0.72178152159866504</v>
      </c>
      <c r="AU385" s="14"/>
      <c r="AV385" s="14">
        <v>0.57493687935929805</v>
      </c>
      <c r="AW385" s="14">
        <v>0.66126996201378896</v>
      </c>
      <c r="AX385" s="14">
        <v>0.75960798820664899</v>
      </c>
      <c r="AY385" s="14"/>
      <c r="AZ385" s="14">
        <v>0.49447334493198603</v>
      </c>
      <c r="BA385" s="14">
        <v>0.62586720701571397</v>
      </c>
      <c r="BB385" s="14">
        <v>0.75728197030256506</v>
      </c>
      <c r="BC385" s="14"/>
      <c r="BD385" s="14">
        <v>0.57068433460330403</v>
      </c>
      <c r="BE385" s="14">
        <v>0.710247822417025</v>
      </c>
      <c r="BF385" s="14"/>
      <c r="BG385" s="14">
        <v>0.63005176308667699</v>
      </c>
      <c r="BH385" s="14">
        <v>0.63276582720274799</v>
      </c>
      <c r="BI385" s="14"/>
      <c r="BJ385" s="14">
        <v>0.66868391940888605</v>
      </c>
      <c r="BK385" s="14">
        <v>0.62069115031091404</v>
      </c>
    </row>
    <row r="386" spans="2:63" x14ac:dyDescent="0.35">
      <c r="B386" t="s">
        <v>86</v>
      </c>
      <c r="C386" s="14">
        <v>8.4578390725009805E-2</v>
      </c>
      <c r="D386" s="14">
        <v>4.2694262184897899E-2</v>
      </c>
      <c r="E386" s="14">
        <v>0.122874698050724</v>
      </c>
      <c r="F386" s="14"/>
      <c r="G386" s="14">
        <v>4.45571521334737E-2</v>
      </c>
      <c r="H386" s="14">
        <v>5.6980573801533797E-2</v>
      </c>
      <c r="I386" s="14">
        <v>8.0841734287736902E-2</v>
      </c>
      <c r="J386" s="14">
        <v>9.8835249590057905E-2</v>
      </c>
      <c r="K386" s="14">
        <v>5.7233685646837597E-2</v>
      </c>
      <c r="L386" s="14">
        <v>0.157858156213811</v>
      </c>
      <c r="M386" s="14"/>
      <c r="N386" s="14">
        <v>6.0455818107503299E-2</v>
      </c>
      <c r="O386" s="14">
        <v>8.9443447387363997E-2</v>
      </c>
      <c r="P386" s="14"/>
      <c r="Q386" s="14">
        <v>0.14933536988614601</v>
      </c>
      <c r="R386" s="14">
        <v>0.121685535396778</v>
      </c>
      <c r="S386" s="14">
        <v>2.0385562110048099E-2</v>
      </c>
      <c r="T386" s="14">
        <v>6.8513999470472195E-2</v>
      </c>
      <c r="U386" s="14">
        <v>0.14188110619469199</v>
      </c>
      <c r="V386" s="14">
        <v>5.3547984154484599E-2</v>
      </c>
      <c r="W386" s="14">
        <v>5.7046942186302102E-2</v>
      </c>
      <c r="X386" s="14">
        <v>9.2567917184707194E-2</v>
      </c>
      <c r="Y386" s="14">
        <v>3.8479732885195302E-2</v>
      </c>
      <c r="Z386" s="14">
        <v>0.26449195982817397</v>
      </c>
      <c r="AA386" s="14"/>
      <c r="AB386" s="14">
        <v>5.8451890960906597E-2</v>
      </c>
      <c r="AC386" s="14">
        <v>7.3304014637374404E-2</v>
      </c>
      <c r="AD386" s="14">
        <v>7.2538930962797593E-2</v>
      </c>
      <c r="AE386" s="14"/>
      <c r="AF386" s="14">
        <v>6.3552216177660006E-2</v>
      </c>
      <c r="AG386" s="14">
        <v>8.8835821727181893E-2</v>
      </c>
      <c r="AH386" s="14">
        <v>0.12291554320041</v>
      </c>
      <c r="AI386" s="14">
        <v>9.2011431183706499E-2</v>
      </c>
      <c r="AJ386" s="14">
        <v>0</v>
      </c>
      <c r="AK386" s="14"/>
      <c r="AL386" s="14">
        <v>7.45827132496234E-2</v>
      </c>
      <c r="AM386" s="14">
        <v>4.4908300848765903E-2</v>
      </c>
      <c r="AN386" s="14">
        <v>0.119081979367474</v>
      </c>
      <c r="AO386" s="14">
        <v>8.2911785424854903E-2</v>
      </c>
      <c r="AP386" s="14">
        <v>0</v>
      </c>
      <c r="AQ386" s="14"/>
      <c r="AR386" s="14">
        <v>6.43125228114277E-2</v>
      </c>
      <c r="AS386" s="14">
        <v>4.3689032382684602E-2</v>
      </c>
      <c r="AT386" s="14">
        <v>6.5205944498738094E-2</v>
      </c>
      <c r="AU386" s="14"/>
      <c r="AV386" s="14">
        <v>4.03928159231393E-2</v>
      </c>
      <c r="AW386" s="14">
        <v>6.5539643175775694E-2</v>
      </c>
      <c r="AX386" s="14">
        <v>2.6855239851176198E-2</v>
      </c>
      <c r="AY386" s="14"/>
      <c r="AZ386" s="14">
        <v>3.57095498133643E-2</v>
      </c>
      <c r="BA386" s="14">
        <v>7.6212016338924798E-2</v>
      </c>
      <c r="BB386" s="14">
        <v>4.7441937966761397E-2</v>
      </c>
      <c r="BC386" s="14"/>
      <c r="BD386" s="14">
        <v>3.5273015677633399E-2</v>
      </c>
      <c r="BE386" s="14">
        <v>7.7363629181915194E-2</v>
      </c>
      <c r="BF386" s="14"/>
      <c r="BG386" s="14">
        <v>6.0169348640624801E-2</v>
      </c>
      <c r="BH386" s="14">
        <v>0.12890352761347701</v>
      </c>
      <c r="BI386" s="14"/>
      <c r="BJ386" s="14">
        <v>8.9891956868215994E-2</v>
      </c>
      <c r="BK386" s="14">
        <v>8.3122006021264405E-2</v>
      </c>
    </row>
    <row r="387" spans="2:63" x14ac:dyDescent="0.35">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row>
    <row r="388" spans="2:63" x14ac:dyDescent="0.35">
      <c r="B388" s="6" t="s">
        <v>230</v>
      </c>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row>
    <row r="389" spans="2:63" x14ac:dyDescent="0.35">
      <c r="B389" s="21" t="s">
        <v>90</v>
      </c>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row>
    <row r="390" spans="2:63" x14ac:dyDescent="0.35">
      <c r="B390" t="s">
        <v>215</v>
      </c>
      <c r="C390" s="14">
        <v>0.150397213102446</v>
      </c>
      <c r="D390" s="14">
        <v>0.15698558233678001</v>
      </c>
      <c r="E390" s="14">
        <v>0.143579545600588</v>
      </c>
      <c r="F390" s="14"/>
      <c r="G390" s="14">
        <v>0.16947378958815801</v>
      </c>
      <c r="H390" s="14">
        <v>0.15464667024342199</v>
      </c>
      <c r="I390" s="14">
        <v>0.162565967663649</v>
      </c>
      <c r="J390" s="14">
        <v>0.124124895512106</v>
      </c>
      <c r="K390" s="14">
        <v>0.15201722554692801</v>
      </c>
      <c r="L390" s="14">
        <v>0.14197087933903399</v>
      </c>
      <c r="M390" s="14"/>
      <c r="N390" s="14">
        <v>0.12705271672783</v>
      </c>
      <c r="O390" s="14">
        <v>0.155105346825057</v>
      </c>
      <c r="P390" s="14"/>
      <c r="Q390" s="14">
        <v>0.13169225119903599</v>
      </c>
      <c r="R390" s="14">
        <v>0.18506765859667099</v>
      </c>
      <c r="S390" s="14">
        <v>0.13653832628233201</v>
      </c>
      <c r="T390" s="14">
        <v>8.3447288997049299E-2</v>
      </c>
      <c r="U390" s="14">
        <v>0.20467514480135099</v>
      </c>
      <c r="V390" s="14">
        <v>0.24091736780089501</v>
      </c>
      <c r="W390" s="14">
        <v>7.4974414428722894E-2</v>
      </c>
      <c r="X390" s="14">
        <v>7.7832478773744301E-2</v>
      </c>
      <c r="Y390" s="14">
        <v>0.17610529454596199</v>
      </c>
      <c r="Z390" s="14">
        <v>0.110497453552737</v>
      </c>
      <c r="AA390" s="14"/>
      <c r="AB390" s="14">
        <v>0.23478187379337301</v>
      </c>
      <c r="AC390" s="14">
        <v>0.10063366048037101</v>
      </c>
      <c r="AD390" s="14">
        <v>0.13431350481902801</v>
      </c>
      <c r="AE390" s="14"/>
      <c r="AF390" s="14">
        <v>0.22754922421592999</v>
      </c>
      <c r="AG390" s="14">
        <v>8.6700716243127904E-2</v>
      </c>
      <c r="AH390" s="14">
        <v>0.144072751076708</v>
      </c>
      <c r="AI390" s="14">
        <v>9.5192409072619499E-2</v>
      </c>
      <c r="AJ390" s="14">
        <v>0</v>
      </c>
      <c r="AK390" s="14"/>
      <c r="AL390" s="14">
        <v>0.237451516328959</v>
      </c>
      <c r="AM390" s="14">
        <v>0.110392214303193</v>
      </c>
      <c r="AN390" s="14">
        <v>7.2719229931561505E-2</v>
      </c>
      <c r="AO390" s="14">
        <v>8.98236936397942E-2</v>
      </c>
      <c r="AP390" s="14">
        <v>0</v>
      </c>
      <c r="AQ390" s="14"/>
      <c r="AR390" s="14">
        <v>0.41207698789917802</v>
      </c>
      <c r="AS390" s="14">
        <v>0.168081237511507</v>
      </c>
      <c r="AT390" s="14">
        <v>5.9699303184301299E-2</v>
      </c>
      <c r="AU390" s="14"/>
      <c r="AV390" s="14">
        <v>0.31471599411269902</v>
      </c>
      <c r="AW390" s="14">
        <v>9.2323271500061199E-2</v>
      </c>
      <c r="AX390" s="14">
        <v>4.67115828188054E-2</v>
      </c>
      <c r="AY390" s="14"/>
      <c r="AZ390" s="14">
        <v>1</v>
      </c>
      <c r="BA390" s="14">
        <v>0</v>
      </c>
      <c r="BB390" s="14">
        <v>0</v>
      </c>
      <c r="BC390" s="14"/>
      <c r="BD390" s="14">
        <v>0.24484201592395</v>
      </c>
      <c r="BE390" s="14">
        <v>0.128956182371777</v>
      </c>
      <c r="BF390" s="14"/>
      <c r="BG390" s="14">
        <v>0.15407914668116099</v>
      </c>
      <c r="BH390" s="14">
        <v>0.14371107567326799</v>
      </c>
      <c r="BI390" s="14"/>
      <c r="BJ390" s="14">
        <v>0.16940716867333899</v>
      </c>
      <c r="BK390" s="14">
        <v>0.14518681244756301</v>
      </c>
    </row>
    <row r="391" spans="2:63" x14ac:dyDescent="0.35">
      <c r="B391" t="s">
        <v>216</v>
      </c>
      <c r="C391" s="14">
        <v>0.49446729052328098</v>
      </c>
      <c r="D391" s="14">
        <v>0.43135849092672701</v>
      </c>
      <c r="E391" s="14">
        <v>0.55347235834904396</v>
      </c>
      <c r="F391" s="14"/>
      <c r="G391" s="14">
        <v>0.47542686668123302</v>
      </c>
      <c r="H391" s="14">
        <v>0.50295260185933199</v>
      </c>
      <c r="I391" s="14">
        <v>0.40186509106729801</v>
      </c>
      <c r="J391" s="14">
        <v>0.57436107778377798</v>
      </c>
      <c r="K391" s="14">
        <v>0.46750946354865802</v>
      </c>
      <c r="L391" s="14">
        <v>0.548367826218086</v>
      </c>
      <c r="M391" s="14"/>
      <c r="N391" s="14">
        <v>0.52114323882732705</v>
      </c>
      <c r="O391" s="14">
        <v>0.48908726733591001</v>
      </c>
      <c r="P391" s="14"/>
      <c r="Q391" s="14">
        <v>0.59451485251002401</v>
      </c>
      <c r="R391" s="14">
        <v>0.52010901552007205</v>
      </c>
      <c r="S391" s="14">
        <v>0.47582244413172398</v>
      </c>
      <c r="T391" s="14">
        <v>0.40623879911845201</v>
      </c>
      <c r="U391" s="14">
        <v>0.43374490676848199</v>
      </c>
      <c r="V391" s="14">
        <v>0.46917925936130001</v>
      </c>
      <c r="W391" s="14">
        <v>0.54118498536223902</v>
      </c>
      <c r="X391" s="14">
        <v>0.49332485352115601</v>
      </c>
      <c r="Y391" s="14">
        <v>0.50355392240908303</v>
      </c>
      <c r="Z391" s="14">
        <v>0.48051838403931402</v>
      </c>
      <c r="AA391" s="14"/>
      <c r="AB391" s="14">
        <v>0.58378492528504</v>
      </c>
      <c r="AC391" s="14">
        <v>0.558161187346771</v>
      </c>
      <c r="AD391" s="14">
        <v>0.36749371310422402</v>
      </c>
      <c r="AE391" s="14"/>
      <c r="AF391" s="14">
        <v>0.60301621642611802</v>
      </c>
      <c r="AG391" s="14">
        <v>0.38179966618333799</v>
      </c>
      <c r="AH391" s="14">
        <v>0.45755976663579501</v>
      </c>
      <c r="AI391" s="14">
        <v>0.51686648472457497</v>
      </c>
      <c r="AJ391" s="14">
        <v>0</v>
      </c>
      <c r="AK391" s="14"/>
      <c r="AL391" s="14">
        <v>0.56841059212365896</v>
      </c>
      <c r="AM391" s="14">
        <v>0.37449376328873701</v>
      </c>
      <c r="AN391" s="14">
        <v>0.520654327113101</v>
      </c>
      <c r="AO391" s="14">
        <v>0.75808924526312604</v>
      </c>
      <c r="AP391" s="14">
        <v>0</v>
      </c>
      <c r="AQ391" s="14"/>
      <c r="AR391" s="14">
        <v>0.394388967413415</v>
      </c>
      <c r="AS391" s="14">
        <v>0.63395426890645101</v>
      </c>
      <c r="AT391" s="14">
        <v>0.40782643956838499</v>
      </c>
      <c r="AU391" s="14"/>
      <c r="AV391" s="14">
        <v>0.456073685973654</v>
      </c>
      <c r="AW391" s="14">
        <v>0.565405268881222</v>
      </c>
      <c r="AX391" s="14">
        <v>0.44210756010868602</v>
      </c>
      <c r="AY391" s="14"/>
      <c r="AZ391" s="14">
        <v>0</v>
      </c>
      <c r="BA391" s="14">
        <v>1</v>
      </c>
      <c r="BB391" s="14">
        <v>0</v>
      </c>
      <c r="BC391" s="14"/>
      <c r="BD391" s="14">
        <v>0.456157105366432</v>
      </c>
      <c r="BE391" s="14">
        <v>0.47085345038292897</v>
      </c>
      <c r="BF391" s="14"/>
      <c r="BG391" s="14">
        <v>0.48814187230665002</v>
      </c>
      <c r="BH391" s="14">
        <v>0.50595381372888903</v>
      </c>
      <c r="BI391" s="14"/>
      <c r="BJ391" s="14">
        <v>0.50239418023488402</v>
      </c>
      <c r="BK391" s="14">
        <v>0.49229462519586797</v>
      </c>
    </row>
    <row r="392" spans="2:63" x14ac:dyDescent="0.35">
      <c r="B392" t="s">
        <v>217</v>
      </c>
      <c r="C392" s="14">
        <v>0.29911383571609101</v>
      </c>
      <c r="D392" s="14">
        <v>0.37449482440915</v>
      </c>
      <c r="E392" s="14">
        <v>0.22954509828636299</v>
      </c>
      <c r="F392" s="14"/>
      <c r="G392" s="14">
        <v>0.30195166249592598</v>
      </c>
      <c r="H392" s="14">
        <v>0.30166424854738499</v>
      </c>
      <c r="I392" s="14">
        <v>0.35266176742240501</v>
      </c>
      <c r="J392" s="14">
        <v>0.26047735182091702</v>
      </c>
      <c r="K392" s="14">
        <v>0.32929959588443403</v>
      </c>
      <c r="L392" s="14">
        <v>0.246557433665064</v>
      </c>
      <c r="M392" s="14"/>
      <c r="N392" s="14">
        <v>0.32321823845660502</v>
      </c>
      <c r="O392" s="14">
        <v>0.29425244356674402</v>
      </c>
      <c r="P392" s="14"/>
      <c r="Q392" s="14">
        <v>0.195301981231434</v>
      </c>
      <c r="R392" s="14">
        <v>0.21732952110395501</v>
      </c>
      <c r="S392" s="14">
        <v>0.331091858033354</v>
      </c>
      <c r="T392" s="14">
        <v>0.49342387535765903</v>
      </c>
      <c r="U392" s="14">
        <v>0.31998122394227202</v>
      </c>
      <c r="V392" s="14">
        <v>0.25113985292162</v>
      </c>
      <c r="W392" s="14">
        <v>0.30303748292101301</v>
      </c>
      <c r="X392" s="14">
        <v>0.38590939130997798</v>
      </c>
      <c r="Y392" s="14">
        <v>0.30646489723242598</v>
      </c>
      <c r="Z392" s="14">
        <v>0.25715090811469898</v>
      </c>
      <c r="AA392" s="14"/>
      <c r="AB392" s="14">
        <v>0.153704464539416</v>
      </c>
      <c r="AC392" s="14">
        <v>0.28547568691690001</v>
      </c>
      <c r="AD392" s="14">
        <v>0.45785578321812698</v>
      </c>
      <c r="AE392" s="14"/>
      <c r="AF392" s="14">
        <v>0.143111889589257</v>
      </c>
      <c r="AG392" s="14">
        <v>0.46937811542778901</v>
      </c>
      <c r="AH392" s="14">
        <v>0.27097668295069999</v>
      </c>
      <c r="AI392" s="14">
        <v>0.32250519125638999</v>
      </c>
      <c r="AJ392" s="14">
        <v>0</v>
      </c>
      <c r="AK392" s="14"/>
      <c r="AL392" s="14">
        <v>0.16664519628649699</v>
      </c>
      <c r="AM392" s="14">
        <v>0.48966578948262202</v>
      </c>
      <c r="AN392" s="14">
        <v>0.299570703576369</v>
      </c>
      <c r="AO392" s="14">
        <v>0.15208706109708001</v>
      </c>
      <c r="AP392" s="14">
        <v>0</v>
      </c>
      <c r="AQ392" s="14"/>
      <c r="AR392" s="14">
        <v>0.18020640129519999</v>
      </c>
      <c r="AS392" s="14">
        <v>0.161936142921765</v>
      </c>
      <c r="AT392" s="14">
        <v>0.48781521133980899</v>
      </c>
      <c r="AU392" s="14"/>
      <c r="AV392" s="14">
        <v>0.20812560622404999</v>
      </c>
      <c r="AW392" s="14">
        <v>0.30879219011890602</v>
      </c>
      <c r="AX392" s="14">
        <v>0.51118085707250804</v>
      </c>
      <c r="AY392" s="14"/>
      <c r="AZ392" s="14">
        <v>0</v>
      </c>
      <c r="BA392" s="14">
        <v>0</v>
      </c>
      <c r="BB392" s="14">
        <v>1</v>
      </c>
      <c r="BC392" s="14"/>
      <c r="BD392" s="14">
        <v>0.28113637825274301</v>
      </c>
      <c r="BE392" s="14">
        <v>0.32498364929428403</v>
      </c>
      <c r="BF392" s="14"/>
      <c r="BG392" s="14">
        <v>0.31433095814380402</v>
      </c>
      <c r="BH392" s="14">
        <v>0.27148059094044102</v>
      </c>
      <c r="BI392" s="14"/>
      <c r="BJ392" s="14">
        <v>0.26231678454221202</v>
      </c>
      <c r="BK392" s="14">
        <v>0.30919946578603802</v>
      </c>
    </row>
    <row r="393" spans="2:63" x14ac:dyDescent="0.35">
      <c r="B393" t="s">
        <v>86</v>
      </c>
      <c r="C393" s="14">
        <v>5.6021660658182502E-2</v>
      </c>
      <c r="D393" s="14">
        <v>3.7161102327343203E-2</v>
      </c>
      <c r="E393" s="14">
        <v>7.3402997764004801E-2</v>
      </c>
      <c r="F393" s="14"/>
      <c r="G393" s="14">
        <v>5.31476812346834E-2</v>
      </c>
      <c r="H393" s="14">
        <v>4.07364793498615E-2</v>
      </c>
      <c r="I393" s="14">
        <v>8.2907173846648599E-2</v>
      </c>
      <c r="J393" s="14">
        <v>4.1036674883198898E-2</v>
      </c>
      <c r="K393" s="14">
        <v>5.11737150199797E-2</v>
      </c>
      <c r="L393" s="14">
        <v>6.3103860777815393E-2</v>
      </c>
      <c r="M393" s="14"/>
      <c r="N393" s="14">
        <v>2.85858059882384E-2</v>
      </c>
      <c r="O393" s="14">
        <v>6.1554942272288901E-2</v>
      </c>
      <c r="P393" s="14"/>
      <c r="Q393" s="14">
        <v>7.8490915059506894E-2</v>
      </c>
      <c r="R393" s="14">
        <v>7.7493804779302594E-2</v>
      </c>
      <c r="S393" s="14">
        <v>5.6547371552590403E-2</v>
      </c>
      <c r="T393" s="14">
        <v>1.6890036526839802E-2</v>
      </c>
      <c r="U393" s="14">
        <v>4.15987244878947E-2</v>
      </c>
      <c r="V393" s="14">
        <v>3.8763519916185499E-2</v>
      </c>
      <c r="W393" s="14">
        <v>8.0803117288024806E-2</v>
      </c>
      <c r="X393" s="14">
        <v>4.2933276395121303E-2</v>
      </c>
      <c r="Y393" s="14">
        <v>1.38758858125288E-2</v>
      </c>
      <c r="Z393" s="14">
        <v>0.15183325429324901</v>
      </c>
      <c r="AA393" s="14"/>
      <c r="AB393" s="14">
        <v>2.7728736382170101E-2</v>
      </c>
      <c r="AC393" s="14">
        <v>5.5729465255957199E-2</v>
      </c>
      <c r="AD393" s="14">
        <v>4.0336998858622103E-2</v>
      </c>
      <c r="AE393" s="14"/>
      <c r="AF393" s="14">
        <v>2.6322669768695399E-2</v>
      </c>
      <c r="AG393" s="14">
        <v>6.2121502145744703E-2</v>
      </c>
      <c r="AH393" s="14">
        <v>0.12739079933679701</v>
      </c>
      <c r="AI393" s="14">
        <v>6.5435914946415305E-2</v>
      </c>
      <c r="AJ393" s="14">
        <v>0</v>
      </c>
      <c r="AK393" s="14"/>
      <c r="AL393" s="14">
        <v>2.7492695260884398E-2</v>
      </c>
      <c r="AM393" s="14">
        <v>2.5448232925446901E-2</v>
      </c>
      <c r="AN393" s="14">
        <v>0.10705573937896901</v>
      </c>
      <c r="AO393" s="14">
        <v>0</v>
      </c>
      <c r="AP393" s="14">
        <v>0</v>
      </c>
      <c r="AQ393" s="14"/>
      <c r="AR393" s="14">
        <v>1.33276433922071E-2</v>
      </c>
      <c r="AS393" s="14">
        <v>3.6028350660276598E-2</v>
      </c>
      <c r="AT393" s="14">
        <v>4.4659045907504802E-2</v>
      </c>
      <c r="AU393" s="14"/>
      <c r="AV393" s="14">
        <v>2.1084713689596302E-2</v>
      </c>
      <c r="AW393" s="14">
        <v>3.3479269499810997E-2</v>
      </c>
      <c r="AX393" s="14">
        <v>0</v>
      </c>
      <c r="AY393" s="14"/>
      <c r="AZ393" s="14">
        <v>0</v>
      </c>
      <c r="BA393" s="14">
        <v>0</v>
      </c>
      <c r="BB393" s="14">
        <v>0</v>
      </c>
      <c r="BC393" s="14"/>
      <c r="BD393" s="14">
        <v>1.7864500456875002E-2</v>
      </c>
      <c r="BE393" s="14">
        <v>7.5206717951010096E-2</v>
      </c>
      <c r="BF393" s="14"/>
      <c r="BG393" s="14">
        <v>4.3448022868384499E-2</v>
      </c>
      <c r="BH393" s="14">
        <v>7.8854519657403005E-2</v>
      </c>
      <c r="BI393" s="14"/>
      <c r="BJ393" s="14">
        <v>6.5881866549564599E-2</v>
      </c>
      <c r="BK393" s="14">
        <v>5.3319096570531202E-2</v>
      </c>
    </row>
    <row r="394" spans="2:63" x14ac:dyDescent="0.35">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row>
    <row r="395" spans="2:63" x14ac:dyDescent="0.35">
      <c r="B395" s="6" t="s">
        <v>231</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row>
    <row r="396" spans="2:63" x14ac:dyDescent="0.35">
      <c r="B396" s="21" t="s">
        <v>90</v>
      </c>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row>
    <row r="397" spans="2:63" x14ac:dyDescent="0.35">
      <c r="B397" t="s">
        <v>215</v>
      </c>
      <c r="C397" s="14">
        <v>6.2685283076849493E-2</v>
      </c>
      <c r="D397" s="14">
        <v>6.7139339749840293E-2</v>
      </c>
      <c r="E397" s="14">
        <v>5.9157826617198199E-2</v>
      </c>
      <c r="F397" s="14"/>
      <c r="G397" s="14">
        <v>6.3256261972799405E-2</v>
      </c>
      <c r="H397" s="14">
        <v>7.0284969380454199E-2</v>
      </c>
      <c r="I397" s="14">
        <v>8.6242048145934197E-2</v>
      </c>
      <c r="J397" s="14">
        <v>5.0693282983846399E-2</v>
      </c>
      <c r="K397" s="14">
        <v>6.0937384933280402E-2</v>
      </c>
      <c r="L397" s="14">
        <v>3.9548470062845301E-2</v>
      </c>
      <c r="M397" s="14"/>
      <c r="N397" s="14">
        <v>8.76833797495781E-2</v>
      </c>
      <c r="O397" s="14">
        <v>5.76436501344504E-2</v>
      </c>
      <c r="P397" s="14"/>
      <c r="Q397" s="14">
        <v>1.8240285188494701E-2</v>
      </c>
      <c r="R397" s="14">
        <v>6.8175597229487198E-2</v>
      </c>
      <c r="S397" s="14">
        <v>5.7081444402702297E-2</v>
      </c>
      <c r="T397" s="14">
        <v>3.2091146778194503E-2</v>
      </c>
      <c r="U397" s="14">
        <v>7.8211259831994007E-2</v>
      </c>
      <c r="V397" s="14">
        <v>4.9874592608857099E-2</v>
      </c>
      <c r="W397" s="14">
        <v>5.3394939626193003E-2</v>
      </c>
      <c r="X397" s="14">
        <v>4.8869088269171898E-2</v>
      </c>
      <c r="Y397" s="14">
        <v>9.6381491719662801E-2</v>
      </c>
      <c r="Z397" s="14">
        <v>0</v>
      </c>
      <c r="AA397" s="14"/>
      <c r="AB397" s="14">
        <v>0.13134456846179399</v>
      </c>
      <c r="AC397" s="14">
        <v>2.5375614815819899E-2</v>
      </c>
      <c r="AD397" s="14">
        <v>5.3573333004758701E-2</v>
      </c>
      <c r="AE397" s="14"/>
      <c r="AF397" s="14">
        <v>0.104452510454937</v>
      </c>
      <c r="AG397" s="14">
        <v>3.8260304092087902E-2</v>
      </c>
      <c r="AH397" s="14">
        <v>3.9272184732999003E-2</v>
      </c>
      <c r="AI397" s="14">
        <v>2.6532361076962201E-2</v>
      </c>
      <c r="AJ397" s="14">
        <v>0</v>
      </c>
      <c r="AK397" s="14"/>
      <c r="AL397" s="14">
        <v>0.11815472392966</v>
      </c>
      <c r="AM397" s="14">
        <v>3.8863421722518603E-2</v>
      </c>
      <c r="AN397" s="14">
        <v>5.6059857667918401E-3</v>
      </c>
      <c r="AO397" s="14">
        <v>8.92954830011434E-2</v>
      </c>
      <c r="AP397" s="14">
        <v>0</v>
      </c>
      <c r="AQ397" s="14"/>
      <c r="AR397" s="14">
        <v>0.29631950557763598</v>
      </c>
      <c r="AS397" s="14">
        <v>4.0238459041295402E-2</v>
      </c>
      <c r="AT397" s="14">
        <v>5.3871777940168496E-3</v>
      </c>
      <c r="AU397" s="14"/>
      <c r="AV397" s="14">
        <v>0.16212414531192701</v>
      </c>
      <c r="AW397" s="14">
        <v>1.6560139215330099E-2</v>
      </c>
      <c r="AX397" s="14">
        <v>1.8113042541261101E-2</v>
      </c>
      <c r="AY397" s="14"/>
      <c r="AZ397" s="14">
        <v>0.297664268600071</v>
      </c>
      <c r="BA397" s="14">
        <v>2.87623875115329E-2</v>
      </c>
      <c r="BB397" s="14">
        <v>2.8058715748420201E-3</v>
      </c>
      <c r="BC397" s="14"/>
      <c r="BD397" s="14">
        <v>0.18310522518755901</v>
      </c>
      <c r="BE397" s="14">
        <v>3.6049761820185801E-2</v>
      </c>
      <c r="BF397" s="14"/>
      <c r="BG397" s="14">
        <v>8.2323137801991297E-2</v>
      </c>
      <c r="BH397" s="14">
        <v>2.70242933551515E-2</v>
      </c>
      <c r="BI397" s="14"/>
      <c r="BJ397" s="14">
        <v>6.3861294215815698E-2</v>
      </c>
      <c r="BK397" s="14">
        <v>6.2362952538739101E-2</v>
      </c>
    </row>
    <row r="398" spans="2:63" x14ac:dyDescent="0.35">
      <c r="B398" t="s">
        <v>216</v>
      </c>
      <c r="C398" s="14">
        <v>0.29096252617750601</v>
      </c>
      <c r="D398" s="14">
        <v>0.28675910618796902</v>
      </c>
      <c r="E398" s="14">
        <v>0.29287691142218503</v>
      </c>
      <c r="F398" s="14"/>
      <c r="G398" s="14">
        <v>0.31296643584358202</v>
      </c>
      <c r="H398" s="14">
        <v>0.34434943315537198</v>
      </c>
      <c r="I398" s="14">
        <v>0.24683610768967801</v>
      </c>
      <c r="J398" s="14">
        <v>0.284273542782359</v>
      </c>
      <c r="K398" s="14">
        <v>0.30314655653921402</v>
      </c>
      <c r="L398" s="14">
        <v>0.26197834649691099</v>
      </c>
      <c r="M398" s="14"/>
      <c r="N398" s="14">
        <v>0.31856926276668501</v>
      </c>
      <c r="O398" s="14">
        <v>0.28539478098304999</v>
      </c>
      <c r="P398" s="14"/>
      <c r="Q398" s="14">
        <v>0.28687985058099102</v>
      </c>
      <c r="R398" s="14">
        <v>0.26131097972584799</v>
      </c>
      <c r="S398" s="14">
        <v>0.35767087278256499</v>
      </c>
      <c r="T398" s="14">
        <v>0.32290389935962299</v>
      </c>
      <c r="U398" s="14">
        <v>0.27099687999388</v>
      </c>
      <c r="V398" s="14">
        <v>0.42465936200545101</v>
      </c>
      <c r="W398" s="14">
        <v>0.31236579060686698</v>
      </c>
      <c r="X398" s="14">
        <v>0.21985108432971201</v>
      </c>
      <c r="Y398" s="14">
        <v>0.30928214472207799</v>
      </c>
      <c r="Z398" s="14">
        <v>0.15148827089408001</v>
      </c>
      <c r="AA398" s="14"/>
      <c r="AB398" s="14">
        <v>0.420717529353549</v>
      </c>
      <c r="AC398" s="14">
        <v>0.29239084291174799</v>
      </c>
      <c r="AD398" s="14">
        <v>0.231871892678849</v>
      </c>
      <c r="AE398" s="14"/>
      <c r="AF398" s="14">
        <v>0.44406026885854699</v>
      </c>
      <c r="AG398" s="14">
        <v>0.18417030432967799</v>
      </c>
      <c r="AH398" s="14">
        <v>0.29856338940674598</v>
      </c>
      <c r="AI398" s="14">
        <v>0.181929924244741</v>
      </c>
      <c r="AJ398" s="14">
        <v>0</v>
      </c>
      <c r="AK398" s="14"/>
      <c r="AL398" s="14">
        <v>0.42897742966215802</v>
      </c>
      <c r="AM398" s="14">
        <v>0.21053277296442799</v>
      </c>
      <c r="AN398" s="14">
        <v>0.15837219668958699</v>
      </c>
      <c r="AO398" s="14">
        <v>0.15973120838677499</v>
      </c>
      <c r="AP398" s="14">
        <v>0</v>
      </c>
      <c r="AQ398" s="14"/>
      <c r="AR398" s="14">
        <v>0.36269280572087098</v>
      </c>
      <c r="AS398" s="14">
        <v>0.42920047257084998</v>
      </c>
      <c r="AT398" s="14">
        <v>0.17327292337210301</v>
      </c>
      <c r="AU398" s="14"/>
      <c r="AV398" s="14">
        <v>0.35259002447049098</v>
      </c>
      <c r="AW398" s="14">
        <v>0.33621448446628899</v>
      </c>
      <c r="AX398" s="14">
        <v>0.170943762142056</v>
      </c>
      <c r="AY398" s="14"/>
      <c r="AZ398" s="14">
        <v>0.38311086019955998</v>
      </c>
      <c r="BA398" s="14">
        <v>0.35720018503628798</v>
      </c>
      <c r="BB398" s="14">
        <v>0.18357036846663599</v>
      </c>
      <c r="BC398" s="14"/>
      <c r="BD398" s="14">
        <v>0.30684133870590202</v>
      </c>
      <c r="BE398" s="14">
        <v>0.28896235297405198</v>
      </c>
      <c r="BF398" s="14"/>
      <c r="BG398" s="14">
        <v>0.31624934919370801</v>
      </c>
      <c r="BH398" s="14">
        <v>0.24504339965903499</v>
      </c>
      <c r="BI398" s="14"/>
      <c r="BJ398" s="14">
        <v>0.26916903248846502</v>
      </c>
      <c r="BK398" s="14">
        <v>0.29693586122114202</v>
      </c>
    </row>
    <row r="399" spans="2:63" x14ac:dyDescent="0.35">
      <c r="B399" t="s">
        <v>217</v>
      </c>
      <c r="C399" s="14">
        <v>0.54215382514552402</v>
      </c>
      <c r="D399" s="14">
        <v>0.57596584734143996</v>
      </c>
      <c r="E399" s="14">
        <v>0.51235277131044399</v>
      </c>
      <c r="F399" s="14"/>
      <c r="G399" s="14">
        <v>0.50277113893316205</v>
      </c>
      <c r="H399" s="14">
        <v>0.50381572967700905</v>
      </c>
      <c r="I399" s="14">
        <v>0.54156637015384701</v>
      </c>
      <c r="J399" s="14">
        <v>0.58204919478477102</v>
      </c>
      <c r="K399" s="14">
        <v>0.54947150860137295</v>
      </c>
      <c r="L399" s="14">
        <v>0.57059220304851799</v>
      </c>
      <c r="M399" s="14"/>
      <c r="N399" s="14">
        <v>0.54778867901197104</v>
      </c>
      <c r="O399" s="14">
        <v>0.54101738402960198</v>
      </c>
      <c r="P399" s="14"/>
      <c r="Q399" s="14">
        <v>0.53936873459172996</v>
      </c>
      <c r="R399" s="14">
        <v>0.52767242981779705</v>
      </c>
      <c r="S399" s="14">
        <v>0.54959042486591703</v>
      </c>
      <c r="T399" s="14">
        <v>0.59672371576688799</v>
      </c>
      <c r="U399" s="14">
        <v>0.55892574241772797</v>
      </c>
      <c r="V399" s="14">
        <v>0.434539946296714</v>
      </c>
      <c r="W399" s="14">
        <v>0.55537992372877099</v>
      </c>
      <c r="X399" s="14">
        <v>0.63910298499711604</v>
      </c>
      <c r="Y399" s="14">
        <v>0.54303860413427596</v>
      </c>
      <c r="Z399" s="14">
        <v>0.48774535569675997</v>
      </c>
      <c r="AA399" s="14"/>
      <c r="AB399" s="14">
        <v>0.35950259612159502</v>
      </c>
      <c r="AC399" s="14">
        <v>0.58717653066262299</v>
      </c>
      <c r="AD399" s="14">
        <v>0.65008543637639804</v>
      </c>
      <c r="AE399" s="14"/>
      <c r="AF399" s="14">
        <v>0.368017098469129</v>
      </c>
      <c r="AG399" s="14">
        <v>0.69397951456604701</v>
      </c>
      <c r="AH399" s="14">
        <v>0.50119403279424402</v>
      </c>
      <c r="AI399" s="14">
        <v>0.63754434084054901</v>
      </c>
      <c r="AJ399" s="14">
        <v>0</v>
      </c>
      <c r="AK399" s="14"/>
      <c r="AL399" s="14">
        <v>0.35581147700322602</v>
      </c>
      <c r="AM399" s="14">
        <v>0.69257693814682497</v>
      </c>
      <c r="AN399" s="14">
        <v>0.68531524913975705</v>
      </c>
      <c r="AO399" s="14">
        <v>0.50449351325078995</v>
      </c>
      <c r="AP399" s="14">
        <v>0</v>
      </c>
      <c r="AQ399" s="14"/>
      <c r="AR399" s="14">
        <v>0.26987356818195801</v>
      </c>
      <c r="AS399" s="14">
        <v>0.44452751807921598</v>
      </c>
      <c r="AT399" s="14">
        <v>0.775680639860304</v>
      </c>
      <c r="AU399" s="14"/>
      <c r="AV399" s="14">
        <v>0.42381430354143201</v>
      </c>
      <c r="AW399" s="14">
        <v>0.57353206730527295</v>
      </c>
      <c r="AX399" s="14">
        <v>0.76441642625706296</v>
      </c>
      <c r="AY399" s="14"/>
      <c r="AZ399" s="14">
        <v>0.28185500689597198</v>
      </c>
      <c r="BA399" s="14">
        <v>0.51252689949805197</v>
      </c>
      <c r="BB399" s="14">
        <v>0.75846678673617696</v>
      </c>
      <c r="BC399" s="14"/>
      <c r="BD399" s="14">
        <v>0.47685873337365098</v>
      </c>
      <c r="BE399" s="14">
        <v>0.58147504828888696</v>
      </c>
      <c r="BF399" s="14"/>
      <c r="BG399" s="14">
        <v>0.519031633553516</v>
      </c>
      <c r="BH399" s="14">
        <v>0.58414213029629403</v>
      </c>
      <c r="BI399" s="14"/>
      <c r="BJ399" s="14">
        <v>0.55719677287879299</v>
      </c>
      <c r="BK399" s="14">
        <v>0.53803073372489996</v>
      </c>
    </row>
    <row r="400" spans="2:63" x14ac:dyDescent="0.35">
      <c r="B400" t="s">
        <v>86</v>
      </c>
      <c r="C400" s="14">
        <v>0.10419836560012</v>
      </c>
      <c r="D400" s="14">
        <v>7.0135706720749896E-2</v>
      </c>
      <c r="E400" s="14">
        <v>0.135612490650172</v>
      </c>
      <c r="F400" s="14"/>
      <c r="G400" s="14">
        <v>0.121006163250457</v>
      </c>
      <c r="H400" s="14">
        <v>8.1549867787164498E-2</v>
      </c>
      <c r="I400" s="14">
        <v>0.12535547401054201</v>
      </c>
      <c r="J400" s="14">
        <v>8.2983979449023706E-2</v>
      </c>
      <c r="K400" s="14">
        <v>8.6444549926131806E-2</v>
      </c>
      <c r="L400" s="14">
        <v>0.12788098039172499</v>
      </c>
      <c r="M400" s="14"/>
      <c r="N400" s="14">
        <v>4.59586784717659E-2</v>
      </c>
      <c r="O400" s="14">
        <v>0.11594418485289699</v>
      </c>
      <c r="P400" s="14"/>
      <c r="Q400" s="14">
        <v>0.155511129638785</v>
      </c>
      <c r="R400" s="14">
        <v>0.142840993226868</v>
      </c>
      <c r="S400" s="14">
        <v>3.5657257948815101E-2</v>
      </c>
      <c r="T400" s="14">
        <v>4.8281238095294901E-2</v>
      </c>
      <c r="U400" s="14">
        <v>9.1866117756397594E-2</v>
      </c>
      <c r="V400" s="14">
        <v>9.0926099088977905E-2</v>
      </c>
      <c r="W400" s="14">
        <v>7.8859346038168701E-2</v>
      </c>
      <c r="X400" s="14">
        <v>9.2176842404000495E-2</v>
      </c>
      <c r="Y400" s="14">
        <v>5.1297759423983701E-2</v>
      </c>
      <c r="Z400" s="14">
        <v>0.36076637340916001</v>
      </c>
      <c r="AA400" s="14"/>
      <c r="AB400" s="14">
        <v>8.8435306063062297E-2</v>
      </c>
      <c r="AC400" s="14">
        <v>9.50570116098092E-2</v>
      </c>
      <c r="AD400" s="14">
        <v>6.4469337939994195E-2</v>
      </c>
      <c r="AE400" s="14"/>
      <c r="AF400" s="14">
        <v>8.3470122217386894E-2</v>
      </c>
      <c r="AG400" s="14">
        <v>8.35898770121868E-2</v>
      </c>
      <c r="AH400" s="14">
        <v>0.16097039306601199</v>
      </c>
      <c r="AI400" s="14">
        <v>0.153993373837747</v>
      </c>
      <c r="AJ400" s="14">
        <v>0</v>
      </c>
      <c r="AK400" s="14"/>
      <c r="AL400" s="14">
        <v>9.70563694049556E-2</v>
      </c>
      <c r="AM400" s="14">
        <v>5.8026867166228201E-2</v>
      </c>
      <c r="AN400" s="14">
        <v>0.15070656840386401</v>
      </c>
      <c r="AO400" s="14">
        <v>0.246479795361292</v>
      </c>
      <c r="AP400" s="14">
        <v>0</v>
      </c>
      <c r="AQ400" s="14"/>
      <c r="AR400" s="14">
        <v>7.1114120519534793E-2</v>
      </c>
      <c r="AS400" s="14">
        <v>8.6033550308639004E-2</v>
      </c>
      <c r="AT400" s="14">
        <v>4.5659258973575999E-2</v>
      </c>
      <c r="AU400" s="14"/>
      <c r="AV400" s="14">
        <v>6.1471526676150398E-2</v>
      </c>
      <c r="AW400" s="14">
        <v>7.3693309013107805E-2</v>
      </c>
      <c r="AX400" s="14">
        <v>4.6526769059619201E-2</v>
      </c>
      <c r="AY400" s="14"/>
      <c r="AZ400" s="14">
        <v>3.7369864304397503E-2</v>
      </c>
      <c r="BA400" s="14">
        <v>0.101510527954127</v>
      </c>
      <c r="BB400" s="14">
        <v>5.5156973222345002E-2</v>
      </c>
      <c r="BC400" s="14"/>
      <c r="BD400" s="14">
        <v>3.3194702732887098E-2</v>
      </c>
      <c r="BE400" s="14">
        <v>9.35128369168753E-2</v>
      </c>
      <c r="BF400" s="14"/>
      <c r="BG400" s="14">
        <v>8.2395879450784706E-2</v>
      </c>
      <c r="BH400" s="14">
        <v>0.14379017668951899</v>
      </c>
      <c r="BI400" s="14"/>
      <c r="BJ400" s="14">
        <v>0.109772900416927</v>
      </c>
      <c r="BK400" s="14">
        <v>0.102670452515218</v>
      </c>
    </row>
    <row r="401" spans="2:63" x14ac:dyDescent="0.35">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row>
    <row r="402" spans="2:63" x14ac:dyDescent="0.35">
      <c r="B402" s="6" t="s">
        <v>232</v>
      </c>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row>
    <row r="403" spans="2:63" x14ac:dyDescent="0.35">
      <c r="B403" s="21" t="s">
        <v>90</v>
      </c>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row>
    <row r="404" spans="2:63" x14ac:dyDescent="0.35">
      <c r="B404" t="s">
        <v>215</v>
      </c>
      <c r="C404" s="14">
        <v>0.15261927692718699</v>
      </c>
      <c r="D404" s="14">
        <v>0.152447650839794</v>
      </c>
      <c r="E404" s="14">
        <v>0.148368419983127</v>
      </c>
      <c r="F404" s="14"/>
      <c r="G404" s="14">
        <v>0.16098154284864699</v>
      </c>
      <c r="H404" s="14">
        <v>0.20549302867407601</v>
      </c>
      <c r="I404" s="14">
        <v>0.172882430260033</v>
      </c>
      <c r="J404" s="14">
        <v>0.13141786065562699</v>
      </c>
      <c r="K404" s="14">
        <v>0.123717606495248</v>
      </c>
      <c r="L404" s="14">
        <v>0.106483794862123</v>
      </c>
      <c r="M404" s="14"/>
      <c r="N404" s="14">
        <v>0.17543184669864501</v>
      </c>
      <c r="O404" s="14">
        <v>0.14801842251949801</v>
      </c>
      <c r="P404" s="14"/>
      <c r="Q404" s="14">
        <v>0.169389603816129</v>
      </c>
      <c r="R404" s="14">
        <v>0.15531873845980601</v>
      </c>
      <c r="S404" s="14">
        <v>0.17731576799203</v>
      </c>
      <c r="T404" s="14">
        <v>9.4547627420209293E-2</v>
      </c>
      <c r="U404" s="14">
        <v>0.188815671001549</v>
      </c>
      <c r="V404" s="14">
        <v>0.154684305979222</v>
      </c>
      <c r="W404" s="14">
        <v>0.10566684062569499</v>
      </c>
      <c r="X404" s="14">
        <v>0.121584587716329</v>
      </c>
      <c r="Y404" s="14">
        <v>0.21520529745579101</v>
      </c>
      <c r="Z404" s="14">
        <v>2.8999202254737799E-2</v>
      </c>
      <c r="AA404" s="14"/>
      <c r="AB404" s="14">
        <v>0.20710678479311001</v>
      </c>
      <c r="AC404" s="14">
        <v>0.102163481325593</v>
      </c>
      <c r="AD404" s="14">
        <v>0.16370384911543001</v>
      </c>
      <c r="AE404" s="14"/>
      <c r="AF404" s="14">
        <v>0.18135521842965499</v>
      </c>
      <c r="AG404" s="14">
        <v>0.14478486166687801</v>
      </c>
      <c r="AH404" s="14">
        <v>5.3789490098852803E-2</v>
      </c>
      <c r="AI404" s="14">
        <v>0.141116619986907</v>
      </c>
      <c r="AJ404" s="14">
        <v>0</v>
      </c>
      <c r="AK404" s="14"/>
      <c r="AL404" s="14">
        <v>0.194314317030886</v>
      </c>
      <c r="AM404" s="14">
        <v>0.16091651825261799</v>
      </c>
      <c r="AN404" s="14">
        <v>9.7226754941646301E-2</v>
      </c>
      <c r="AO404" s="14">
        <v>0.25286349293757998</v>
      </c>
      <c r="AP404" s="14">
        <v>0</v>
      </c>
      <c r="AQ404" s="14"/>
      <c r="AR404" s="14">
        <v>0.31840361734335598</v>
      </c>
      <c r="AS404" s="14">
        <v>0.141795599764966</v>
      </c>
      <c r="AT404" s="14">
        <v>0.120706691249613</v>
      </c>
      <c r="AU404" s="14"/>
      <c r="AV404" s="14">
        <v>0.26038742254734398</v>
      </c>
      <c r="AW404" s="14">
        <v>0.12335880201134899</v>
      </c>
      <c r="AX404" s="14">
        <v>6.5539028393639495E-2</v>
      </c>
      <c r="AY404" s="14"/>
      <c r="AZ404" s="14">
        <v>0.329989611889275</v>
      </c>
      <c r="BA404" s="14">
        <v>0.128847740755513</v>
      </c>
      <c r="BB404" s="14">
        <v>0.111741975268547</v>
      </c>
      <c r="BC404" s="14"/>
      <c r="BD404" s="14">
        <v>0.24153529020897199</v>
      </c>
      <c r="BE404" s="14">
        <v>0.13008040241682201</v>
      </c>
      <c r="BF404" s="14"/>
      <c r="BG404" s="14">
        <v>0.17801529332629301</v>
      </c>
      <c r="BH404" s="14">
        <v>0.106501862756632</v>
      </c>
      <c r="BI404" s="14"/>
      <c r="BJ404" s="14">
        <v>0.133415203016371</v>
      </c>
      <c r="BK404" s="14">
        <v>0.157882883089137</v>
      </c>
    </row>
    <row r="405" spans="2:63" x14ac:dyDescent="0.35">
      <c r="B405" t="s">
        <v>216</v>
      </c>
      <c r="C405" s="14">
        <v>0.56059634612240195</v>
      </c>
      <c r="D405" s="14">
        <v>0.60441459439301604</v>
      </c>
      <c r="E405" s="14">
        <v>0.52342883521852202</v>
      </c>
      <c r="F405" s="14"/>
      <c r="G405" s="14">
        <v>0.53967640365192604</v>
      </c>
      <c r="H405" s="14">
        <v>0.50072717226323105</v>
      </c>
      <c r="I405" s="14">
        <v>0.50661794629743895</v>
      </c>
      <c r="J405" s="14">
        <v>0.57419541453876399</v>
      </c>
      <c r="K405" s="14">
        <v>0.62998816198735996</v>
      </c>
      <c r="L405" s="14">
        <v>0.63905992751787</v>
      </c>
      <c r="M405" s="14"/>
      <c r="N405" s="14">
        <v>0.63074621858503699</v>
      </c>
      <c r="O405" s="14">
        <v>0.54644847268455898</v>
      </c>
      <c r="P405" s="14"/>
      <c r="Q405" s="14">
        <v>0.56852430253777497</v>
      </c>
      <c r="R405" s="14">
        <v>0.47459963620443402</v>
      </c>
      <c r="S405" s="14">
        <v>0.47115233618047098</v>
      </c>
      <c r="T405" s="14">
        <v>0.70090067674067202</v>
      </c>
      <c r="U405" s="14">
        <v>0.55161241364769897</v>
      </c>
      <c r="V405" s="14">
        <v>0.61600438474751795</v>
      </c>
      <c r="W405" s="14">
        <v>0.63057460570899104</v>
      </c>
      <c r="X405" s="14">
        <v>0.52256439986607195</v>
      </c>
      <c r="Y405" s="14">
        <v>0.626590328311874</v>
      </c>
      <c r="Z405" s="14">
        <v>0.445239332913412</v>
      </c>
      <c r="AA405" s="14"/>
      <c r="AB405" s="14">
        <v>0.54890755964358795</v>
      </c>
      <c r="AC405" s="14">
        <v>0.59391077821877603</v>
      </c>
      <c r="AD405" s="14">
        <v>0.57768667956448305</v>
      </c>
      <c r="AE405" s="14"/>
      <c r="AF405" s="14">
        <v>0.58660226506437396</v>
      </c>
      <c r="AG405" s="14">
        <v>0.52512843664327602</v>
      </c>
      <c r="AH405" s="14">
        <v>0.78769808891057702</v>
      </c>
      <c r="AI405" s="14">
        <v>0.51703222148725303</v>
      </c>
      <c r="AJ405" s="14">
        <v>0</v>
      </c>
      <c r="AK405" s="14"/>
      <c r="AL405" s="14">
        <v>0.56513117159263104</v>
      </c>
      <c r="AM405" s="14">
        <v>0.56018821886578496</v>
      </c>
      <c r="AN405" s="14">
        <v>0.54180699607222305</v>
      </c>
      <c r="AO405" s="14">
        <v>0.466234441970302</v>
      </c>
      <c r="AP405" s="14">
        <v>0</v>
      </c>
      <c r="AQ405" s="14"/>
      <c r="AR405" s="14">
        <v>0.54265105849704598</v>
      </c>
      <c r="AS405" s="14">
        <v>0.63619233394585994</v>
      </c>
      <c r="AT405" s="14">
        <v>0.53813534520072503</v>
      </c>
      <c r="AU405" s="14"/>
      <c r="AV405" s="14">
        <v>0.58516207844900103</v>
      </c>
      <c r="AW405" s="14">
        <v>0.59344039574914298</v>
      </c>
      <c r="AX405" s="14">
        <v>0.55533445452672603</v>
      </c>
      <c r="AY405" s="14"/>
      <c r="AZ405" s="14">
        <v>0.499866338880598</v>
      </c>
      <c r="BA405" s="14">
        <v>0.61831997390822402</v>
      </c>
      <c r="BB405" s="14">
        <v>0.55490600981156901</v>
      </c>
      <c r="BC405" s="14"/>
      <c r="BD405" s="14">
        <v>0.56428633904661996</v>
      </c>
      <c r="BE405" s="14">
        <v>0.57453116958478401</v>
      </c>
      <c r="BF405" s="14"/>
      <c r="BG405" s="14">
        <v>0.57247378395251902</v>
      </c>
      <c r="BH405" s="14">
        <v>0.53902773823176198</v>
      </c>
      <c r="BI405" s="14"/>
      <c r="BJ405" s="14">
        <v>0.547387994322169</v>
      </c>
      <c r="BK405" s="14">
        <v>0.564216596817529</v>
      </c>
    </row>
    <row r="406" spans="2:63" x14ac:dyDescent="0.35">
      <c r="B406" t="s">
        <v>217</v>
      </c>
      <c r="C406" s="14">
        <v>0.210711815521264</v>
      </c>
      <c r="D406" s="14">
        <v>0.19060153818713199</v>
      </c>
      <c r="E406" s="14">
        <v>0.23039291891042701</v>
      </c>
      <c r="F406" s="14"/>
      <c r="G406" s="14">
        <v>0.23895889362880801</v>
      </c>
      <c r="H406" s="14">
        <v>0.253384026726238</v>
      </c>
      <c r="I406" s="14">
        <v>0.22423544275817101</v>
      </c>
      <c r="J406" s="14">
        <v>0.188494786288084</v>
      </c>
      <c r="K406" s="14">
        <v>0.20914998297550699</v>
      </c>
      <c r="L406" s="14">
        <v>0.14849742910786301</v>
      </c>
      <c r="M406" s="14"/>
      <c r="N406" s="14">
        <v>0.16977231741764601</v>
      </c>
      <c r="O406" s="14">
        <v>0.218968521021153</v>
      </c>
      <c r="P406" s="14"/>
      <c r="Q406" s="14">
        <v>0.18306030630050901</v>
      </c>
      <c r="R406" s="14">
        <v>0.26722538790890499</v>
      </c>
      <c r="S406" s="14">
        <v>0.28714861926915403</v>
      </c>
      <c r="T406" s="14">
        <v>0.126786977083474</v>
      </c>
      <c r="U406" s="14">
        <v>0.20901414655120601</v>
      </c>
      <c r="V406" s="14">
        <v>0.18016244961580599</v>
      </c>
      <c r="W406" s="14">
        <v>0.205053090526256</v>
      </c>
      <c r="X406" s="14">
        <v>0.239856634966022</v>
      </c>
      <c r="Y406" s="14">
        <v>0.125127685626122</v>
      </c>
      <c r="Z406" s="14">
        <v>0.30129876998965199</v>
      </c>
      <c r="AA406" s="14"/>
      <c r="AB406" s="14">
        <v>0.19212163976372601</v>
      </c>
      <c r="AC406" s="14">
        <v>0.23043606454239399</v>
      </c>
      <c r="AD406" s="14">
        <v>0.20297361569544201</v>
      </c>
      <c r="AE406" s="14"/>
      <c r="AF406" s="14">
        <v>0.18311425512722199</v>
      </c>
      <c r="AG406" s="14">
        <v>0.249681452672284</v>
      </c>
      <c r="AH406" s="14">
        <v>7.9979925260836304E-2</v>
      </c>
      <c r="AI406" s="14">
        <v>0.24392733167203901</v>
      </c>
      <c r="AJ406" s="14">
        <v>0</v>
      </c>
      <c r="AK406" s="14"/>
      <c r="AL406" s="14">
        <v>0.19569337041493101</v>
      </c>
      <c r="AM406" s="14">
        <v>0.22841091601868699</v>
      </c>
      <c r="AN406" s="14">
        <v>0.25589338226693298</v>
      </c>
      <c r="AO406" s="14">
        <v>0.180434849009556</v>
      </c>
      <c r="AP406" s="14">
        <v>0</v>
      </c>
      <c r="AQ406" s="14"/>
      <c r="AR406" s="14">
        <v>0.12606889423625001</v>
      </c>
      <c r="AS406" s="14">
        <v>0.18363237913580699</v>
      </c>
      <c r="AT406" s="14">
        <v>0.27768440597575</v>
      </c>
      <c r="AU406" s="14"/>
      <c r="AV406" s="14">
        <v>0.12887807938316501</v>
      </c>
      <c r="AW406" s="14">
        <v>0.22970102879516099</v>
      </c>
      <c r="AX406" s="14">
        <v>0.34799580497181098</v>
      </c>
      <c r="AY406" s="14"/>
      <c r="AZ406" s="14">
        <v>0.15711477002214699</v>
      </c>
      <c r="BA406" s="14">
        <v>0.183294992967554</v>
      </c>
      <c r="BB406" s="14">
        <v>0.299434680735574</v>
      </c>
      <c r="BC406" s="14"/>
      <c r="BD406" s="14">
        <v>0.18345537782104401</v>
      </c>
      <c r="BE406" s="14">
        <v>0.21544625247912599</v>
      </c>
      <c r="BF406" s="14"/>
      <c r="BG406" s="14">
        <v>0.19208993935524099</v>
      </c>
      <c r="BH406" s="14">
        <v>0.244527858253521</v>
      </c>
      <c r="BI406" s="14"/>
      <c r="BJ406" s="14">
        <v>0.25196890632679098</v>
      </c>
      <c r="BK406" s="14">
        <v>0.199403742119933</v>
      </c>
    </row>
    <row r="407" spans="2:63" x14ac:dyDescent="0.35">
      <c r="B407" t="s">
        <v>86</v>
      </c>
      <c r="C407" s="14">
        <v>7.6072561429147395E-2</v>
      </c>
      <c r="D407" s="14">
        <v>5.2536216580057603E-2</v>
      </c>
      <c r="E407" s="14">
        <v>9.7809825887923599E-2</v>
      </c>
      <c r="F407" s="14"/>
      <c r="G407" s="14">
        <v>6.0383159870618403E-2</v>
      </c>
      <c r="H407" s="14">
        <v>4.03957723364545E-2</v>
      </c>
      <c r="I407" s="14">
        <v>9.6264180684357104E-2</v>
      </c>
      <c r="J407" s="14">
        <v>0.105891938517525</v>
      </c>
      <c r="K407" s="14">
        <v>3.7144248541885201E-2</v>
      </c>
      <c r="L407" s="14">
        <v>0.105958848512144</v>
      </c>
      <c r="M407" s="14"/>
      <c r="N407" s="14">
        <v>2.4049617298671201E-2</v>
      </c>
      <c r="O407" s="14">
        <v>8.6564583774789705E-2</v>
      </c>
      <c r="P407" s="14"/>
      <c r="Q407" s="14">
        <v>7.9025787345587295E-2</v>
      </c>
      <c r="R407" s="14">
        <v>0.102856237426855</v>
      </c>
      <c r="S407" s="14">
        <v>6.4383276558345304E-2</v>
      </c>
      <c r="T407" s="14">
        <v>7.7764718755645307E-2</v>
      </c>
      <c r="U407" s="14">
        <v>5.0557768799546002E-2</v>
      </c>
      <c r="V407" s="14">
        <v>4.9148859657454198E-2</v>
      </c>
      <c r="W407" s="14">
        <v>5.8705463139058299E-2</v>
      </c>
      <c r="X407" s="14">
        <v>0.11599437745157699</v>
      </c>
      <c r="Y407" s="14">
        <v>3.3076688606212497E-2</v>
      </c>
      <c r="Z407" s="14">
        <v>0.224462694842199</v>
      </c>
      <c r="AA407" s="14"/>
      <c r="AB407" s="14">
        <v>5.1864015799575898E-2</v>
      </c>
      <c r="AC407" s="14">
        <v>7.3489675913237504E-2</v>
      </c>
      <c r="AD407" s="14">
        <v>5.5635855624644397E-2</v>
      </c>
      <c r="AE407" s="14"/>
      <c r="AF407" s="14">
        <v>4.8928261378749997E-2</v>
      </c>
      <c r="AG407" s="14">
        <v>8.0405249017562394E-2</v>
      </c>
      <c r="AH407" s="14">
        <v>7.8532495729733601E-2</v>
      </c>
      <c r="AI407" s="14">
        <v>9.7923826853801202E-2</v>
      </c>
      <c r="AJ407" s="14">
        <v>0</v>
      </c>
      <c r="AK407" s="14"/>
      <c r="AL407" s="14">
        <v>4.4861140961552498E-2</v>
      </c>
      <c r="AM407" s="14">
        <v>5.0484346862909701E-2</v>
      </c>
      <c r="AN407" s="14">
        <v>0.10507286671919799</v>
      </c>
      <c r="AO407" s="14">
        <v>0.100467216082562</v>
      </c>
      <c r="AP407" s="14">
        <v>0</v>
      </c>
      <c r="AQ407" s="14"/>
      <c r="AR407" s="14">
        <v>1.2876429923347201E-2</v>
      </c>
      <c r="AS407" s="14">
        <v>3.8379687153366898E-2</v>
      </c>
      <c r="AT407" s="14">
        <v>6.3473557573911696E-2</v>
      </c>
      <c r="AU407" s="14"/>
      <c r="AV407" s="14">
        <v>2.5572419620489398E-2</v>
      </c>
      <c r="AW407" s="14">
        <v>5.3499773444346602E-2</v>
      </c>
      <c r="AX407" s="14">
        <v>3.11307121078232E-2</v>
      </c>
      <c r="AY407" s="14"/>
      <c r="AZ407" s="14">
        <v>1.3029279207980001E-2</v>
      </c>
      <c r="BA407" s="14">
        <v>6.9537292368708495E-2</v>
      </c>
      <c r="BB407" s="14">
        <v>3.39173341843097E-2</v>
      </c>
      <c r="BC407" s="14"/>
      <c r="BD407" s="14">
        <v>1.0722992923364399E-2</v>
      </c>
      <c r="BE407" s="14">
        <v>7.9942175519268993E-2</v>
      </c>
      <c r="BF407" s="14"/>
      <c r="BG407" s="14">
        <v>5.7420983365947399E-2</v>
      </c>
      <c r="BH407" s="14">
        <v>0.109942540758085</v>
      </c>
      <c r="BI407" s="14"/>
      <c r="BJ407" s="14">
        <v>6.7227896334669204E-2</v>
      </c>
      <c r="BK407" s="14">
        <v>7.8496777973401405E-2</v>
      </c>
    </row>
    <row r="408" spans="2:63" x14ac:dyDescent="0.35">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row>
    <row r="409" spans="2:63" x14ac:dyDescent="0.35">
      <c r="B409" s="6" t="s">
        <v>241</v>
      </c>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row>
    <row r="410" spans="2:63" x14ac:dyDescent="0.35">
      <c r="B410" s="21" t="s">
        <v>90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row>
    <row r="411" spans="2:63" x14ac:dyDescent="0.35">
      <c r="B411" t="s">
        <v>233</v>
      </c>
      <c r="C411" s="14">
        <v>0.302146270318841</v>
      </c>
      <c r="D411" s="14">
        <v>0.274900069883599</v>
      </c>
      <c r="E411" s="14">
        <v>0.32541052275406301</v>
      </c>
      <c r="F411" s="14"/>
      <c r="G411" s="14">
        <v>0.15519283820802801</v>
      </c>
      <c r="H411" s="14">
        <v>0.247141962335197</v>
      </c>
      <c r="I411" s="14">
        <v>0.31788386128030599</v>
      </c>
      <c r="J411" s="14">
        <v>0.241989379158076</v>
      </c>
      <c r="K411" s="14">
        <v>0.34636140475365701</v>
      </c>
      <c r="L411" s="14">
        <v>0.482513571597111</v>
      </c>
      <c r="M411" s="14"/>
      <c r="N411" s="14">
        <v>0.48082618997223597</v>
      </c>
      <c r="O411" s="14">
        <v>0.26610998400218999</v>
      </c>
      <c r="P411" s="14"/>
      <c r="Q411" s="14">
        <v>0.115728590292871</v>
      </c>
      <c r="R411" s="14">
        <v>0.20295213992474401</v>
      </c>
      <c r="S411" s="14">
        <v>0.25445504025339799</v>
      </c>
      <c r="T411" s="14">
        <v>0.34826710529120303</v>
      </c>
      <c r="U411" s="14">
        <v>0.37005929445513502</v>
      </c>
      <c r="V411" s="14">
        <v>0.29291352853034802</v>
      </c>
      <c r="W411" s="14">
        <v>0.328809760130017</v>
      </c>
      <c r="X411" s="14">
        <v>0.26490854935754099</v>
      </c>
      <c r="Y411" s="14">
        <v>0.46180670490377601</v>
      </c>
      <c r="Z411" s="14">
        <v>0.22353556123639401</v>
      </c>
      <c r="AA411" s="14"/>
      <c r="AB411" s="14">
        <v>0.44877626791572001</v>
      </c>
      <c r="AC411" s="14">
        <v>0.239887791926268</v>
      </c>
      <c r="AD411" s="14">
        <v>0.28147256040245999</v>
      </c>
      <c r="AE411" s="14"/>
      <c r="AF411" s="14">
        <v>0.38890284684717202</v>
      </c>
      <c r="AG411" s="14">
        <v>0.28776909237884002</v>
      </c>
      <c r="AH411" s="14">
        <v>0.16019012565141499</v>
      </c>
      <c r="AI411" s="14">
        <v>0.15047389070653999</v>
      </c>
      <c r="AJ411" s="14">
        <v>0</v>
      </c>
      <c r="AK411" s="14"/>
      <c r="AL411" s="14">
        <v>0.36789662526639</v>
      </c>
      <c r="AM411" s="14">
        <v>0.287034679521603</v>
      </c>
      <c r="AN411" s="14">
        <v>0.15289512888596299</v>
      </c>
      <c r="AO411" s="14">
        <v>0.174027220341813</v>
      </c>
      <c r="AP411" s="14">
        <v>0</v>
      </c>
      <c r="AQ411" s="14"/>
      <c r="AR411" s="14">
        <v>0.47087277880020201</v>
      </c>
      <c r="AS411" s="14">
        <v>0.291349408508148</v>
      </c>
      <c r="AT411" s="14">
        <v>0.26112190941994401</v>
      </c>
      <c r="AU411" s="14"/>
      <c r="AV411" s="14">
        <v>0.41950685862167703</v>
      </c>
      <c r="AW411" s="14">
        <v>0.27199183769957602</v>
      </c>
      <c r="AX411" s="14">
        <v>0.213005226570878</v>
      </c>
      <c r="AY411" s="14"/>
      <c r="AZ411" s="14">
        <v>0.39414725009389801</v>
      </c>
      <c r="BA411" s="14">
        <v>0.299028576788332</v>
      </c>
      <c r="BB411" s="14">
        <v>0.28834357939572702</v>
      </c>
      <c r="BC411" s="14"/>
      <c r="BD411" s="14">
        <v>0.48526746332930798</v>
      </c>
      <c r="BE411" s="14">
        <v>0.307724479879525</v>
      </c>
      <c r="BF411" s="14"/>
      <c r="BG411" s="14">
        <v>0.351548859046173</v>
      </c>
      <c r="BH411" s="14">
        <v>0.212434576577919</v>
      </c>
      <c r="BI411" s="14"/>
      <c r="BJ411" s="14">
        <v>0.25936709011616399</v>
      </c>
      <c r="BK411" s="14">
        <v>0.31387153015504499</v>
      </c>
    </row>
    <row r="412" spans="2:63" x14ac:dyDescent="0.35">
      <c r="B412" t="s">
        <v>234</v>
      </c>
      <c r="C412" s="14">
        <v>0.40434618026758001</v>
      </c>
      <c r="D412" s="14">
        <v>0.45432021281392898</v>
      </c>
      <c r="E412" s="14">
        <v>0.36249504052861398</v>
      </c>
      <c r="F412" s="14"/>
      <c r="G412" s="14">
        <v>0.38041436611866097</v>
      </c>
      <c r="H412" s="14">
        <v>0.41941280195585601</v>
      </c>
      <c r="I412" s="14">
        <v>0.44521296307480901</v>
      </c>
      <c r="J412" s="14">
        <v>0.44648370081873301</v>
      </c>
      <c r="K412" s="14">
        <v>0.36507701559953198</v>
      </c>
      <c r="L412" s="14">
        <v>0.34658036001059001</v>
      </c>
      <c r="M412" s="14"/>
      <c r="N412" s="14">
        <v>0.39099671346039799</v>
      </c>
      <c r="O412" s="14">
        <v>0.40703850970768402</v>
      </c>
      <c r="P412" s="14"/>
      <c r="Q412" s="14">
        <v>0.41853706943061703</v>
      </c>
      <c r="R412" s="14">
        <v>0.399130899870003</v>
      </c>
      <c r="S412" s="14">
        <v>0.49457168989157602</v>
      </c>
      <c r="T412" s="14">
        <v>0.33026327952099399</v>
      </c>
      <c r="U412" s="14">
        <v>0.42018359872876898</v>
      </c>
      <c r="V412" s="14">
        <v>0.44475014359098303</v>
      </c>
      <c r="W412" s="14">
        <v>0.39213314245966502</v>
      </c>
      <c r="X412" s="14">
        <v>0.46141183649117001</v>
      </c>
      <c r="Y412" s="14">
        <v>0.34613537578370301</v>
      </c>
      <c r="Z412" s="14">
        <v>0.44888295651594401</v>
      </c>
      <c r="AA412" s="14"/>
      <c r="AB412" s="14">
        <v>0.36615512883906998</v>
      </c>
      <c r="AC412" s="14">
        <v>0.40587678361052698</v>
      </c>
      <c r="AD412" s="14">
        <v>0.41997333206908599</v>
      </c>
      <c r="AE412" s="14"/>
      <c r="AF412" s="14">
        <v>0.39664990334348499</v>
      </c>
      <c r="AG412" s="14">
        <v>0.41991359348236301</v>
      </c>
      <c r="AH412" s="14">
        <v>0.40013409205637701</v>
      </c>
      <c r="AI412" s="14">
        <v>0.40400532589513999</v>
      </c>
      <c r="AJ412" s="14">
        <v>0</v>
      </c>
      <c r="AK412" s="14"/>
      <c r="AL412" s="14">
        <v>0.39952499425059601</v>
      </c>
      <c r="AM412" s="14">
        <v>0.43370775007124501</v>
      </c>
      <c r="AN412" s="14">
        <v>0.35235368331016997</v>
      </c>
      <c r="AO412" s="14">
        <v>0.36548598005305299</v>
      </c>
      <c r="AP412" s="14">
        <v>0</v>
      </c>
      <c r="AQ412" s="14"/>
      <c r="AR412" s="14">
        <v>0.346821523174206</v>
      </c>
      <c r="AS412" s="14">
        <v>0.41771960670270902</v>
      </c>
      <c r="AT412" s="14">
        <v>0.43290229951169701</v>
      </c>
      <c r="AU412" s="14"/>
      <c r="AV412" s="14">
        <v>0.38273638175015101</v>
      </c>
      <c r="AW412" s="14">
        <v>0.40645887046190099</v>
      </c>
      <c r="AX412" s="14">
        <v>0.46238111774436202</v>
      </c>
      <c r="AY412" s="14"/>
      <c r="AZ412" s="14">
        <v>0.417120622206898</v>
      </c>
      <c r="BA412" s="14">
        <v>0.41284007051954702</v>
      </c>
      <c r="BB412" s="14">
        <v>0.397338322817955</v>
      </c>
      <c r="BC412" s="14"/>
      <c r="BD412" s="14">
        <v>0.35322827100291998</v>
      </c>
      <c r="BE412" s="14">
        <v>0.41388422823847698</v>
      </c>
      <c r="BF412" s="14"/>
      <c r="BG412" s="14">
        <v>0.39979642876763199</v>
      </c>
      <c r="BH412" s="14">
        <v>0.41260821518670998</v>
      </c>
      <c r="BI412" s="14"/>
      <c r="BJ412" s="14">
        <v>0.41825293639206501</v>
      </c>
      <c r="BK412" s="14">
        <v>0.40053450532977702</v>
      </c>
    </row>
    <row r="413" spans="2:63" x14ac:dyDescent="0.35">
      <c r="B413" t="s">
        <v>235</v>
      </c>
      <c r="C413" s="14">
        <v>0.10833086192633901</v>
      </c>
      <c r="D413" s="14">
        <v>0.10517009674856299</v>
      </c>
      <c r="E413" s="14">
        <v>0.107919156518378</v>
      </c>
      <c r="F413" s="14"/>
      <c r="G413" s="14">
        <v>0.149408904730504</v>
      </c>
      <c r="H413" s="14">
        <v>9.2137353656131099E-2</v>
      </c>
      <c r="I413" s="14">
        <v>8.3240623340468001E-2</v>
      </c>
      <c r="J413" s="14">
        <v>0.154008528507596</v>
      </c>
      <c r="K413" s="14">
        <v>0.14819497914131</v>
      </c>
      <c r="L413" s="14">
        <v>4.7942391846393803E-2</v>
      </c>
      <c r="M413" s="14"/>
      <c r="N413" s="14">
        <v>5.6921549527983499E-2</v>
      </c>
      <c r="O413" s="14">
        <v>0.11869912661172199</v>
      </c>
      <c r="P413" s="14"/>
      <c r="Q413" s="14">
        <v>0.11741981197644</v>
      </c>
      <c r="R413" s="14">
        <v>9.5513012019013799E-2</v>
      </c>
      <c r="S413" s="14">
        <v>8.1765618755889502E-2</v>
      </c>
      <c r="T413" s="14">
        <v>0.17532592270568301</v>
      </c>
      <c r="U413" s="14">
        <v>2.1486955842693799E-2</v>
      </c>
      <c r="V413" s="14">
        <v>0.112372819335641</v>
      </c>
      <c r="W413" s="14">
        <v>0.11834342827638</v>
      </c>
      <c r="X413" s="14">
        <v>0.108585908396748</v>
      </c>
      <c r="Y413" s="14">
        <v>0.109161262503343</v>
      </c>
      <c r="Z413" s="14">
        <v>8.5386324970399802E-2</v>
      </c>
      <c r="AA413" s="14"/>
      <c r="AB413" s="14">
        <v>9.1675736256710993E-2</v>
      </c>
      <c r="AC413" s="14">
        <v>0.109299424906195</v>
      </c>
      <c r="AD413" s="14">
        <v>0.12917961362133201</v>
      </c>
      <c r="AE413" s="14"/>
      <c r="AF413" s="14">
        <v>9.6532952957929005E-2</v>
      </c>
      <c r="AG413" s="14">
        <v>9.6385066929445998E-2</v>
      </c>
      <c r="AH413" s="14">
        <v>0.22255993085072101</v>
      </c>
      <c r="AI413" s="14">
        <v>0.124475111141026</v>
      </c>
      <c r="AJ413" s="14">
        <v>0</v>
      </c>
      <c r="AK413" s="14"/>
      <c r="AL413" s="14">
        <v>0.10043746584082</v>
      </c>
      <c r="AM413" s="14">
        <v>9.7812178813486694E-2</v>
      </c>
      <c r="AN413" s="14">
        <v>0.176620829467245</v>
      </c>
      <c r="AO413" s="14">
        <v>0.16584988276667401</v>
      </c>
      <c r="AP413" s="14">
        <v>0</v>
      </c>
      <c r="AQ413" s="14"/>
      <c r="AR413" s="14">
        <v>8.6943591491000199E-2</v>
      </c>
      <c r="AS413" s="14">
        <v>0.11396128459141799</v>
      </c>
      <c r="AT413" s="14">
        <v>0.11961447202293</v>
      </c>
      <c r="AU413" s="14"/>
      <c r="AV413" s="14">
        <v>8.3701601476710893E-2</v>
      </c>
      <c r="AW413" s="14">
        <v>0.11978629176619</v>
      </c>
      <c r="AX413" s="14">
        <v>0.121445095976791</v>
      </c>
      <c r="AY413" s="14"/>
      <c r="AZ413" s="14">
        <v>8.8661544403368195E-2</v>
      </c>
      <c r="BA413" s="14">
        <v>0.113739026733171</v>
      </c>
      <c r="BB413" s="14">
        <v>0.103113324504934</v>
      </c>
      <c r="BC413" s="14"/>
      <c r="BD413" s="14">
        <v>9.5168228694269802E-2</v>
      </c>
      <c r="BE413" s="14">
        <v>0.123865434814884</v>
      </c>
      <c r="BF413" s="14"/>
      <c r="BG413" s="14">
        <v>0.105883867236593</v>
      </c>
      <c r="BH413" s="14">
        <v>0.112774435509169</v>
      </c>
      <c r="BI413" s="14"/>
      <c r="BJ413" s="14">
        <v>0.11931735807009</v>
      </c>
      <c r="BK413" s="14">
        <v>0.105319595198819</v>
      </c>
    </row>
    <row r="414" spans="2:63" x14ac:dyDescent="0.35">
      <c r="B414" t="s">
        <v>236</v>
      </c>
      <c r="C414" s="14">
        <v>5.0960273138257899E-2</v>
      </c>
      <c r="D414" s="14">
        <v>5.5995290160386298E-2</v>
      </c>
      <c r="E414" s="14">
        <v>4.6821383774256098E-2</v>
      </c>
      <c r="F414" s="14"/>
      <c r="G414" s="14">
        <v>0.112291178184382</v>
      </c>
      <c r="H414" s="14">
        <v>7.0665998992252399E-2</v>
      </c>
      <c r="I414" s="14">
        <v>4.0667491955271501E-2</v>
      </c>
      <c r="J414" s="14">
        <v>2.52896132901641E-2</v>
      </c>
      <c r="K414" s="14">
        <v>3.8399521853230499E-2</v>
      </c>
      <c r="L414" s="14">
        <v>2.97744476417145E-2</v>
      </c>
      <c r="M414" s="14"/>
      <c r="N414" s="14">
        <v>3.3874367411235298E-2</v>
      </c>
      <c r="O414" s="14">
        <v>5.4406170091607003E-2</v>
      </c>
      <c r="P414" s="14"/>
      <c r="Q414" s="14">
        <v>5.2441486728091201E-2</v>
      </c>
      <c r="R414" s="14">
        <v>9.2321577931871998E-2</v>
      </c>
      <c r="S414" s="14">
        <v>1.2083890372821199E-2</v>
      </c>
      <c r="T414" s="14">
        <v>3.7620771280089699E-2</v>
      </c>
      <c r="U414" s="14">
        <v>6.4605893490278593E-2</v>
      </c>
      <c r="V414" s="14">
        <v>4.8276604192500898E-2</v>
      </c>
      <c r="W414" s="14">
        <v>5.2323060986152803E-2</v>
      </c>
      <c r="X414" s="14">
        <v>5.8569826165598797E-2</v>
      </c>
      <c r="Y414" s="14">
        <v>2.5112635573586301E-2</v>
      </c>
      <c r="Z414" s="14">
        <v>4.1987270470679003E-2</v>
      </c>
      <c r="AA414" s="14"/>
      <c r="AB414" s="14">
        <v>2.23858147886919E-2</v>
      </c>
      <c r="AC414" s="14">
        <v>8.1100326704973705E-2</v>
      </c>
      <c r="AD414" s="14">
        <v>5.2403454673108897E-2</v>
      </c>
      <c r="AE414" s="14"/>
      <c r="AF414" s="14">
        <v>3.4430926903823697E-2</v>
      </c>
      <c r="AG414" s="14">
        <v>6.11513707126871E-2</v>
      </c>
      <c r="AH414" s="14">
        <v>4.9952603193214498E-2</v>
      </c>
      <c r="AI414" s="14">
        <v>7.1403733559093505E-2</v>
      </c>
      <c r="AJ414" s="14">
        <v>0</v>
      </c>
      <c r="AK414" s="14"/>
      <c r="AL414" s="14">
        <v>4.1321340243510703E-2</v>
      </c>
      <c r="AM414" s="14">
        <v>5.17922914720607E-2</v>
      </c>
      <c r="AN414" s="14">
        <v>7.9780082258869595E-2</v>
      </c>
      <c r="AO414" s="14">
        <v>0</v>
      </c>
      <c r="AP414" s="14">
        <v>0</v>
      </c>
      <c r="AQ414" s="14"/>
      <c r="AR414" s="14">
        <v>3.0794823678534901E-2</v>
      </c>
      <c r="AS414" s="14">
        <v>6.0305657513484802E-2</v>
      </c>
      <c r="AT414" s="14">
        <v>4.3893816231644102E-2</v>
      </c>
      <c r="AU414" s="14"/>
      <c r="AV414" s="14">
        <v>3.8886374272325698E-2</v>
      </c>
      <c r="AW414" s="14">
        <v>5.3871774596044697E-2</v>
      </c>
      <c r="AX414" s="14">
        <v>4.4249273640303101E-2</v>
      </c>
      <c r="AY414" s="14"/>
      <c r="AZ414" s="14">
        <v>4.1819395056275702E-2</v>
      </c>
      <c r="BA414" s="14">
        <v>4.4800772759842497E-2</v>
      </c>
      <c r="BB414" s="14">
        <v>5.3721983525873998E-2</v>
      </c>
      <c r="BC414" s="14"/>
      <c r="BD414" s="14">
        <v>2.28677747027058E-2</v>
      </c>
      <c r="BE414" s="14">
        <v>4.2514671787873902E-2</v>
      </c>
      <c r="BF414" s="14"/>
      <c r="BG414" s="14">
        <v>4.4578311633811901E-2</v>
      </c>
      <c r="BH414" s="14">
        <v>6.2549475054643797E-2</v>
      </c>
      <c r="BI414" s="14"/>
      <c r="BJ414" s="14">
        <v>5.9521499995525501E-2</v>
      </c>
      <c r="BK414" s="14">
        <v>4.8613743612854199E-2</v>
      </c>
    </row>
    <row r="415" spans="2:63" x14ac:dyDescent="0.35">
      <c r="B415" t="s">
        <v>237</v>
      </c>
      <c r="C415" s="14">
        <v>2.1409264249300002E-2</v>
      </c>
      <c r="D415" s="14">
        <v>2.3995741665612198E-2</v>
      </c>
      <c r="E415" s="14">
        <v>1.9246862056668802E-2</v>
      </c>
      <c r="F415" s="14"/>
      <c r="G415" s="14">
        <v>3.2555858626884801E-2</v>
      </c>
      <c r="H415" s="14">
        <v>4.62061436250834E-2</v>
      </c>
      <c r="I415" s="14">
        <v>1.2743565427520901E-2</v>
      </c>
      <c r="J415" s="14">
        <v>1.7525631947923202E-2</v>
      </c>
      <c r="K415" s="14">
        <v>6.9545687328655299E-3</v>
      </c>
      <c r="L415" s="14">
        <v>1.011910612557E-2</v>
      </c>
      <c r="M415" s="14"/>
      <c r="N415" s="14">
        <v>2.2088809139789702E-2</v>
      </c>
      <c r="O415" s="14">
        <v>2.12722131789491E-2</v>
      </c>
      <c r="P415" s="14"/>
      <c r="Q415" s="14">
        <v>0</v>
      </c>
      <c r="R415" s="14">
        <v>2.3861121413885699E-2</v>
      </c>
      <c r="S415" s="14">
        <v>3.6989215887313499E-2</v>
      </c>
      <c r="T415" s="14">
        <v>1.4498938768761601E-2</v>
      </c>
      <c r="U415" s="14">
        <v>0</v>
      </c>
      <c r="V415" s="14">
        <v>4.5052269416510998E-2</v>
      </c>
      <c r="W415" s="14">
        <v>2.2674079721541798E-2</v>
      </c>
      <c r="X415" s="14">
        <v>0</v>
      </c>
      <c r="Y415" s="14">
        <v>3.1068618874396599E-2</v>
      </c>
      <c r="Z415" s="14">
        <v>1.8972627997125201E-2</v>
      </c>
      <c r="AA415" s="14"/>
      <c r="AB415" s="14">
        <v>1.2875916525795001E-2</v>
      </c>
      <c r="AC415" s="14">
        <v>2.6431315184950201E-2</v>
      </c>
      <c r="AD415" s="14">
        <v>3.0407160036869999E-2</v>
      </c>
      <c r="AE415" s="14"/>
      <c r="AF415" s="14">
        <v>1.7887442817443599E-2</v>
      </c>
      <c r="AG415" s="14">
        <v>2.7592270477077099E-2</v>
      </c>
      <c r="AH415" s="14">
        <v>1.9147550208681401E-2</v>
      </c>
      <c r="AI415" s="14">
        <v>1.9280013978073302E-2</v>
      </c>
      <c r="AJ415" s="14">
        <v>0</v>
      </c>
      <c r="AK415" s="14"/>
      <c r="AL415" s="14">
        <v>1.0400141943725801E-2</v>
      </c>
      <c r="AM415" s="14">
        <v>3.9047333551899203E-2</v>
      </c>
      <c r="AN415" s="14">
        <v>2.4459415853426401E-2</v>
      </c>
      <c r="AO415" s="14">
        <v>7.2717598215868498E-2</v>
      </c>
      <c r="AP415" s="14">
        <v>0</v>
      </c>
      <c r="AQ415" s="14"/>
      <c r="AR415" s="14">
        <v>1.4129599558702801E-2</v>
      </c>
      <c r="AS415" s="14">
        <v>2.7296670031573E-2</v>
      </c>
      <c r="AT415" s="14">
        <v>1.7848610657808701E-2</v>
      </c>
      <c r="AU415" s="14"/>
      <c r="AV415" s="14">
        <v>2.0798089502232799E-2</v>
      </c>
      <c r="AW415" s="14">
        <v>2.14219682580985E-2</v>
      </c>
      <c r="AX415" s="14">
        <v>2.4550948191534999E-2</v>
      </c>
      <c r="AY415" s="14"/>
      <c r="AZ415" s="14">
        <v>5.7565715008424702E-3</v>
      </c>
      <c r="BA415" s="14">
        <v>1.6402931995779701E-2</v>
      </c>
      <c r="BB415" s="14">
        <v>3.2829762086972199E-2</v>
      </c>
      <c r="BC415" s="14"/>
      <c r="BD415" s="14">
        <v>2.40325734331811E-2</v>
      </c>
      <c r="BE415" s="14">
        <v>1.9867990336305999E-2</v>
      </c>
      <c r="BF415" s="14"/>
      <c r="BG415" s="14">
        <v>2.0973049469955499E-2</v>
      </c>
      <c r="BH415" s="14">
        <v>2.2201400202049401E-2</v>
      </c>
      <c r="BI415" s="14"/>
      <c r="BJ415" s="14">
        <v>3.6240844967712599E-2</v>
      </c>
      <c r="BK415" s="14">
        <v>1.7344105990513899E-2</v>
      </c>
    </row>
    <row r="416" spans="2:63" x14ac:dyDescent="0.35">
      <c r="B416" t="s">
        <v>238</v>
      </c>
      <c r="C416" s="14">
        <v>1.7040212707112298E-2</v>
      </c>
      <c r="D416" s="14">
        <v>1.6432895247408701E-2</v>
      </c>
      <c r="E416" s="14">
        <v>1.7715757892271099E-2</v>
      </c>
      <c r="F416" s="14"/>
      <c r="G416" s="14">
        <v>2.96917182418549E-2</v>
      </c>
      <c r="H416" s="14">
        <v>2.6077398256682201E-2</v>
      </c>
      <c r="I416" s="14">
        <v>1.46510242978432E-2</v>
      </c>
      <c r="J416" s="14">
        <v>1.4876538353875601E-2</v>
      </c>
      <c r="K416" s="14">
        <v>0</v>
      </c>
      <c r="L416" s="14">
        <v>1.5581288548796601E-2</v>
      </c>
      <c r="M416" s="14"/>
      <c r="N416" s="14">
        <v>8.2092257554352201E-3</v>
      </c>
      <c r="O416" s="14">
        <v>1.8821252092324499E-2</v>
      </c>
      <c r="P416" s="14"/>
      <c r="Q416" s="14">
        <v>1.6143983924509098E-2</v>
      </c>
      <c r="R416" s="14">
        <v>4.0173917578240501E-2</v>
      </c>
      <c r="S416" s="14">
        <v>1.35866404390235E-2</v>
      </c>
      <c r="T416" s="14">
        <v>1.45567922730299E-2</v>
      </c>
      <c r="U416" s="14">
        <v>0</v>
      </c>
      <c r="V416" s="14">
        <v>0</v>
      </c>
      <c r="W416" s="14">
        <v>7.8896624958555497E-3</v>
      </c>
      <c r="X416" s="14">
        <v>3.9639393675478897E-2</v>
      </c>
      <c r="Y416" s="14">
        <v>3.7690121066853198E-3</v>
      </c>
      <c r="Z416" s="14">
        <v>2.00506968770327E-2</v>
      </c>
      <c r="AA416" s="14"/>
      <c r="AB416" s="14">
        <v>1.8300160339500701E-2</v>
      </c>
      <c r="AC416" s="14">
        <v>1.00851607372412E-2</v>
      </c>
      <c r="AD416" s="14">
        <v>2.1011709675155199E-2</v>
      </c>
      <c r="AE416" s="14"/>
      <c r="AF416" s="14">
        <v>1.0337798648927501E-2</v>
      </c>
      <c r="AG416" s="14">
        <v>1.06056370730427E-2</v>
      </c>
      <c r="AH416" s="14">
        <v>1.5138998261979199E-2</v>
      </c>
      <c r="AI416" s="14">
        <v>5.41980580912255E-2</v>
      </c>
      <c r="AJ416" s="14">
        <v>0</v>
      </c>
      <c r="AK416" s="14"/>
      <c r="AL416" s="14">
        <v>5.0479705767011197E-3</v>
      </c>
      <c r="AM416" s="14">
        <v>2.4064334290529399E-2</v>
      </c>
      <c r="AN416" s="14">
        <v>4.7029715821890597E-2</v>
      </c>
      <c r="AO416" s="14">
        <v>0</v>
      </c>
      <c r="AP416" s="14">
        <v>0</v>
      </c>
      <c r="AQ416" s="14"/>
      <c r="AR416" s="14">
        <v>3.9586492538625999E-2</v>
      </c>
      <c r="AS416" s="14">
        <v>5.2782653503308796E-3</v>
      </c>
      <c r="AT416" s="14">
        <v>1.99954864655165E-2</v>
      </c>
      <c r="AU416" s="14"/>
      <c r="AV416" s="14">
        <v>1.33364182311993E-2</v>
      </c>
      <c r="AW416" s="14">
        <v>2.1892948800620499E-2</v>
      </c>
      <c r="AX416" s="14">
        <v>1.96779247137133E-2</v>
      </c>
      <c r="AY416" s="14"/>
      <c r="AZ416" s="14">
        <v>2.0730985157780601E-2</v>
      </c>
      <c r="BA416" s="14">
        <v>1.3248846910444799E-2</v>
      </c>
      <c r="BB416" s="14">
        <v>2.4643490203325399E-2</v>
      </c>
      <c r="BC416" s="14"/>
      <c r="BD416" s="14">
        <v>1.2880883717817201E-2</v>
      </c>
      <c r="BE416" s="14">
        <v>1.44879212846541E-2</v>
      </c>
      <c r="BF416" s="14"/>
      <c r="BG416" s="14">
        <v>1.7765754964949001E-2</v>
      </c>
      <c r="BH416" s="14">
        <v>1.5722678008872299E-2</v>
      </c>
      <c r="BI416" s="14"/>
      <c r="BJ416" s="14">
        <v>8.7044436082104795E-3</v>
      </c>
      <c r="BK416" s="14">
        <v>1.9324946967005902E-2</v>
      </c>
    </row>
    <row r="417" spans="2:63" x14ac:dyDescent="0.35">
      <c r="B417" t="s">
        <v>239</v>
      </c>
      <c r="C417" s="14">
        <v>7.2854873637797704E-2</v>
      </c>
      <c r="D417" s="14">
        <v>5.90197190753039E-2</v>
      </c>
      <c r="E417" s="14">
        <v>8.5846455856973702E-2</v>
      </c>
      <c r="F417" s="14"/>
      <c r="G417" s="14">
        <v>0.115955552722337</v>
      </c>
      <c r="H417" s="14">
        <v>7.5039486346065498E-2</v>
      </c>
      <c r="I417" s="14">
        <v>7.6158203734753294E-2</v>
      </c>
      <c r="J417" s="14">
        <v>8.0363986293540995E-2</v>
      </c>
      <c r="K417" s="14">
        <v>7.9455230290096795E-2</v>
      </c>
      <c r="L417" s="14">
        <v>2.13175191346676E-2</v>
      </c>
      <c r="M417" s="14"/>
      <c r="N417" s="14">
        <v>3.4316290247492199E-3</v>
      </c>
      <c r="O417" s="14">
        <v>8.6856200282446103E-2</v>
      </c>
      <c r="P417" s="14"/>
      <c r="Q417" s="14">
        <v>0.21062585228883199</v>
      </c>
      <c r="R417" s="14">
        <v>0.104631953654735</v>
      </c>
      <c r="S417" s="14">
        <v>6.87119053539441E-2</v>
      </c>
      <c r="T417" s="14">
        <v>7.9467190160239107E-2</v>
      </c>
      <c r="U417" s="14">
        <v>0.123664257483124</v>
      </c>
      <c r="V417" s="14">
        <v>5.6634634934016298E-2</v>
      </c>
      <c r="W417" s="14">
        <v>6.9039057052390398E-2</v>
      </c>
      <c r="X417" s="14">
        <v>3.9016197938918702E-2</v>
      </c>
      <c r="Y417" s="14">
        <v>1.7204330488739299E-2</v>
      </c>
      <c r="Z417" s="14">
        <v>8.4209351937507698E-2</v>
      </c>
      <c r="AA417" s="14"/>
      <c r="AB417" s="14">
        <v>3.29881151248431E-2</v>
      </c>
      <c r="AC417" s="14">
        <v>9.7143549377373406E-2</v>
      </c>
      <c r="AD417" s="14">
        <v>4.9715614767465097E-2</v>
      </c>
      <c r="AE417" s="14"/>
      <c r="AF417" s="14">
        <v>4.22953730484091E-2</v>
      </c>
      <c r="AG417" s="14">
        <v>7.5034001414728005E-2</v>
      </c>
      <c r="AH417" s="14">
        <v>9.8587587608018099E-2</v>
      </c>
      <c r="AI417" s="14">
        <v>0.134229592877469</v>
      </c>
      <c r="AJ417" s="14">
        <v>0</v>
      </c>
      <c r="AK417" s="14"/>
      <c r="AL417" s="14">
        <v>4.9708555070949297E-2</v>
      </c>
      <c r="AM417" s="14">
        <v>5.70223370640058E-2</v>
      </c>
      <c r="AN417" s="14">
        <v>0.12758858679872501</v>
      </c>
      <c r="AO417" s="14">
        <v>0.163253496364162</v>
      </c>
      <c r="AP417" s="14">
        <v>0</v>
      </c>
      <c r="AQ417" s="14"/>
      <c r="AR417" s="14">
        <v>1.08511907587279E-2</v>
      </c>
      <c r="AS417" s="14">
        <v>6.4898037165949704E-2</v>
      </c>
      <c r="AT417" s="14">
        <v>9.0992529590550306E-2</v>
      </c>
      <c r="AU417" s="14"/>
      <c r="AV417" s="14">
        <v>3.54158704556553E-2</v>
      </c>
      <c r="AW417" s="14">
        <v>9.0974169511959899E-2</v>
      </c>
      <c r="AX417" s="14">
        <v>6.7337600549010307E-2</v>
      </c>
      <c r="AY417" s="14"/>
      <c r="AZ417" s="14">
        <v>3.1763631580937E-2</v>
      </c>
      <c r="BA417" s="14">
        <v>7.8947984695814294E-2</v>
      </c>
      <c r="BB417" s="14">
        <v>8.1076672911298997E-2</v>
      </c>
      <c r="BC417" s="14"/>
      <c r="BD417" s="14">
        <v>6.5548051197980798E-3</v>
      </c>
      <c r="BE417" s="14">
        <v>5.2189630937738998E-2</v>
      </c>
      <c r="BF417" s="14"/>
      <c r="BG417" s="14">
        <v>4.5390695413723099E-2</v>
      </c>
      <c r="BH417" s="14">
        <v>0.122727927037551</v>
      </c>
      <c r="BI417" s="14"/>
      <c r="BJ417" s="14">
        <v>8.7371974394488294E-2</v>
      </c>
      <c r="BK417" s="14">
        <v>6.8875910561972106E-2</v>
      </c>
    </row>
    <row r="418" spans="2:63" x14ac:dyDescent="0.35">
      <c r="B418" t="s">
        <v>240</v>
      </c>
      <c r="C418" s="14">
        <v>1.36676162648443E-2</v>
      </c>
      <c r="D418" s="14">
        <v>3.5667946570067601E-3</v>
      </c>
      <c r="E418" s="14">
        <v>2.2852023596333999E-2</v>
      </c>
      <c r="F418" s="14"/>
      <c r="G418" s="14">
        <v>1.7871166872304101E-2</v>
      </c>
      <c r="H418" s="14">
        <v>4.1474671171664304E-3</v>
      </c>
      <c r="I418" s="14">
        <v>4.3589636332191199E-3</v>
      </c>
      <c r="J418" s="14">
        <v>1.31822178292583E-2</v>
      </c>
      <c r="K418" s="14">
        <v>1.5557279629308999E-2</v>
      </c>
      <c r="L418" s="14">
        <v>3.1162577097593101E-2</v>
      </c>
      <c r="M418" s="14"/>
      <c r="N418" s="14">
        <v>0</v>
      </c>
      <c r="O418" s="14">
        <v>1.6424110301451501E-2</v>
      </c>
      <c r="P418" s="14"/>
      <c r="Q418" s="14">
        <v>3.1211286741909799E-2</v>
      </c>
      <c r="R418" s="14">
        <v>1.9630807099107001E-2</v>
      </c>
      <c r="S418" s="14">
        <v>2.2383624163494299E-2</v>
      </c>
      <c r="T418" s="14">
        <v>0</v>
      </c>
      <c r="U418" s="14">
        <v>0</v>
      </c>
      <c r="V418" s="14">
        <v>0</v>
      </c>
      <c r="W418" s="14">
        <v>0</v>
      </c>
      <c r="X418" s="14">
        <v>2.78682879745452E-2</v>
      </c>
      <c r="Y418" s="14">
        <v>5.7420597657706898E-3</v>
      </c>
      <c r="Z418" s="14">
        <v>6.2590527295292506E-2</v>
      </c>
      <c r="AA418" s="14"/>
      <c r="AB418" s="14">
        <v>0</v>
      </c>
      <c r="AC418" s="14">
        <v>2.2555467333228399E-2</v>
      </c>
      <c r="AD418" s="14">
        <v>5.0083024132275998E-3</v>
      </c>
      <c r="AE418" s="14"/>
      <c r="AF418" s="14">
        <v>5.5291681930207202E-3</v>
      </c>
      <c r="AG418" s="14">
        <v>1.4699087209098899E-2</v>
      </c>
      <c r="AH418" s="14">
        <v>3.4289112169594099E-2</v>
      </c>
      <c r="AI418" s="14">
        <v>2.3467799170657399E-2</v>
      </c>
      <c r="AJ418" s="14">
        <v>0</v>
      </c>
      <c r="AK418" s="14"/>
      <c r="AL418" s="14">
        <v>1.54818885553198E-2</v>
      </c>
      <c r="AM418" s="14">
        <v>5.4968023948740799E-3</v>
      </c>
      <c r="AN418" s="14">
        <v>1.36146643464615E-2</v>
      </c>
      <c r="AO418" s="14">
        <v>0</v>
      </c>
      <c r="AP418" s="14">
        <v>0</v>
      </c>
      <c r="AQ418" s="14"/>
      <c r="AR418" s="14">
        <v>0</v>
      </c>
      <c r="AS418" s="14">
        <v>1.2421059135537101E-2</v>
      </c>
      <c r="AT418" s="14">
        <v>1.13865516458559E-2</v>
      </c>
      <c r="AU418" s="14"/>
      <c r="AV418" s="14">
        <v>5.6184056900480204E-3</v>
      </c>
      <c r="AW418" s="14">
        <v>1.3602138905609301E-2</v>
      </c>
      <c r="AX418" s="14">
        <v>2.8708049320345499E-2</v>
      </c>
      <c r="AY418" s="14"/>
      <c r="AZ418" s="14">
        <v>0</v>
      </c>
      <c r="BA418" s="14">
        <v>1.51860861547637E-2</v>
      </c>
      <c r="BB418" s="14">
        <v>1.24906677416005E-2</v>
      </c>
      <c r="BC418" s="14"/>
      <c r="BD418" s="14">
        <v>0</v>
      </c>
      <c r="BE418" s="14">
        <v>1.5809432375553299E-2</v>
      </c>
      <c r="BF418" s="14"/>
      <c r="BG418" s="14">
        <v>8.4157050697036308E-3</v>
      </c>
      <c r="BH418" s="14">
        <v>2.3204724761191401E-2</v>
      </c>
      <c r="BI418" s="14"/>
      <c r="BJ418" s="14">
        <v>7.2529705717058199E-3</v>
      </c>
      <c r="BK418" s="14">
        <v>1.54257936575126E-2</v>
      </c>
    </row>
    <row r="419" spans="2:63" x14ac:dyDescent="0.35">
      <c r="B419" t="s">
        <v>86</v>
      </c>
      <c r="C419" s="14">
        <v>9.2444474899273099E-3</v>
      </c>
      <c r="D419" s="14">
        <v>6.5991797481909399E-3</v>
      </c>
      <c r="E419" s="14">
        <v>1.1692797022442299E-2</v>
      </c>
      <c r="F419" s="14"/>
      <c r="G419" s="14">
        <v>6.61841629504447E-3</v>
      </c>
      <c r="H419" s="14">
        <v>1.9171387715566101E-2</v>
      </c>
      <c r="I419" s="14">
        <v>5.0833032558085904E-3</v>
      </c>
      <c r="J419" s="14">
        <v>6.28040380083321E-3</v>
      </c>
      <c r="K419" s="14">
        <v>0</v>
      </c>
      <c r="L419" s="14">
        <v>1.5008737997563E-2</v>
      </c>
      <c r="M419" s="14"/>
      <c r="N419" s="14">
        <v>3.6515157081729701E-3</v>
      </c>
      <c r="O419" s="14">
        <v>1.03724337316257E-2</v>
      </c>
      <c r="P419" s="14"/>
      <c r="Q419" s="14">
        <v>3.7891918616729303E-2</v>
      </c>
      <c r="R419" s="14">
        <v>2.1784570508399E-2</v>
      </c>
      <c r="S419" s="14">
        <v>1.54523748825398E-2</v>
      </c>
      <c r="T419" s="14">
        <v>0</v>
      </c>
      <c r="U419" s="14">
        <v>0</v>
      </c>
      <c r="V419" s="14">
        <v>0</v>
      </c>
      <c r="W419" s="14">
        <v>8.7878088779982308E-3</v>
      </c>
      <c r="X419" s="14">
        <v>0</v>
      </c>
      <c r="Y419" s="14">
        <v>0</v>
      </c>
      <c r="Z419" s="14">
        <v>1.43846826996247E-2</v>
      </c>
      <c r="AA419" s="14"/>
      <c r="AB419" s="14">
        <v>6.8428602096677303E-3</v>
      </c>
      <c r="AC419" s="14">
        <v>7.6201802192432597E-3</v>
      </c>
      <c r="AD419" s="14">
        <v>1.08282523412952E-2</v>
      </c>
      <c r="AE419" s="14"/>
      <c r="AF419" s="14">
        <v>7.4335872397888903E-3</v>
      </c>
      <c r="AG419" s="14">
        <v>6.8498803227175697E-3</v>
      </c>
      <c r="AH419" s="14">
        <v>0</v>
      </c>
      <c r="AI419" s="14">
        <v>1.8466474580774501E-2</v>
      </c>
      <c r="AJ419" s="14">
        <v>0</v>
      </c>
      <c r="AK419" s="14"/>
      <c r="AL419" s="14">
        <v>1.01810182519875E-2</v>
      </c>
      <c r="AM419" s="14">
        <v>4.0222928202964898E-3</v>
      </c>
      <c r="AN419" s="14">
        <v>2.56578932572488E-2</v>
      </c>
      <c r="AO419" s="14">
        <v>5.8665822258430103E-2</v>
      </c>
      <c r="AP419" s="14">
        <v>0</v>
      </c>
      <c r="AQ419" s="14"/>
      <c r="AR419" s="14">
        <v>0</v>
      </c>
      <c r="AS419" s="14">
        <v>6.7700110008497797E-3</v>
      </c>
      <c r="AT419" s="14">
        <v>2.24432445405327E-3</v>
      </c>
      <c r="AU419" s="14"/>
      <c r="AV419" s="14">
        <v>0</v>
      </c>
      <c r="AW419" s="14">
        <v>0</v>
      </c>
      <c r="AX419" s="14">
        <v>1.8644763293062101E-2</v>
      </c>
      <c r="AY419" s="14"/>
      <c r="AZ419" s="14">
        <v>0</v>
      </c>
      <c r="BA419" s="14">
        <v>5.8057034423058497E-3</v>
      </c>
      <c r="BB419" s="14">
        <v>6.4421968123133302E-3</v>
      </c>
      <c r="BC419" s="14"/>
      <c r="BD419" s="14">
        <v>0</v>
      </c>
      <c r="BE419" s="14">
        <v>9.6562103449876098E-3</v>
      </c>
      <c r="BF419" s="14"/>
      <c r="BG419" s="14">
        <v>5.6473283974586104E-3</v>
      </c>
      <c r="BH419" s="14">
        <v>1.5776567661894E-2</v>
      </c>
      <c r="BI419" s="14"/>
      <c r="BJ419" s="14">
        <v>3.9708818840385298E-3</v>
      </c>
      <c r="BK419" s="14">
        <v>1.06898685265006E-2</v>
      </c>
    </row>
    <row r="420" spans="2:63" x14ac:dyDescent="0.35">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row>
    <row r="421" spans="2:63" x14ac:dyDescent="0.35">
      <c r="B421" s="6" t="s">
        <v>254</v>
      </c>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row>
    <row r="422" spans="2:63" x14ac:dyDescent="0.35">
      <c r="B422" s="21" t="s">
        <v>90</v>
      </c>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row>
    <row r="423" spans="2:63" x14ac:dyDescent="0.35">
      <c r="B423" t="s">
        <v>242</v>
      </c>
      <c r="C423" s="14">
        <v>0.599631683782609</v>
      </c>
      <c r="D423" s="14">
        <v>0.55450939444833303</v>
      </c>
      <c r="E423" s="14">
        <v>0.64122838051870601</v>
      </c>
      <c r="F423" s="14"/>
      <c r="G423" s="14">
        <v>0.38691597372516601</v>
      </c>
      <c r="H423" s="14">
        <v>0.51635847779147204</v>
      </c>
      <c r="I423" s="14">
        <v>0.58376401422497803</v>
      </c>
      <c r="J423" s="14">
        <v>0.62442236954031805</v>
      </c>
      <c r="K423" s="14">
        <v>0.71311450003210297</v>
      </c>
      <c r="L423" s="14">
        <v>0.75912440455525498</v>
      </c>
      <c r="M423" s="14"/>
      <c r="N423" s="14">
        <v>0.65749933540903605</v>
      </c>
      <c r="O423" s="14">
        <v>0.587960896899968</v>
      </c>
      <c r="P423" s="14"/>
      <c r="Q423" s="14">
        <v>0.51273026586888104</v>
      </c>
      <c r="R423" s="14">
        <v>0.53301573785787504</v>
      </c>
      <c r="S423" s="14">
        <v>0.55004637674268098</v>
      </c>
      <c r="T423" s="14">
        <v>0.48858577454407298</v>
      </c>
      <c r="U423" s="14">
        <v>0.55418672616407305</v>
      </c>
      <c r="V423" s="14">
        <v>0.60379812698324398</v>
      </c>
      <c r="W423" s="14">
        <v>0.69587048327854195</v>
      </c>
      <c r="X423" s="14">
        <v>0.64907737080654404</v>
      </c>
      <c r="Y423" s="14">
        <v>0.68434041262555301</v>
      </c>
      <c r="Z423" s="14">
        <v>0.54845876065820098</v>
      </c>
      <c r="AA423" s="14"/>
      <c r="AB423" s="14">
        <v>0.664214100809983</v>
      </c>
      <c r="AC423" s="14">
        <v>0.609317023924142</v>
      </c>
      <c r="AD423" s="14">
        <v>0.54712789473011203</v>
      </c>
      <c r="AE423" s="14"/>
      <c r="AF423" s="14">
        <v>0.68427594059836605</v>
      </c>
      <c r="AG423" s="14">
        <v>0.52533255035419202</v>
      </c>
      <c r="AH423" s="14">
        <v>0.69837567189213201</v>
      </c>
      <c r="AI423" s="14">
        <v>0.54962966282880399</v>
      </c>
      <c r="AJ423" s="14">
        <v>0</v>
      </c>
      <c r="AK423" s="14"/>
      <c r="AL423" s="14">
        <v>0.66720289421409096</v>
      </c>
      <c r="AM423" s="14">
        <v>0.50747274875728199</v>
      </c>
      <c r="AN423" s="14">
        <v>0.53249498080091295</v>
      </c>
      <c r="AO423" s="14">
        <v>0.69630684988536096</v>
      </c>
      <c r="AP423" s="14">
        <v>0</v>
      </c>
      <c r="AQ423" s="14"/>
      <c r="AR423" s="14">
        <v>0.65317145971309498</v>
      </c>
      <c r="AS423" s="14">
        <v>0.66328302980607101</v>
      </c>
      <c r="AT423" s="14">
        <v>0.53371746952833699</v>
      </c>
      <c r="AU423" s="14"/>
      <c r="AV423" s="14">
        <v>0.69065864451821202</v>
      </c>
      <c r="AW423" s="14">
        <v>0.60059147679398395</v>
      </c>
      <c r="AX423" s="14">
        <v>0.44894884908037802</v>
      </c>
      <c r="AY423" s="14"/>
      <c r="AZ423" s="14">
        <v>0.68748466790930995</v>
      </c>
      <c r="BA423" s="14">
        <v>0.66236197412938302</v>
      </c>
      <c r="BB423" s="14">
        <v>0.46261515647596801</v>
      </c>
      <c r="BC423" s="14"/>
      <c r="BD423" s="14">
        <v>0.60720209207472697</v>
      </c>
      <c r="BE423" s="14">
        <v>0.64877831750436599</v>
      </c>
      <c r="BF423" s="14"/>
      <c r="BG423" s="14">
        <v>0.60265139305113002</v>
      </c>
      <c r="BH423" s="14">
        <v>0.59414810002590601</v>
      </c>
      <c r="BI423" s="14"/>
      <c r="BJ423" s="14">
        <v>0.62064450269439497</v>
      </c>
      <c r="BK423" s="14">
        <v>0.59387232232536502</v>
      </c>
    </row>
    <row r="424" spans="2:63" x14ac:dyDescent="0.35">
      <c r="B424" t="s">
        <v>243</v>
      </c>
      <c r="C424" s="14">
        <v>0.41713977483602799</v>
      </c>
      <c r="D424" s="14">
        <v>0.39058410149821599</v>
      </c>
      <c r="E424" s="14">
        <v>0.44010794942114201</v>
      </c>
      <c r="F424" s="14"/>
      <c r="G424" s="14">
        <v>0.54076754987779796</v>
      </c>
      <c r="H424" s="14">
        <v>0.54293678063316597</v>
      </c>
      <c r="I424" s="14">
        <v>0.46305346421244298</v>
      </c>
      <c r="J424" s="14">
        <v>0.40618131763375298</v>
      </c>
      <c r="K424" s="14">
        <v>0.31275996165283199</v>
      </c>
      <c r="L424" s="14">
        <v>0.22046830957188801</v>
      </c>
      <c r="M424" s="14"/>
      <c r="N424" s="14">
        <v>0.37188014690173898</v>
      </c>
      <c r="O424" s="14">
        <v>0.42626776702445501</v>
      </c>
      <c r="P424" s="14"/>
      <c r="Q424" s="14">
        <v>0.36837284973337397</v>
      </c>
      <c r="R424" s="14">
        <v>0.38940412123780199</v>
      </c>
      <c r="S424" s="14">
        <v>0.44977135410631602</v>
      </c>
      <c r="T424" s="14">
        <v>0.50601046829067398</v>
      </c>
      <c r="U424" s="14">
        <v>0.49645151435852902</v>
      </c>
      <c r="V424" s="14">
        <v>0.38935592987146</v>
      </c>
      <c r="W424" s="14">
        <v>0.46352699037533801</v>
      </c>
      <c r="X424" s="14">
        <v>0.37510369640517899</v>
      </c>
      <c r="Y424" s="14">
        <v>0.39110361744516797</v>
      </c>
      <c r="Z424" s="14">
        <v>0.364772418270978</v>
      </c>
      <c r="AA424" s="14"/>
      <c r="AB424" s="14">
        <v>0.35253140326494797</v>
      </c>
      <c r="AC424" s="14">
        <v>0.45301385489232798</v>
      </c>
      <c r="AD424" s="14">
        <v>0.454128854643016</v>
      </c>
      <c r="AE424" s="14"/>
      <c r="AF424" s="14">
        <v>0.360079918116473</v>
      </c>
      <c r="AG424" s="14">
        <v>0.470878427476289</v>
      </c>
      <c r="AH424" s="14">
        <v>0.28464777845526101</v>
      </c>
      <c r="AI424" s="14">
        <v>0.47892960846801502</v>
      </c>
      <c r="AJ424" s="14">
        <v>0</v>
      </c>
      <c r="AK424" s="14"/>
      <c r="AL424" s="14">
        <v>0.36787223873890301</v>
      </c>
      <c r="AM424" s="14">
        <v>0.50931864869111898</v>
      </c>
      <c r="AN424" s="14">
        <v>0.38468177786674101</v>
      </c>
      <c r="AO424" s="14">
        <v>0.39840115058365899</v>
      </c>
      <c r="AP424" s="14">
        <v>0</v>
      </c>
      <c r="AQ424" s="14"/>
      <c r="AR424" s="14">
        <v>0.29320253775875199</v>
      </c>
      <c r="AS424" s="14">
        <v>0.42596119004219901</v>
      </c>
      <c r="AT424" s="14">
        <v>0.45185825388592099</v>
      </c>
      <c r="AU424" s="14"/>
      <c r="AV424" s="14">
        <v>0.382998230854314</v>
      </c>
      <c r="AW424" s="14">
        <v>0.43714118494681198</v>
      </c>
      <c r="AX424" s="14">
        <v>0.46448269608499798</v>
      </c>
      <c r="AY424" s="14"/>
      <c r="AZ424" s="14">
        <v>0.33421787126004499</v>
      </c>
      <c r="BA424" s="14">
        <v>0.40259479598175402</v>
      </c>
      <c r="BB424" s="14">
        <v>0.48726522851110599</v>
      </c>
      <c r="BC424" s="14"/>
      <c r="BD424" s="14">
        <v>0.44075329150160503</v>
      </c>
      <c r="BE424" s="14">
        <v>0.39525827124291002</v>
      </c>
      <c r="BF424" s="14"/>
      <c r="BG424" s="14">
        <v>0.43757739905941201</v>
      </c>
      <c r="BH424" s="14">
        <v>0.38002645886710201</v>
      </c>
      <c r="BI424" s="14"/>
      <c r="BJ424" s="14">
        <v>0.50614885002893695</v>
      </c>
      <c r="BK424" s="14">
        <v>0.39274345565757601</v>
      </c>
    </row>
    <row r="425" spans="2:63" x14ac:dyDescent="0.35">
      <c r="B425" t="s">
        <v>244</v>
      </c>
      <c r="C425" s="14">
        <v>0.33052402626970701</v>
      </c>
      <c r="D425" s="14">
        <v>0.34186143375174</v>
      </c>
      <c r="E425" s="14">
        <v>0.315241075287233</v>
      </c>
      <c r="F425" s="14"/>
      <c r="G425" s="14">
        <v>0.27091111542164498</v>
      </c>
      <c r="H425" s="14">
        <v>0.29683217150545299</v>
      </c>
      <c r="I425" s="14">
        <v>0.37167558699791597</v>
      </c>
      <c r="J425" s="14">
        <v>0.28627813362979398</v>
      </c>
      <c r="K425" s="14">
        <v>0.32878886632730903</v>
      </c>
      <c r="L425" s="14">
        <v>0.41152556969350301</v>
      </c>
      <c r="M425" s="14"/>
      <c r="N425" s="14">
        <v>0.53624257053314495</v>
      </c>
      <c r="O425" s="14">
        <v>0.28903457196447602</v>
      </c>
      <c r="P425" s="14"/>
      <c r="Q425" s="14">
        <v>0.274829548668447</v>
      </c>
      <c r="R425" s="14">
        <v>0.199856278476569</v>
      </c>
      <c r="S425" s="14">
        <v>0.30929963681344902</v>
      </c>
      <c r="T425" s="14">
        <v>0.30955572723157498</v>
      </c>
      <c r="U425" s="14">
        <v>0.42072445664137198</v>
      </c>
      <c r="V425" s="14">
        <v>0.38407869375766501</v>
      </c>
      <c r="W425" s="14">
        <v>0.33810729765328901</v>
      </c>
      <c r="X425" s="14">
        <v>0.38394893422022602</v>
      </c>
      <c r="Y425" s="14">
        <v>0.45157548823044702</v>
      </c>
      <c r="Z425" s="14">
        <v>0.282291643252775</v>
      </c>
      <c r="AA425" s="14"/>
      <c r="AB425" s="14">
        <v>0.41645055141200799</v>
      </c>
      <c r="AC425" s="14">
        <v>0.31186816666098399</v>
      </c>
      <c r="AD425" s="14">
        <v>0.31222450053140599</v>
      </c>
      <c r="AE425" s="14"/>
      <c r="AF425" s="14">
        <v>0.40381864626297198</v>
      </c>
      <c r="AG425" s="14">
        <v>0.29416185811062601</v>
      </c>
      <c r="AH425" s="14">
        <v>0.32034708833827202</v>
      </c>
      <c r="AI425" s="14">
        <v>0.21919458236886399</v>
      </c>
      <c r="AJ425" s="14">
        <v>0</v>
      </c>
      <c r="AK425" s="14"/>
      <c r="AL425" s="14">
        <v>0.366985365684317</v>
      </c>
      <c r="AM425" s="14">
        <v>0.29364872080020299</v>
      </c>
      <c r="AN425" s="14">
        <v>0.27922651171037299</v>
      </c>
      <c r="AO425" s="14">
        <v>0.33630348900108598</v>
      </c>
      <c r="AP425" s="14">
        <v>0</v>
      </c>
      <c r="AQ425" s="14"/>
      <c r="AR425" s="14">
        <v>0.39142111953233399</v>
      </c>
      <c r="AS425" s="14">
        <v>0.37818999742293402</v>
      </c>
      <c r="AT425" s="14">
        <v>0.28915033000534501</v>
      </c>
      <c r="AU425" s="14"/>
      <c r="AV425" s="14">
        <v>0.40174715527374999</v>
      </c>
      <c r="AW425" s="14">
        <v>0.33722921908692499</v>
      </c>
      <c r="AX425" s="14">
        <v>0.25566894051563499</v>
      </c>
      <c r="AY425" s="14"/>
      <c r="AZ425" s="14">
        <v>0.37702676560794701</v>
      </c>
      <c r="BA425" s="14">
        <v>0.34119893292133202</v>
      </c>
      <c r="BB425" s="14">
        <v>0.31290121820339101</v>
      </c>
      <c r="BC425" s="14"/>
      <c r="BD425" s="14">
        <v>0.54420677936250705</v>
      </c>
      <c r="BE425" s="14">
        <v>0.34965667808316903</v>
      </c>
      <c r="BF425" s="14"/>
      <c r="BG425" s="14">
        <v>0.37268425831185598</v>
      </c>
      <c r="BH425" s="14">
        <v>0.253963952750341</v>
      </c>
      <c r="BI425" s="14"/>
      <c r="BJ425" s="14">
        <v>0.30471624723470397</v>
      </c>
      <c r="BK425" s="14">
        <v>0.337597628745189</v>
      </c>
    </row>
    <row r="426" spans="2:63" x14ac:dyDescent="0.35">
      <c r="B426" t="s">
        <v>245</v>
      </c>
      <c r="C426" s="14">
        <v>0.29989920996201602</v>
      </c>
      <c r="D426" s="14">
        <v>0.33127733709683399</v>
      </c>
      <c r="E426" s="14">
        <v>0.27397125918398302</v>
      </c>
      <c r="F426" s="14"/>
      <c r="G426" s="14">
        <v>0.35108981429875002</v>
      </c>
      <c r="H426" s="14">
        <v>0.28742524426134303</v>
      </c>
      <c r="I426" s="14">
        <v>0.29882934004759198</v>
      </c>
      <c r="J426" s="14">
        <v>0.34080464838226998</v>
      </c>
      <c r="K426" s="14">
        <v>0.28299537536526898</v>
      </c>
      <c r="L426" s="14">
        <v>0.24922444879483099</v>
      </c>
      <c r="M426" s="14"/>
      <c r="N426" s="14">
        <v>0.26849690356662698</v>
      </c>
      <c r="O426" s="14">
        <v>0.30623244822663198</v>
      </c>
      <c r="P426" s="14"/>
      <c r="Q426" s="14">
        <v>0.23270459507037</v>
      </c>
      <c r="R426" s="14">
        <v>0.38463991275126402</v>
      </c>
      <c r="S426" s="14">
        <v>0.32547181240346001</v>
      </c>
      <c r="T426" s="14">
        <v>0.37417575589177998</v>
      </c>
      <c r="U426" s="14">
        <v>0.335199261345347</v>
      </c>
      <c r="V426" s="14">
        <v>0.27882861177356</v>
      </c>
      <c r="W426" s="14">
        <v>0.24374891004970001</v>
      </c>
      <c r="X426" s="14">
        <v>0.24869272505189199</v>
      </c>
      <c r="Y426" s="14">
        <v>0.238812851432679</v>
      </c>
      <c r="Z426" s="14">
        <v>0.33592677360048701</v>
      </c>
      <c r="AA426" s="14"/>
      <c r="AB426" s="14">
        <v>0.22344825167683399</v>
      </c>
      <c r="AC426" s="14">
        <v>0.30879124744620801</v>
      </c>
      <c r="AD426" s="14">
        <v>0.32718246033470599</v>
      </c>
      <c r="AE426" s="14"/>
      <c r="AF426" s="14">
        <v>0.24854831150411499</v>
      </c>
      <c r="AG426" s="14">
        <v>0.33889996574954101</v>
      </c>
      <c r="AH426" s="14">
        <v>0.21729523488393701</v>
      </c>
      <c r="AI426" s="14">
        <v>0.35178462418217499</v>
      </c>
      <c r="AJ426" s="14">
        <v>0</v>
      </c>
      <c r="AK426" s="14"/>
      <c r="AL426" s="14">
        <v>0.23621875588834201</v>
      </c>
      <c r="AM426" s="14">
        <v>0.379956039229848</v>
      </c>
      <c r="AN426" s="14">
        <v>0.28648802387908201</v>
      </c>
      <c r="AO426" s="14">
        <v>0.24502732785620901</v>
      </c>
      <c r="AP426" s="14">
        <v>0</v>
      </c>
      <c r="AQ426" s="14"/>
      <c r="AR426" s="14">
        <v>0.29867190395929499</v>
      </c>
      <c r="AS426" s="14">
        <v>0.26948952274620602</v>
      </c>
      <c r="AT426" s="14">
        <v>0.317193325102052</v>
      </c>
      <c r="AU426" s="14"/>
      <c r="AV426" s="14">
        <v>0.25786320706993698</v>
      </c>
      <c r="AW426" s="14">
        <v>0.32357016922937099</v>
      </c>
      <c r="AX426" s="14">
        <v>0.33318436306730997</v>
      </c>
      <c r="AY426" s="14"/>
      <c r="AZ426" s="14">
        <v>0.26314333757700198</v>
      </c>
      <c r="BA426" s="14">
        <v>0.312324307710381</v>
      </c>
      <c r="BB426" s="14">
        <v>0.30706337086655799</v>
      </c>
      <c r="BC426" s="14"/>
      <c r="BD426" s="14">
        <v>0.27202001442729101</v>
      </c>
      <c r="BE426" s="14">
        <v>0.263437133441069</v>
      </c>
      <c r="BF426" s="14"/>
      <c r="BG426" s="14">
        <v>0.294248950685633</v>
      </c>
      <c r="BH426" s="14">
        <v>0.31015969109909602</v>
      </c>
      <c r="BI426" s="14"/>
      <c r="BJ426" s="14">
        <v>0.30460529125297398</v>
      </c>
      <c r="BK426" s="14">
        <v>0.29860932956493202</v>
      </c>
    </row>
    <row r="427" spans="2:63" x14ac:dyDescent="0.35">
      <c r="B427" t="s">
        <v>246</v>
      </c>
      <c r="C427" s="14">
        <v>0.25192043563099997</v>
      </c>
      <c r="D427" s="14">
        <v>0.27639087204967999</v>
      </c>
      <c r="E427" s="14">
        <v>0.23183754962164699</v>
      </c>
      <c r="F427" s="14"/>
      <c r="G427" s="14">
        <v>0.12669849073377601</v>
      </c>
      <c r="H427" s="14">
        <v>0.29091355487107901</v>
      </c>
      <c r="I427" s="14">
        <v>0.254596040974649</v>
      </c>
      <c r="J427" s="14">
        <v>0.287876818894437</v>
      </c>
      <c r="K427" s="14">
        <v>0.27519445513644503</v>
      </c>
      <c r="L427" s="14">
        <v>0.24459084114586299</v>
      </c>
      <c r="M427" s="14"/>
      <c r="N427" s="14">
        <v>0.19024126403150901</v>
      </c>
      <c r="O427" s="14">
        <v>0.26435993242417399</v>
      </c>
      <c r="P427" s="14"/>
      <c r="Q427" s="14">
        <v>0.174582613337325</v>
      </c>
      <c r="R427" s="14">
        <v>0.27188062621147002</v>
      </c>
      <c r="S427" s="14">
        <v>0.30216252730448101</v>
      </c>
      <c r="T427" s="14">
        <v>0.271308633233525</v>
      </c>
      <c r="U427" s="14">
        <v>0.30120361062298701</v>
      </c>
      <c r="V427" s="14">
        <v>0.26587329675923899</v>
      </c>
      <c r="W427" s="14">
        <v>0.26184649563349699</v>
      </c>
      <c r="X427" s="14">
        <v>0.23167899412239201</v>
      </c>
      <c r="Y427" s="14">
        <v>0.20802691367041301</v>
      </c>
      <c r="Z427" s="14">
        <v>0.20734750241545299</v>
      </c>
      <c r="AA427" s="14"/>
      <c r="AB427" s="14">
        <v>0.240524699345565</v>
      </c>
      <c r="AC427" s="14">
        <v>0.208177247216532</v>
      </c>
      <c r="AD427" s="14">
        <v>0.28773316820442202</v>
      </c>
      <c r="AE427" s="14"/>
      <c r="AF427" s="14">
        <v>0.23795780014119</v>
      </c>
      <c r="AG427" s="14">
        <v>0.30828511217578303</v>
      </c>
      <c r="AH427" s="14">
        <v>0.13661633333440401</v>
      </c>
      <c r="AI427" s="14">
        <v>0.18090944461044101</v>
      </c>
      <c r="AJ427" s="14">
        <v>0</v>
      </c>
      <c r="AK427" s="14"/>
      <c r="AL427" s="14">
        <v>0.25774539547125502</v>
      </c>
      <c r="AM427" s="14">
        <v>0.279948355779992</v>
      </c>
      <c r="AN427" s="14">
        <v>0.19572726098252399</v>
      </c>
      <c r="AO427" s="14">
        <v>0.17630909317205001</v>
      </c>
      <c r="AP427" s="14">
        <v>0</v>
      </c>
      <c r="AQ427" s="14"/>
      <c r="AR427" s="14">
        <v>0.217468354815751</v>
      </c>
      <c r="AS427" s="14">
        <v>0.25999951987907</v>
      </c>
      <c r="AT427" s="14">
        <v>0.25930212937491998</v>
      </c>
      <c r="AU427" s="14"/>
      <c r="AV427" s="14">
        <v>0.23383187615154699</v>
      </c>
      <c r="AW427" s="14">
        <v>0.23513177430472201</v>
      </c>
      <c r="AX427" s="14">
        <v>0.32188033202670302</v>
      </c>
      <c r="AY427" s="14"/>
      <c r="AZ427" s="14">
        <v>0.26539443452098699</v>
      </c>
      <c r="BA427" s="14">
        <v>0.22977341587899</v>
      </c>
      <c r="BB427" s="14">
        <v>0.28209417591276598</v>
      </c>
      <c r="BC427" s="14"/>
      <c r="BD427" s="14">
        <v>0.17859059794592599</v>
      </c>
      <c r="BE427" s="14">
        <v>0.20508799591042601</v>
      </c>
      <c r="BF427" s="14"/>
      <c r="BG427" s="14">
        <v>0.25155447009721299</v>
      </c>
      <c r="BH427" s="14">
        <v>0.25258500379903698</v>
      </c>
      <c r="BI427" s="14"/>
      <c r="BJ427" s="14">
        <v>0.23678760054568901</v>
      </c>
      <c r="BK427" s="14">
        <v>0.25606816409594502</v>
      </c>
    </row>
    <row r="428" spans="2:63" x14ac:dyDescent="0.35">
      <c r="B428" t="s">
        <v>247</v>
      </c>
      <c r="C428" s="14">
        <v>0.22087032568853601</v>
      </c>
      <c r="D428" s="14">
        <v>0.22052622143963399</v>
      </c>
      <c r="E428" s="14">
        <v>0.22082072956634699</v>
      </c>
      <c r="F428" s="14"/>
      <c r="G428" s="14">
        <v>0.39154409473061103</v>
      </c>
      <c r="H428" s="14">
        <v>0.26413881250286098</v>
      </c>
      <c r="I428" s="14">
        <v>0.204651023904488</v>
      </c>
      <c r="J428" s="14">
        <v>0.200063777537489</v>
      </c>
      <c r="K428" s="14">
        <v>0.21630395129883401</v>
      </c>
      <c r="L428" s="14">
        <v>8.6123473870535594E-2</v>
      </c>
      <c r="M428" s="14"/>
      <c r="N428" s="14">
        <v>0.17360117267133901</v>
      </c>
      <c r="O428" s="14">
        <v>0.23040360024662601</v>
      </c>
      <c r="P428" s="14"/>
      <c r="Q428" s="14">
        <v>0.31686602645089401</v>
      </c>
      <c r="R428" s="14">
        <v>0.30734721815428001</v>
      </c>
      <c r="S428" s="14">
        <v>0.23037871213720801</v>
      </c>
      <c r="T428" s="14">
        <v>0.254086122230893</v>
      </c>
      <c r="U428" s="14">
        <v>0.180106613334958</v>
      </c>
      <c r="V428" s="14">
        <v>0.203006327508719</v>
      </c>
      <c r="W428" s="14">
        <v>0.170077649788277</v>
      </c>
      <c r="X428" s="14">
        <v>0.13771883246183</v>
      </c>
      <c r="Y428" s="14">
        <v>0.17084579490911</v>
      </c>
      <c r="Z428" s="14">
        <v>0.208567319642637</v>
      </c>
      <c r="AA428" s="14"/>
      <c r="AB428" s="14">
        <v>0.21046501703603401</v>
      </c>
      <c r="AC428" s="14">
        <v>0.249194465335562</v>
      </c>
      <c r="AD428" s="14">
        <v>0.22030786336142</v>
      </c>
      <c r="AE428" s="14"/>
      <c r="AF428" s="14">
        <v>0.184590290979291</v>
      </c>
      <c r="AG428" s="14">
        <v>0.25265133709103799</v>
      </c>
      <c r="AH428" s="14">
        <v>0.33371699315901099</v>
      </c>
      <c r="AI428" s="14">
        <v>0.217155253037525</v>
      </c>
      <c r="AJ428" s="14">
        <v>0</v>
      </c>
      <c r="AK428" s="14"/>
      <c r="AL428" s="14">
        <v>0.20199047085821401</v>
      </c>
      <c r="AM428" s="14">
        <v>0.26406892309552799</v>
      </c>
      <c r="AN428" s="14">
        <v>0.24260723610436</v>
      </c>
      <c r="AO428" s="14">
        <v>8.0341710939307504E-2</v>
      </c>
      <c r="AP428" s="14">
        <v>0</v>
      </c>
      <c r="AQ428" s="14"/>
      <c r="AR428" s="14">
        <v>0.26473050723255498</v>
      </c>
      <c r="AS428" s="14">
        <v>0.20563697545984699</v>
      </c>
      <c r="AT428" s="14">
        <v>0.224929145082853</v>
      </c>
      <c r="AU428" s="14"/>
      <c r="AV428" s="14">
        <v>0.17918134024631499</v>
      </c>
      <c r="AW428" s="14">
        <v>0.25232126119167497</v>
      </c>
      <c r="AX428" s="14">
        <v>0.239589155331908</v>
      </c>
      <c r="AY428" s="14"/>
      <c r="AZ428" s="14">
        <v>0.202326966040561</v>
      </c>
      <c r="BA428" s="14">
        <v>0.23093177200842399</v>
      </c>
      <c r="BB428" s="14">
        <v>0.21861715157532399</v>
      </c>
      <c r="BC428" s="14"/>
      <c r="BD428" s="14">
        <v>0.17231517230781199</v>
      </c>
      <c r="BE428" s="14">
        <v>0.18655545067221199</v>
      </c>
      <c r="BF428" s="14"/>
      <c r="BG428" s="14">
        <v>0.23052909925806001</v>
      </c>
      <c r="BH428" s="14">
        <v>0.203330659069756</v>
      </c>
      <c r="BI428" s="14"/>
      <c r="BJ428" s="14">
        <v>0.20061472487870299</v>
      </c>
      <c r="BK428" s="14">
        <v>0.22642214275254899</v>
      </c>
    </row>
    <row r="429" spans="2:63" x14ac:dyDescent="0.35">
      <c r="B429" t="s">
        <v>248</v>
      </c>
      <c r="C429" s="14">
        <v>0.164813116976431</v>
      </c>
      <c r="D429" s="14">
        <v>0.17150665409930099</v>
      </c>
      <c r="E429" s="14">
        <v>0.160049000085002</v>
      </c>
      <c r="F429" s="14"/>
      <c r="G429" s="14">
        <v>9.1018496109056199E-2</v>
      </c>
      <c r="H429" s="14">
        <v>8.3618564207156798E-2</v>
      </c>
      <c r="I429" s="14">
        <v>0.182491304344849</v>
      </c>
      <c r="J429" s="14">
        <v>0.20451693004943799</v>
      </c>
      <c r="K429" s="14">
        <v>0.17283471374481699</v>
      </c>
      <c r="L429" s="14">
        <v>0.24639563896376701</v>
      </c>
      <c r="M429" s="14"/>
      <c r="N429" s="14">
        <v>0.19104848181341</v>
      </c>
      <c r="O429" s="14">
        <v>0.15952195095888899</v>
      </c>
      <c r="P429" s="14"/>
      <c r="Q429" s="14">
        <v>0.118331620591668</v>
      </c>
      <c r="R429" s="14">
        <v>0.136192882364089</v>
      </c>
      <c r="S429" s="14">
        <v>0.17379403357003201</v>
      </c>
      <c r="T429" s="14">
        <v>0.16742416923668599</v>
      </c>
      <c r="U429" s="14">
        <v>0.120038874745355</v>
      </c>
      <c r="V429" s="14">
        <v>0.20025665423574701</v>
      </c>
      <c r="W429" s="14">
        <v>0.125603061166352</v>
      </c>
      <c r="X429" s="14">
        <v>0.14773199220081801</v>
      </c>
      <c r="Y429" s="14">
        <v>0.241139051629187</v>
      </c>
      <c r="Z429" s="14">
        <v>0.178856421999251</v>
      </c>
      <c r="AA429" s="14"/>
      <c r="AB429" s="14">
        <v>0.180185956235801</v>
      </c>
      <c r="AC429" s="14">
        <v>0.152934925974751</v>
      </c>
      <c r="AD429" s="14">
        <v>0.149486609955507</v>
      </c>
      <c r="AE429" s="14"/>
      <c r="AF429" s="14">
        <v>0.19788832422784</v>
      </c>
      <c r="AG429" s="14">
        <v>0.13135822948274001</v>
      </c>
      <c r="AH429" s="14">
        <v>0.19630690465213299</v>
      </c>
      <c r="AI429" s="14">
        <v>0.16001843105895699</v>
      </c>
      <c r="AJ429" s="14">
        <v>0</v>
      </c>
      <c r="AK429" s="14"/>
      <c r="AL429" s="14">
        <v>0.20888839103218301</v>
      </c>
      <c r="AM429" s="14">
        <v>0.13209867767213099</v>
      </c>
      <c r="AN429" s="14">
        <v>0.14177105481962199</v>
      </c>
      <c r="AO429" s="14">
        <v>8.98236936397942E-2</v>
      </c>
      <c r="AP429" s="14">
        <v>0</v>
      </c>
      <c r="AQ429" s="14"/>
      <c r="AR429" s="14">
        <v>0.25358918479446502</v>
      </c>
      <c r="AS429" s="14">
        <v>0.17787515975120399</v>
      </c>
      <c r="AT429" s="14">
        <v>0.14061376673400799</v>
      </c>
      <c r="AU429" s="14"/>
      <c r="AV429" s="14">
        <v>0.21794527995577601</v>
      </c>
      <c r="AW429" s="14">
        <v>0.14386407773356699</v>
      </c>
      <c r="AX429" s="14">
        <v>0.15730296661669499</v>
      </c>
      <c r="AY429" s="14"/>
      <c r="AZ429" s="14">
        <v>0.26795447690344898</v>
      </c>
      <c r="BA429" s="14">
        <v>0.16195541920442699</v>
      </c>
      <c r="BB429" s="14">
        <v>0.11662077667278301</v>
      </c>
      <c r="BC429" s="14"/>
      <c r="BD429" s="14">
        <v>0.20787210354355701</v>
      </c>
      <c r="BE429" s="14">
        <v>0.152743575829031</v>
      </c>
      <c r="BF429" s="14"/>
      <c r="BG429" s="14">
        <v>0.154715270726108</v>
      </c>
      <c r="BH429" s="14">
        <v>0.18315010929988601</v>
      </c>
      <c r="BI429" s="14"/>
      <c r="BJ429" s="14">
        <v>0.177281894304674</v>
      </c>
      <c r="BK429" s="14">
        <v>0.16139557476732899</v>
      </c>
    </row>
    <row r="430" spans="2:63" x14ac:dyDescent="0.35">
      <c r="B430" t="s">
        <v>249</v>
      </c>
      <c r="C430" s="14">
        <v>0.113140042211992</v>
      </c>
      <c r="D430" s="14">
        <v>0.14486514083128901</v>
      </c>
      <c r="E430" s="14">
        <v>8.1403074745189596E-2</v>
      </c>
      <c r="F430" s="14"/>
      <c r="G430" s="14">
        <v>0.213767584804641</v>
      </c>
      <c r="H430" s="14">
        <v>0.12391829210550501</v>
      </c>
      <c r="I430" s="14">
        <v>8.59703536838822E-2</v>
      </c>
      <c r="J430" s="14">
        <v>8.5743546286903796E-2</v>
      </c>
      <c r="K430" s="14">
        <v>9.4594862570269195E-2</v>
      </c>
      <c r="L430" s="14">
        <v>9.8558605014424594E-2</v>
      </c>
      <c r="M430" s="14"/>
      <c r="N430" s="14">
        <v>0.150710156919723</v>
      </c>
      <c r="O430" s="14">
        <v>0.10556287622051599</v>
      </c>
      <c r="P430" s="14"/>
      <c r="Q430" s="14">
        <v>4.37447760823967E-2</v>
      </c>
      <c r="R430" s="14">
        <v>7.5339996093404402E-2</v>
      </c>
      <c r="S430" s="14">
        <v>0.14576112363497401</v>
      </c>
      <c r="T430" s="14">
        <v>8.0418315699649995E-2</v>
      </c>
      <c r="U430" s="14">
        <v>0.18200124565912401</v>
      </c>
      <c r="V430" s="14">
        <v>9.0263195632659096E-2</v>
      </c>
      <c r="W430" s="14">
        <v>0.11235628792065699</v>
      </c>
      <c r="X430" s="14">
        <v>0.213334385504481</v>
      </c>
      <c r="Y430" s="14">
        <v>0.14581878066718501</v>
      </c>
      <c r="Z430" s="14">
        <v>0</v>
      </c>
      <c r="AA430" s="14"/>
      <c r="AB430" s="14">
        <v>0.14766334497042199</v>
      </c>
      <c r="AC430" s="14">
        <v>9.3964346815619104E-2</v>
      </c>
      <c r="AD430" s="14">
        <v>0.126613141669216</v>
      </c>
      <c r="AE430" s="14"/>
      <c r="AF430" s="14">
        <v>0.11359122960010599</v>
      </c>
      <c r="AG430" s="14">
        <v>0.130180862095263</v>
      </c>
      <c r="AH430" s="14">
        <v>7.8430499214048599E-2</v>
      </c>
      <c r="AI430" s="14">
        <v>8.9642747285218205E-2</v>
      </c>
      <c r="AJ430" s="14">
        <v>0</v>
      </c>
      <c r="AK430" s="14"/>
      <c r="AL430" s="14">
        <v>0.10932649891912</v>
      </c>
      <c r="AM430" s="14">
        <v>0.14365884395734299</v>
      </c>
      <c r="AN430" s="14">
        <v>9.2974466673417897E-2</v>
      </c>
      <c r="AO430" s="14">
        <v>7.2717598215868498E-2</v>
      </c>
      <c r="AP430" s="14">
        <v>0</v>
      </c>
      <c r="AQ430" s="14"/>
      <c r="AR430" s="14">
        <v>8.2084523658543004E-2</v>
      </c>
      <c r="AS430" s="14">
        <v>0.11300097215145199</v>
      </c>
      <c r="AT430" s="14">
        <v>0.13769823889341601</v>
      </c>
      <c r="AU430" s="14"/>
      <c r="AV430" s="14">
        <v>0.117556362759327</v>
      </c>
      <c r="AW430" s="14">
        <v>0.111287366464766</v>
      </c>
      <c r="AX430" s="14">
        <v>0.14739732488330001</v>
      </c>
      <c r="AY430" s="14"/>
      <c r="AZ430" s="14">
        <v>8.4250132001479405E-2</v>
      </c>
      <c r="BA430" s="14">
        <v>9.4177248163440294E-2</v>
      </c>
      <c r="BB430" s="14">
        <v>0.175004064929246</v>
      </c>
      <c r="BC430" s="14"/>
      <c r="BD430" s="14">
        <v>0.202755696352524</v>
      </c>
      <c r="BE430" s="14">
        <v>0.121114810402531</v>
      </c>
      <c r="BF430" s="14"/>
      <c r="BG430" s="14">
        <v>0.13344253706609599</v>
      </c>
      <c r="BH430" s="14">
        <v>7.6272111857556404E-2</v>
      </c>
      <c r="BI430" s="14"/>
      <c r="BJ430" s="14">
        <v>0.121120789479311</v>
      </c>
      <c r="BK430" s="14">
        <v>0.110952615174983</v>
      </c>
    </row>
    <row r="431" spans="2:63" x14ac:dyDescent="0.35">
      <c r="B431" t="s">
        <v>250</v>
      </c>
      <c r="C431" s="14">
        <v>9.6499494542498704E-2</v>
      </c>
      <c r="D431" s="14">
        <v>0.10305977357454001</v>
      </c>
      <c r="E431" s="14">
        <v>9.1335706705891695E-2</v>
      </c>
      <c r="F431" s="14"/>
      <c r="G431" s="14">
        <v>9.7503214358266102E-2</v>
      </c>
      <c r="H431" s="14">
        <v>7.9104954507972905E-2</v>
      </c>
      <c r="I431" s="14">
        <v>0.108933331523122</v>
      </c>
      <c r="J431" s="14">
        <v>9.0556790534517803E-2</v>
      </c>
      <c r="K431" s="14">
        <v>9.1589434518835597E-2</v>
      </c>
      <c r="L431" s="14">
        <v>0.110891365001971</v>
      </c>
      <c r="M431" s="14"/>
      <c r="N431" s="14">
        <v>0.10867317264107799</v>
      </c>
      <c r="O431" s="14">
        <v>9.4044298959591904E-2</v>
      </c>
      <c r="P431" s="14"/>
      <c r="Q431" s="14">
        <v>0.178202309864396</v>
      </c>
      <c r="R431" s="14">
        <v>7.1780287991293004E-2</v>
      </c>
      <c r="S431" s="14">
        <v>9.2527884281146902E-2</v>
      </c>
      <c r="T431" s="14">
        <v>8.6240143980675699E-2</v>
      </c>
      <c r="U431" s="14">
        <v>0.125733297721592</v>
      </c>
      <c r="V431" s="14">
        <v>0.18935463251162599</v>
      </c>
      <c r="W431" s="14">
        <v>7.7180805680372E-2</v>
      </c>
      <c r="X431" s="14">
        <v>4.4526534943832102E-2</v>
      </c>
      <c r="Y431" s="14">
        <v>9.7686960535889697E-2</v>
      </c>
      <c r="Z431" s="14">
        <v>9.7968808211978203E-2</v>
      </c>
      <c r="AA431" s="14"/>
      <c r="AB431" s="14">
        <v>0.104323592629124</v>
      </c>
      <c r="AC431" s="14">
        <v>0.102080950565016</v>
      </c>
      <c r="AD431" s="14">
        <v>8.8139601948609203E-2</v>
      </c>
      <c r="AE431" s="14"/>
      <c r="AF431" s="14">
        <v>0.11073114204026201</v>
      </c>
      <c r="AG431" s="14">
        <v>7.4596033352426094E-2</v>
      </c>
      <c r="AH431" s="14">
        <v>0.23962760360815599</v>
      </c>
      <c r="AI431" s="14">
        <v>8.3062565877714697E-2</v>
      </c>
      <c r="AJ431" s="14">
        <v>0</v>
      </c>
      <c r="AK431" s="14"/>
      <c r="AL431" s="14">
        <v>0.11800194431399701</v>
      </c>
      <c r="AM431" s="14">
        <v>6.7124099342007401E-2</v>
      </c>
      <c r="AN431" s="14">
        <v>0.10375310139925099</v>
      </c>
      <c r="AO431" s="14">
        <v>0</v>
      </c>
      <c r="AP431" s="14">
        <v>0</v>
      </c>
      <c r="AQ431" s="14"/>
      <c r="AR431" s="14">
        <v>0.17304940572771799</v>
      </c>
      <c r="AS431" s="14">
        <v>9.2332860511645201E-2</v>
      </c>
      <c r="AT431" s="14">
        <v>8.1900498425083901E-2</v>
      </c>
      <c r="AU431" s="14"/>
      <c r="AV431" s="14">
        <v>0.146957205584688</v>
      </c>
      <c r="AW431" s="14">
        <v>8.9445062211986004E-2</v>
      </c>
      <c r="AX431" s="14">
        <v>5.30614867348757E-2</v>
      </c>
      <c r="AY431" s="14"/>
      <c r="AZ431" s="14">
        <v>0.16708663714094599</v>
      </c>
      <c r="BA431" s="14">
        <v>9.0741246295051606E-2</v>
      </c>
      <c r="BB431" s="14">
        <v>7.6750170135316695E-2</v>
      </c>
      <c r="BC431" s="14"/>
      <c r="BD431" s="14">
        <v>8.3700903551254396E-2</v>
      </c>
      <c r="BE431" s="14">
        <v>9.0911648848268994E-2</v>
      </c>
      <c r="BF431" s="14"/>
      <c r="BG431" s="14">
        <v>0.10918961190266099</v>
      </c>
      <c r="BH431" s="14">
        <v>7.3455116677308002E-2</v>
      </c>
      <c r="BI431" s="14"/>
      <c r="BJ431" s="14">
        <v>9.2423406074704006E-2</v>
      </c>
      <c r="BK431" s="14">
        <v>9.7616701468246497E-2</v>
      </c>
    </row>
    <row r="432" spans="2:63" x14ac:dyDescent="0.35">
      <c r="B432" t="s">
        <v>251</v>
      </c>
      <c r="C432" s="14">
        <v>1.26221081563072E-2</v>
      </c>
      <c r="D432" s="14">
        <v>6.4402664153438002E-3</v>
      </c>
      <c r="E432" s="14">
        <v>1.8275465251041501E-2</v>
      </c>
      <c r="F432" s="14"/>
      <c r="G432" s="14">
        <v>2.6062000491767202E-2</v>
      </c>
      <c r="H432" s="14">
        <v>1.4549407631346999E-2</v>
      </c>
      <c r="I432" s="14">
        <v>4.89651202399963E-3</v>
      </c>
      <c r="J432" s="14">
        <v>0</v>
      </c>
      <c r="K432" s="14">
        <v>7.7786398146545196E-3</v>
      </c>
      <c r="L432" s="14">
        <v>2.5700394674366599E-2</v>
      </c>
      <c r="M432" s="14"/>
      <c r="N432" s="14">
        <v>1.3970103826738699E-2</v>
      </c>
      <c r="O432" s="14">
        <v>1.2350243483279E-2</v>
      </c>
      <c r="P432" s="14"/>
      <c r="Q432" s="14">
        <v>5.2011716933095101E-2</v>
      </c>
      <c r="R432" s="14">
        <v>1.34587047064447E-2</v>
      </c>
      <c r="S432" s="14">
        <v>0</v>
      </c>
      <c r="T432" s="14">
        <v>0</v>
      </c>
      <c r="U432" s="14">
        <v>0</v>
      </c>
      <c r="V432" s="14">
        <v>1.9067000744448399E-2</v>
      </c>
      <c r="W432" s="14">
        <v>0</v>
      </c>
      <c r="X432" s="14">
        <v>2.78682879745452E-2</v>
      </c>
      <c r="Y432" s="14">
        <v>5.7420597657706898E-3</v>
      </c>
      <c r="Z432" s="14">
        <v>3.4835722531040898E-2</v>
      </c>
      <c r="AA432" s="14"/>
      <c r="AB432" s="14">
        <v>9.4270464735819199E-3</v>
      </c>
      <c r="AC432" s="14">
        <v>1.7053275293629998E-2</v>
      </c>
      <c r="AD432" s="14">
        <v>1.14662968703806E-2</v>
      </c>
      <c r="AE432" s="14"/>
      <c r="AF432" s="14">
        <v>1.0763527061690301E-2</v>
      </c>
      <c r="AG432" s="14">
        <v>1.23330332274266E-2</v>
      </c>
      <c r="AH432" s="14">
        <v>1.7887777057255E-2</v>
      </c>
      <c r="AI432" s="14">
        <v>1.8579723561543499E-2</v>
      </c>
      <c r="AJ432" s="14">
        <v>0</v>
      </c>
      <c r="AK432" s="14"/>
      <c r="AL432" s="14">
        <v>1.4055109794039599E-2</v>
      </c>
      <c r="AM432" s="14">
        <v>9.3230507699156896E-3</v>
      </c>
      <c r="AN432" s="14">
        <v>2.07369600650394E-2</v>
      </c>
      <c r="AO432" s="14">
        <v>5.8665822258430103E-2</v>
      </c>
      <c r="AP432" s="14">
        <v>0</v>
      </c>
      <c r="AQ432" s="14"/>
      <c r="AR432" s="14">
        <v>0</v>
      </c>
      <c r="AS432" s="14">
        <v>1.7828496115351498E-2</v>
      </c>
      <c r="AT432" s="14">
        <v>1.0988207231341999E-2</v>
      </c>
      <c r="AU432" s="14"/>
      <c r="AV432" s="14">
        <v>1.14154008313138E-2</v>
      </c>
      <c r="AW432" s="14">
        <v>1.3273733439142E-2</v>
      </c>
      <c r="AX432" s="14">
        <v>1.17878395496695E-2</v>
      </c>
      <c r="AY432" s="14"/>
      <c r="AZ432" s="14">
        <v>0</v>
      </c>
      <c r="BA432" s="14">
        <v>1.7860997069345401E-2</v>
      </c>
      <c r="BB432" s="14">
        <v>1.26721965913389E-2</v>
      </c>
      <c r="BC432" s="14"/>
      <c r="BD432" s="14">
        <v>1.3106169583177601E-2</v>
      </c>
      <c r="BE432" s="14">
        <v>1.76927985316594E-2</v>
      </c>
      <c r="BF432" s="14"/>
      <c r="BG432" s="14">
        <v>3.91474750587244E-3</v>
      </c>
      <c r="BH432" s="14">
        <v>2.84340745347289E-2</v>
      </c>
      <c r="BI432" s="14"/>
      <c r="BJ432" s="14">
        <v>2.03415369292974E-2</v>
      </c>
      <c r="BK432" s="14">
        <v>1.05063053821178E-2</v>
      </c>
    </row>
    <row r="433" spans="2:63" x14ac:dyDescent="0.35">
      <c r="B433" t="s">
        <v>252</v>
      </c>
      <c r="C433" s="14">
        <v>1.10078656531E-2</v>
      </c>
      <c r="D433" s="14">
        <v>1.97616211179726E-2</v>
      </c>
      <c r="E433" s="14">
        <v>3.22208552611312E-3</v>
      </c>
      <c r="F433" s="14"/>
      <c r="G433" s="14">
        <v>3.8081966772566402E-2</v>
      </c>
      <c r="H433" s="14">
        <v>1.7319365571659001E-2</v>
      </c>
      <c r="I433" s="14">
        <v>3.85824725296213E-3</v>
      </c>
      <c r="J433" s="14">
        <v>1.14059483397515E-2</v>
      </c>
      <c r="K433" s="14">
        <v>0</v>
      </c>
      <c r="L433" s="14">
        <v>0</v>
      </c>
      <c r="M433" s="14"/>
      <c r="N433" s="14">
        <v>8.8380337492658893E-3</v>
      </c>
      <c r="O433" s="14">
        <v>1.14454788101758E-2</v>
      </c>
      <c r="P433" s="14"/>
      <c r="Q433" s="14">
        <v>1.6400369688306299E-2</v>
      </c>
      <c r="R433" s="14">
        <v>1.27065679491195E-2</v>
      </c>
      <c r="S433" s="14">
        <v>2.53783600073136E-2</v>
      </c>
      <c r="T433" s="14">
        <v>0</v>
      </c>
      <c r="U433" s="14">
        <v>0</v>
      </c>
      <c r="V433" s="14">
        <v>0</v>
      </c>
      <c r="W433" s="14">
        <v>7.8896624958555497E-3</v>
      </c>
      <c r="X433" s="14">
        <v>8.4441002379680493E-3</v>
      </c>
      <c r="Y433" s="14">
        <v>1.29673760040925E-2</v>
      </c>
      <c r="Z433" s="14">
        <v>3.9156203174519899E-2</v>
      </c>
      <c r="AA433" s="14"/>
      <c r="AB433" s="14">
        <v>1.52999711547924E-2</v>
      </c>
      <c r="AC433" s="14">
        <v>2.23041529370279E-2</v>
      </c>
      <c r="AD433" s="14">
        <v>2.6014508069510099E-3</v>
      </c>
      <c r="AE433" s="14"/>
      <c r="AF433" s="14">
        <v>1.17827927757094E-2</v>
      </c>
      <c r="AG433" s="14">
        <v>2.5164892164531798E-3</v>
      </c>
      <c r="AH433" s="14">
        <v>2.04994607865976E-2</v>
      </c>
      <c r="AI433" s="14">
        <v>2.8756629686697399E-2</v>
      </c>
      <c r="AJ433" s="14">
        <v>0</v>
      </c>
      <c r="AK433" s="14"/>
      <c r="AL433" s="14">
        <v>1.3218290257165199E-2</v>
      </c>
      <c r="AM433" s="14">
        <v>2.3251192584310501E-3</v>
      </c>
      <c r="AN433" s="14">
        <v>2.5719060545056901E-2</v>
      </c>
      <c r="AO433" s="14">
        <v>8.92954830011434E-2</v>
      </c>
      <c r="AP433" s="14">
        <v>0</v>
      </c>
      <c r="AQ433" s="14"/>
      <c r="AR433" s="14">
        <v>2.14767675372191E-2</v>
      </c>
      <c r="AS433" s="14">
        <v>1.13196485910157E-2</v>
      </c>
      <c r="AT433" s="14">
        <v>8.6182647174070804E-3</v>
      </c>
      <c r="AU433" s="14"/>
      <c r="AV433" s="14">
        <v>8.5641577263410196E-3</v>
      </c>
      <c r="AW433" s="14">
        <v>1.2682565036734299E-2</v>
      </c>
      <c r="AX433" s="14">
        <v>1.7678723477072899E-2</v>
      </c>
      <c r="AY433" s="14"/>
      <c r="AZ433" s="14">
        <v>1.68286370735325E-2</v>
      </c>
      <c r="BA433" s="14">
        <v>1.54158834931221E-2</v>
      </c>
      <c r="BB433" s="14">
        <v>2.8558872678574802E-3</v>
      </c>
      <c r="BC433" s="14"/>
      <c r="BD433" s="14">
        <v>2.4566784104350901E-2</v>
      </c>
      <c r="BE433" s="14">
        <v>2.4523457260742401E-3</v>
      </c>
      <c r="BF433" s="14"/>
      <c r="BG433" s="14">
        <v>1.5807492627078801E-2</v>
      </c>
      <c r="BH433" s="14">
        <v>2.2920741075036799E-3</v>
      </c>
      <c r="BI433" s="14"/>
      <c r="BJ433" s="14">
        <v>3.75585829367435E-3</v>
      </c>
      <c r="BK433" s="14">
        <v>1.29955538280596E-2</v>
      </c>
    </row>
    <row r="434" spans="2:63" x14ac:dyDescent="0.35">
      <c r="B434" t="s">
        <v>86</v>
      </c>
      <c r="C434" s="14">
        <v>9.7408627069532697E-3</v>
      </c>
      <c r="D434" s="14">
        <v>6.08289071376787E-3</v>
      </c>
      <c r="E434" s="14">
        <v>1.31033919352297E-2</v>
      </c>
      <c r="F434" s="14"/>
      <c r="G434" s="14">
        <v>1.25329346210522E-2</v>
      </c>
      <c r="H434" s="14">
        <v>1.8093655721660201E-2</v>
      </c>
      <c r="I434" s="14">
        <v>5.0833032558085904E-3</v>
      </c>
      <c r="J434" s="14">
        <v>5.9472697547898598E-3</v>
      </c>
      <c r="K434" s="14">
        <v>0</v>
      </c>
      <c r="L434" s="14">
        <v>1.5008737997563E-2</v>
      </c>
      <c r="M434" s="14"/>
      <c r="N434" s="14">
        <v>0</v>
      </c>
      <c r="O434" s="14">
        <v>1.1705406446170699E-2</v>
      </c>
      <c r="P434" s="14"/>
      <c r="Q434" s="14">
        <v>1.5053016004681801E-2</v>
      </c>
      <c r="R434" s="14">
        <v>2.7126652517175401E-2</v>
      </c>
      <c r="S434" s="14">
        <v>1.16379923521625E-2</v>
      </c>
      <c r="T434" s="14">
        <v>0</v>
      </c>
      <c r="U434" s="14">
        <v>0</v>
      </c>
      <c r="V434" s="14">
        <v>9.5929103863123793E-3</v>
      </c>
      <c r="W434" s="14">
        <v>1.5268380035299499E-2</v>
      </c>
      <c r="X434" s="14">
        <v>0</v>
      </c>
      <c r="Y434" s="14">
        <v>0</v>
      </c>
      <c r="Z434" s="14">
        <v>0</v>
      </c>
      <c r="AA434" s="14"/>
      <c r="AB434" s="14">
        <v>1.0768571071269301E-2</v>
      </c>
      <c r="AC434" s="14">
        <v>6.1128584183579304E-3</v>
      </c>
      <c r="AD434" s="14">
        <v>9.7940315873948306E-3</v>
      </c>
      <c r="AE434" s="14"/>
      <c r="AF434" s="14">
        <v>2.4840648210009198E-3</v>
      </c>
      <c r="AG434" s="14">
        <v>1.1688884764968901E-2</v>
      </c>
      <c r="AH434" s="14">
        <v>0</v>
      </c>
      <c r="AI434" s="14">
        <v>1.7736416790612799E-2</v>
      </c>
      <c r="AJ434" s="14">
        <v>0</v>
      </c>
      <c r="AK434" s="14"/>
      <c r="AL434" s="14">
        <v>7.74342485416384E-3</v>
      </c>
      <c r="AM434" s="14">
        <v>2.88719620515329E-3</v>
      </c>
      <c r="AN434" s="14">
        <v>3.0857359953902999E-2</v>
      </c>
      <c r="AO434" s="14">
        <v>0</v>
      </c>
      <c r="AP434" s="14">
        <v>0</v>
      </c>
      <c r="AQ434" s="14"/>
      <c r="AR434" s="14">
        <v>0</v>
      </c>
      <c r="AS434" s="14">
        <v>0</v>
      </c>
      <c r="AT434" s="14">
        <v>3.9376023162785703E-3</v>
      </c>
      <c r="AU434" s="14"/>
      <c r="AV434" s="14">
        <v>0</v>
      </c>
      <c r="AW434" s="14">
        <v>4.1760249837943797E-3</v>
      </c>
      <c r="AX434" s="14">
        <v>6.4429573727982402E-3</v>
      </c>
      <c r="AY434" s="14"/>
      <c r="AZ434" s="14">
        <v>0</v>
      </c>
      <c r="BA434" s="14">
        <v>0</v>
      </c>
      <c r="BB434" s="14">
        <v>8.6863138895597793E-3</v>
      </c>
      <c r="BC434" s="14"/>
      <c r="BD434" s="14">
        <v>0</v>
      </c>
      <c r="BE434" s="14">
        <v>1.0440647162899599E-2</v>
      </c>
      <c r="BF434" s="14"/>
      <c r="BG434" s="14">
        <v>6.7968903610896598E-3</v>
      </c>
      <c r="BH434" s="14">
        <v>1.50869134358242E-2</v>
      </c>
      <c r="BI434" s="14"/>
      <c r="BJ434" s="14">
        <v>0</v>
      </c>
      <c r="BK434" s="14">
        <v>1.2410716260169799E-2</v>
      </c>
    </row>
    <row r="435" spans="2:63" x14ac:dyDescent="0.35">
      <c r="B435" t="s">
        <v>253</v>
      </c>
      <c r="C435" s="14">
        <v>4.3082060766235303E-2</v>
      </c>
      <c r="D435" s="14">
        <v>5.81317388956301E-2</v>
      </c>
      <c r="E435" s="14">
        <v>2.8391504821186801E-2</v>
      </c>
      <c r="F435" s="14"/>
      <c r="G435" s="14">
        <v>1.9987395730160701E-2</v>
      </c>
      <c r="H435" s="14">
        <v>2.3804105367379001E-2</v>
      </c>
      <c r="I435" s="14">
        <v>3.2333393129957901E-2</v>
      </c>
      <c r="J435" s="14">
        <v>4.8879485075067501E-2</v>
      </c>
      <c r="K435" s="14">
        <v>6.1656228924951102E-2</v>
      </c>
      <c r="L435" s="14">
        <v>7.4524700599431004E-2</v>
      </c>
      <c r="M435" s="14"/>
      <c r="N435" s="14">
        <v>6.9901864929827306E-2</v>
      </c>
      <c r="O435" s="14">
        <v>3.7673024632401603E-2</v>
      </c>
      <c r="P435" s="14"/>
      <c r="Q435" s="14">
        <v>0</v>
      </c>
      <c r="R435" s="14">
        <v>3.29997146759686E-2</v>
      </c>
      <c r="S435" s="14">
        <v>1.35866404390235E-2</v>
      </c>
      <c r="T435" s="14">
        <v>6.1930754867691701E-2</v>
      </c>
      <c r="U435" s="14">
        <v>0</v>
      </c>
      <c r="V435" s="14">
        <v>2.5927107989265799E-2</v>
      </c>
      <c r="W435" s="14">
        <v>7.1059388674944102E-2</v>
      </c>
      <c r="X435" s="14">
        <v>8.8738394339421503E-2</v>
      </c>
      <c r="Y435" s="14">
        <v>5.1744414145014801E-2</v>
      </c>
      <c r="Z435" s="14">
        <v>0</v>
      </c>
      <c r="AA435" s="14"/>
      <c r="AB435" s="14">
        <v>4.9059591459059797E-2</v>
      </c>
      <c r="AC435" s="14">
        <v>3.2707986368809401E-2</v>
      </c>
      <c r="AD435" s="14">
        <v>4.7837042264481801E-2</v>
      </c>
      <c r="AE435" s="14"/>
      <c r="AF435" s="14">
        <v>3.5510407506101002E-2</v>
      </c>
      <c r="AG435" s="14">
        <v>4.44958902571456E-2</v>
      </c>
      <c r="AH435" s="14">
        <v>0</v>
      </c>
      <c r="AI435" s="14">
        <v>6.7060860749409396E-2</v>
      </c>
      <c r="AJ435" s="14">
        <v>0</v>
      </c>
      <c r="AK435" s="14"/>
      <c r="AL435" s="14">
        <v>3.86540568282892E-2</v>
      </c>
      <c r="AM435" s="14">
        <v>4.4318055477847701E-2</v>
      </c>
      <c r="AN435" s="14">
        <v>5.2464340623113198E-2</v>
      </c>
      <c r="AO435" s="14">
        <v>0</v>
      </c>
      <c r="AP435" s="14">
        <v>0</v>
      </c>
      <c r="AQ435" s="14"/>
      <c r="AR435" s="14">
        <v>4.29102758863684E-2</v>
      </c>
      <c r="AS435" s="14">
        <v>3.0369783158088099E-2</v>
      </c>
      <c r="AT435" s="14">
        <v>5.8067939527417602E-2</v>
      </c>
      <c r="AU435" s="14"/>
      <c r="AV435" s="14">
        <v>4.9867010086752102E-2</v>
      </c>
      <c r="AW435" s="14">
        <v>3.30746635929677E-2</v>
      </c>
      <c r="AX435" s="14">
        <v>5.7134378126139397E-2</v>
      </c>
      <c r="AY435" s="14"/>
      <c r="AZ435" s="14">
        <v>1.15205902394706E-2</v>
      </c>
      <c r="BA435" s="14">
        <v>4.3217389310744203E-2</v>
      </c>
      <c r="BB435" s="14">
        <v>6.0262062383578903E-2</v>
      </c>
      <c r="BC435" s="14"/>
      <c r="BD435" s="14">
        <v>5.1829294126343302E-2</v>
      </c>
      <c r="BE435" s="14">
        <v>6.3520039405171203E-2</v>
      </c>
      <c r="BF435" s="14"/>
      <c r="BG435" s="14">
        <v>4.0547996870356401E-2</v>
      </c>
      <c r="BH435" s="14">
        <v>4.7683746022077901E-2</v>
      </c>
      <c r="BI435" s="14"/>
      <c r="BJ435" s="14">
        <v>2.32268454038384E-2</v>
      </c>
      <c r="BK435" s="14">
        <v>4.8524136984734401E-2</v>
      </c>
    </row>
    <row r="436" spans="2:63" x14ac:dyDescent="0.35">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row>
    <row r="437" spans="2:63" x14ac:dyDescent="0.35">
      <c r="B437" s="6" t="s">
        <v>265</v>
      </c>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row>
    <row r="438" spans="2:63" x14ac:dyDescent="0.35">
      <c r="B438" s="21" t="s">
        <v>90</v>
      </c>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row>
    <row r="439" spans="2:63" x14ac:dyDescent="0.35">
      <c r="B439" t="s">
        <v>261</v>
      </c>
      <c r="C439" s="14">
        <v>0.514696489657404</v>
      </c>
      <c r="D439" s="14">
        <v>0.56222183939884995</v>
      </c>
      <c r="E439" s="14">
        <v>0.47439705834825702</v>
      </c>
      <c r="F439" s="14"/>
      <c r="G439" s="14">
        <v>0.495679707407645</v>
      </c>
      <c r="H439" s="14">
        <v>0.53012031446035801</v>
      </c>
      <c r="I439" s="14">
        <v>0.45511345351020199</v>
      </c>
      <c r="J439" s="14">
        <v>0.44822184311529001</v>
      </c>
      <c r="K439" s="14">
        <v>0.527590565777179</v>
      </c>
      <c r="L439" s="14">
        <v>0.63699814004142796</v>
      </c>
      <c r="M439" s="14"/>
      <c r="N439" s="14">
        <v>0.76482361506878305</v>
      </c>
      <c r="O439" s="14">
        <v>0.46425068285174698</v>
      </c>
      <c r="P439" s="14"/>
      <c r="Q439" s="14">
        <v>0.229809577002004</v>
      </c>
      <c r="R439" s="14">
        <v>0.33749276291487101</v>
      </c>
      <c r="S439" s="14">
        <v>0.42821766612941298</v>
      </c>
      <c r="T439" s="14">
        <v>0.43462785582048702</v>
      </c>
      <c r="U439" s="14">
        <v>0.53255909432382298</v>
      </c>
      <c r="V439" s="14">
        <v>0.53672143725139998</v>
      </c>
      <c r="W439" s="14">
        <v>0.57570782596248504</v>
      </c>
      <c r="X439" s="14">
        <v>0.67385797568224504</v>
      </c>
      <c r="Y439" s="14">
        <v>0.76758222851634506</v>
      </c>
      <c r="Z439" s="14">
        <v>0.31702561169212601</v>
      </c>
      <c r="AA439" s="14"/>
      <c r="AB439" s="14">
        <v>0.63342964054815598</v>
      </c>
      <c r="AC439" s="14">
        <v>0.49134239260463403</v>
      </c>
      <c r="AD439" s="14">
        <v>0.51611490251080405</v>
      </c>
      <c r="AE439" s="14"/>
      <c r="AF439" s="14">
        <v>0.56651951185499405</v>
      </c>
      <c r="AG439" s="14">
        <v>0.49723405403322601</v>
      </c>
      <c r="AH439" s="14">
        <v>0.37197118280762298</v>
      </c>
      <c r="AI439" s="14">
        <v>0.48209261362676897</v>
      </c>
      <c r="AJ439" s="14">
        <v>0</v>
      </c>
      <c r="AK439" s="14"/>
      <c r="AL439" s="14">
        <v>0.53138622135111402</v>
      </c>
      <c r="AM439" s="14">
        <v>0.56374857595910299</v>
      </c>
      <c r="AN439" s="14">
        <v>0.52172019998835895</v>
      </c>
      <c r="AO439" s="14">
        <v>0.30135905907847899</v>
      </c>
      <c r="AP439" s="14">
        <v>0</v>
      </c>
      <c r="AQ439" s="14"/>
      <c r="AR439" s="14">
        <v>0.658692374751081</v>
      </c>
      <c r="AS439" s="14">
        <v>0.53620957156623905</v>
      </c>
      <c r="AT439" s="14">
        <v>0.48624747716073902</v>
      </c>
      <c r="AU439" s="14"/>
      <c r="AV439" s="14">
        <v>0.67118768528816797</v>
      </c>
      <c r="AW439" s="14">
        <v>0.47964415513889802</v>
      </c>
      <c r="AX439" s="14">
        <v>0.40685661761803399</v>
      </c>
      <c r="AY439" s="14"/>
      <c r="AZ439" s="14">
        <v>0.59306600361862505</v>
      </c>
      <c r="BA439" s="14">
        <v>0.52275965846602301</v>
      </c>
      <c r="BB439" s="14">
        <v>0.51747813115359198</v>
      </c>
      <c r="BC439" s="14"/>
      <c r="BD439" s="14">
        <v>0.79665796800117095</v>
      </c>
      <c r="BE439" s="14">
        <v>0.59732834692759995</v>
      </c>
      <c r="BF439" s="14"/>
      <c r="BG439" s="14">
        <v>0.59484463134774102</v>
      </c>
      <c r="BH439" s="14">
        <v>0.369152992313314</v>
      </c>
      <c r="BI439" s="14"/>
      <c r="BJ439" s="14">
        <v>0.47304888708929799</v>
      </c>
      <c r="BK439" s="14">
        <v>0.52611159764573801</v>
      </c>
    </row>
    <row r="440" spans="2:63" x14ac:dyDescent="0.35">
      <c r="B440" t="s">
        <v>262</v>
      </c>
      <c r="C440" s="14">
        <v>0.45179059760340801</v>
      </c>
      <c r="D440" s="14">
        <v>0.414226752082266</v>
      </c>
      <c r="E440" s="14">
        <v>0.48491843282489699</v>
      </c>
      <c r="F440" s="14"/>
      <c r="G440" s="14">
        <v>0.42820346361324502</v>
      </c>
      <c r="H440" s="14">
        <v>0.43831237772874698</v>
      </c>
      <c r="I440" s="14">
        <v>0.51624449536886396</v>
      </c>
      <c r="J440" s="14">
        <v>0.52813992731857795</v>
      </c>
      <c r="K440" s="14">
        <v>0.43156798046781403</v>
      </c>
      <c r="L440" s="14">
        <v>0.34965529957953301</v>
      </c>
      <c r="M440" s="14"/>
      <c r="N440" s="14">
        <v>0.223046373059475</v>
      </c>
      <c r="O440" s="14">
        <v>0.497923886587058</v>
      </c>
      <c r="P440" s="14"/>
      <c r="Q440" s="14">
        <v>0.70684889430017195</v>
      </c>
      <c r="R440" s="14">
        <v>0.60025314145708397</v>
      </c>
      <c r="S440" s="14">
        <v>0.48680610190484902</v>
      </c>
      <c r="T440" s="14">
        <v>0.56537214417951298</v>
      </c>
      <c r="U440" s="14">
        <v>0.46744090567617702</v>
      </c>
      <c r="V440" s="14">
        <v>0.42439216780907801</v>
      </c>
      <c r="W440" s="14">
        <v>0.39991097934424802</v>
      </c>
      <c r="X440" s="14">
        <v>0.32614202431775402</v>
      </c>
      <c r="Y440" s="14">
        <v>0.222614865469662</v>
      </c>
      <c r="Z440" s="14">
        <v>0.61909475612000398</v>
      </c>
      <c r="AA440" s="14"/>
      <c r="AB440" s="14">
        <v>0.347961263145039</v>
      </c>
      <c r="AC440" s="14">
        <v>0.47952646242267499</v>
      </c>
      <c r="AD440" s="14">
        <v>0.44210514948084101</v>
      </c>
      <c r="AE440" s="14"/>
      <c r="AF440" s="14">
        <v>0.40042251247905603</v>
      </c>
      <c r="AG440" s="14">
        <v>0.46852042141775901</v>
      </c>
      <c r="AH440" s="14">
        <v>0.61162748208003803</v>
      </c>
      <c r="AI440" s="14">
        <v>0.48687544810342998</v>
      </c>
      <c r="AJ440" s="14">
        <v>0</v>
      </c>
      <c r="AK440" s="14"/>
      <c r="AL440" s="14">
        <v>0.43693474824681999</v>
      </c>
      <c r="AM440" s="14">
        <v>0.40098569388606498</v>
      </c>
      <c r="AN440" s="14">
        <v>0.45667062748151999</v>
      </c>
      <c r="AO440" s="14">
        <v>0.61162733075061504</v>
      </c>
      <c r="AP440" s="14">
        <v>0</v>
      </c>
      <c r="AQ440" s="14"/>
      <c r="AR440" s="14">
        <v>0.335238587793523</v>
      </c>
      <c r="AS440" s="14">
        <v>0.43816586452837802</v>
      </c>
      <c r="AT440" s="14">
        <v>0.47294803812380398</v>
      </c>
      <c r="AU440" s="14"/>
      <c r="AV440" s="14">
        <v>0.31822278792299102</v>
      </c>
      <c r="AW440" s="14">
        <v>0.49006167681342</v>
      </c>
      <c r="AX440" s="14">
        <v>0.52629475677701498</v>
      </c>
      <c r="AY440" s="14"/>
      <c r="AZ440" s="14">
        <v>0.36858895831615901</v>
      </c>
      <c r="BA440" s="14">
        <v>0.44725929590562402</v>
      </c>
      <c r="BB440" s="14">
        <v>0.45997224646194301</v>
      </c>
      <c r="BC440" s="14"/>
      <c r="BD440" s="14">
        <v>0.19646573044538901</v>
      </c>
      <c r="BE440" s="14">
        <v>0.37780291445303998</v>
      </c>
      <c r="BF440" s="14"/>
      <c r="BG440" s="14">
        <v>0.38576225513558898</v>
      </c>
      <c r="BH440" s="14">
        <v>0.57169351342807095</v>
      </c>
      <c r="BI440" s="14"/>
      <c r="BJ440" s="14">
        <v>0.47363423714417102</v>
      </c>
      <c r="BK440" s="14">
        <v>0.44580351818369102</v>
      </c>
    </row>
    <row r="441" spans="2:63" x14ac:dyDescent="0.35">
      <c r="B441" t="s">
        <v>263</v>
      </c>
      <c r="C441" s="14">
        <v>3.35129127391883E-2</v>
      </c>
      <c r="D441" s="14">
        <v>2.3551408518884001E-2</v>
      </c>
      <c r="E441" s="14">
        <v>4.06845088268461E-2</v>
      </c>
      <c r="F441" s="14"/>
      <c r="G441" s="14">
        <v>7.6116828979109805E-2</v>
      </c>
      <c r="H441" s="14">
        <v>3.1567307810895201E-2</v>
      </c>
      <c r="I441" s="14">
        <v>2.8642051120934001E-2</v>
      </c>
      <c r="J441" s="14">
        <v>2.3638229566132901E-2</v>
      </c>
      <c r="K441" s="14">
        <v>4.0841453755006599E-2</v>
      </c>
      <c r="L441" s="14">
        <v>1.3346560379039901E-2</v>
      </c>
      <c r="M441" s="14"/>
      <c r="N441" s="14">
        <v>1.2130011871741999E-2</v>
      </c>
      <c r="O441" s="14">
        <v>3.78254305611943E-2</v>
      </c>
      <c r="P441" s="14"/>
      <c r="Q441" s="14">
        <v>6.3341528697823501E-2</v>
      </c>
      <c r="R441" s="14">
        <v>6.2254095628044702E-2</v>
      </c>
      <c r="S441" s="14">
        <v>8.4976231965737406E-2</v>
      </c>
      <c r="T441" s="14">
        <v>0</v>
      </c>
      <c r="U441" s="14">
        <v>0</v>
      </c>
      <c r="V441" s="14">
        <v>3.8886394939522201E-2</v>
      </c>
      <c r="W441" s="14">
        <v>2.4381194693266901E-2</v>
      </c>
      <c r="X441" s="14">
        <v>0</v>
      </c>
      <c r="Y441" s="14">
        <v>9.8029060139922502E-3</v>
      </c>
      <c r="Z441" s="14">
        <v>6.3879632187870697E-2</v>
      </c>
      <c r="AA441" s="14"/>
      <c r="AB441" s="14">
        <v>1.86090963068044E-2</v>
      </c>
      <c r="AC441" s="14">
        <v>2.9131144972691401E-2</v>
      </c>
      <c r="AD441" s="14">
        <v>4.1779948008355397E-2</v>
      </c>
      <c r="AE441" s="14"/>
      <c r="AF441" s="14">
        <v>3.3057975665949903E-2</v>
      </c>
      <c r="AG441" s="14">
        <v>3.4245524549014597E-2</v>
      </c>
      <c r="AH441" s="14">
        <v>1.6401335112339099E-2</v>
      </c>
      <c r="AI441" s="14">
        <v>3.1031938269800899E-2</v>
      </c>
      <c r="AJ441" s="14">
        <v>0</v>
      </c>
      <c r="AK441" s="14"/>
      <c r="AL441" s="14">
        <v>3.1679030402066002E-2</v>
      </c>
      <c r="AM441" s="14">
        <v>3.5265730154832003E-2</v>
      </c>
      <c r="AN441" s="14">
        <v>2.16091725301206E-2</v>
      </c>
      <c r="AO441" s="14">
        <v>8.7013610170906294E-2</v>
      </c>
      <c r="AP441" s="14">
        <v>0</v>
      </c>
      <c r="AQ441" s="14"/>
      <c r="AR441" s="14">
        <v>6.0690374553961698E-3</v>
      </c>
      <c r="AS441" s="14">
        <v>2.5624563905382401E-2</v>
      </c>
      <c r="AT441" s="14">
        <v>4.0804484715457098E-2</v>
      </c>
      <c r="AU441" s="14"/>
      <c r="AV441" s="14">
        <v>1.05895267888411E-2</v>
      </c>
      <c r="AW441" s="14">
        <v>3.0294168047681699E-2</v>
      </c>
      <c r="AX441" s="14">
        <v>6.6848625604950501E-2</v>
      </c>
      <c r="AY441" s="14"/>
      <c r="AZ441" s="14">
        <v>3.8345038065215498E-2</v>
      </c>
      <c r="BA441" s="14">
        <v>2.99810456283526E-2</v>
      </c>
      <c r="BB441" s="14">
        <v>2.2549622384465302E-2</v>
      </c>
      <c r="BC441" s="14"/>
      <c r="BD441" s="14">
        <v>6.8763015534401501E-3</v>
      </c>
      <c r="BE441" s="14">
        <v>2.4868738619360401E-2</v>
      </c>
      <c r="BF441" s="14"/>
      <c r="BG441" s="14">
        <v>1.93931135166702E-2</v>
      </c>
      <c r="BH441" s="14">
        <v>5.9153494258615102E-2</v>
      </c>
      <c r="BI441" s="14"/>
      <c r="BJ441" s="14">
        <v>5.3316875766531498E-2</v>
      </c>
      <c r="BK441" s="14">
        <v>2.8084884170570999E-2</v>
      </c>
    </row>
    <row r="442" spans="2:63" x14ac:dyDescent="0.35">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row>
    <row r="443" spans="2:63" x14ac:dyDescent="0.35">
      <c r="B443" s="6" t="s">
        <v>266</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row>
    <row r="444" spans="2:63" x14ac:dyDescent="0.35">
      <c r="B444" s="21" t="s">
        <v>90</v>
      </c>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row>
    <row r="445" spans="2:63" x14ac:dyDescent="0.35">
      <c r="B445" t="s">
        <v>261</v>
      </c>
      <c r="C445" s="14">
        <v>0.33323124543685501</v>
      </c>
      <c r="D445" s="14">
        <v>0.36749544231961201</v>
      </c>
      <c r="E445" s="14">
        <v>0.30347348672644298</v>
      </c>
      <c r="F445" s="14"/>
      <c r="G445" s="14">
        <v>0.33629378688668299</v>
      </c>
      <c r="H445" s="14">
        <v>0.27120241355040797</v>
      </c>
      <c r="I445" s="14">
        <v>0.32109934790463202</v>
      </c>
      <c r="J445" s="14">
        <v>0.28446980394357002</v>
      </c>
      <c r="K445" s="14">
        <v>0.37580666829829201</v>
      </c>
      <c r="L445" s="14">
        <v>0.43079539116417098</v>
      </c>
      <c r="M445" s="14"/>
      <c r="N445" s="14">
        <v>0.57223499979099501</v>
      </c>
      <c r="O445" s="14">
        <v>0.28502880758391902</v>
      </c>
      <c r="P445" s="14"/>
      <c r="Q445" s="14">
        <v>0.18503187099525401</v>
      </c>
      <c r="R445" s="14">
        <v>0.227573575434556</v>
      </c>
      <c r="S445" s="14">
        <v>0.200220717182888</v>
      </c>
      <c r="T445" s="14">
        <v>0.248621135770872</v>
      </c>
      <c r="U445" s="14">
        <v>0.47381753543647698</v>
      </c>
      <c r="V445" s="14">
        <v>0.36987838220285402</v>
      </c>
      <c r="W445" s="14">
        <v>0.29251829168197802</v>
      </c>
      <c r="X445" s="14">
        <v>0.37825620625496598</v>
      </c>
      <c r="Y445" s="14">
        <v>0.56032651422938895</v>
      </c>
      <c r="Z445" s="14">
        <v>0.165658380813518</v>
      </c>
      <c r="AA445" s="14"/>
      <c r="AB445" s="14">
        <v>0.43900645615653699</v>
      </c>
      <c r="AC445" s="14">
        <v>0.278117191124998</v>
      </c>
      <c r="AD445" s="14">
        <v>0.33739464482002401</v>
      </c>
      <c r="AE445" s="14"/>
      <c r="AF445" s="14">
        <v>0.36960283747852801</v>
      </c>
      <c r="AG445" s="14">
        <v>0.32713816927490502</v>
      </c>
      <c r="AH445" s="14">
        <v>0.29857366014376902</v>
      </c>
      <c r="AI445" s="14">
        <v>0.254800597913865</v>
      </c>
      <c r="AJ445" s="14">
        <v>0</v>
      </c>
      <c r="AK445" s="14"/>
      <c r="AL445" s="14">
        <v>0.36825213563909498</v>
      </c>
      <c r="AM445" s="14">
        <v>0.33498239011270298</v>
      </c>
      <c r="AN445" s="14">
        <v>0.25804167291033497</v>
      </c>
      <c r="AO445" s="14">
        <v>0.396113230156944</v>
      </c>
      <c r="AP445" s="14">
        <v>0</v>
      </c>
      <c r="AQ445" s="14"/>
      <c r="AR445" s="14">
        <v>0.46028630994085401</v>
      </c>
      <c r="AS445" s="14">
        <v>0.337186406464974</v>
      </c>
      <c r="AT445" s="14">
        <v>0.32247605408532398</v>
      </c>
      <c r="AU445" s="14"/>
      <c r="AV445" s="14">
        <v>0.469499257042091</v>
      </c>
      <c r="AW445" s="14">
        <v>0.29825797129304499</v>
      </c>
      <c r="AX445" s="14">
        <v>0.29683543128774098</v>
      </c>
      <c r="AY445" s="14"/>
      <c r="AZ445" s="14">
        <v>0.52503883597725398</v>
      </c>
      <c r="BA445" s="14">
        <v>0.309287341161678</v>
      </c>
      <c r="BB445" s="14">
        <v>0.31840026535108001</v>
      </c>
      <c r="BC445" s="14"/>
      <c r="BD445" s="14">
        <v>0.66687778725272195</v>
      </c>
      <c r="BE445" s="14">
        <v>0.34570239156961502</v>
      </c>
      <c r="BF445" s="14"/>
      <c r="BG445" s="14">
        <v>0.38285856377963501</v>
      </c>
      <c r="BH445" s="14">
        <v>0.243111458214296</v>
      </c>
      <c r="BI445" s="14"/>
      <c r="BJ445" s="14">
        <v>0.29919453964685699</v>
      </c>
      <c r="BK445" s="14">
        <v>0.34256029796814103</v>
      </c>
    </row>
    <row r="446" spans="2:63" x14ac:dyDescent="0.35">
      <c r="B446" t="s">
        <v>262</v>
      </c>
      <c r="C446" s="14">
        <v>0.56725337623702898</v>
      </c>
      <c r="D446" s="14">
        <v>0.53817682268184697</v>
      </c>
      <c r="E446" s="14">
        <v>0.59362926978985497</v>
      </c>
      <c r="F446" s="14"/>
      <c r="G446" s="14">
        <v>0.52034166591921405</v>
      </c>
      <c r="H446" s="14">
        <v>0.60727681279477197</v>
      </c>
      <c r="I446" s="14">
        <v>0.53345721882321395</v>
      </c>
      <c r="J446" s="14">
        <v>0.60949450625799395</v>
      </c>
      <c r="K446" s="14">
        <v>0.56797531008713797</v>
      </c>
      <c r="L446" s="14">
        <v>0.55362332028703298</v>
      </c>
      <c r="M446" s="14"/>
      <c r="N446" s="14">
        <v>0.41055584896722103</v>
      </c>
      <c r="O446" s="14">
        <v>0.59885623887967898</v>
      </c>
      <c r="P446" s="14"/>
      <c r="Q446" s="14">
        <v>0.72489145627985496</v>
      </c>
      <c r="R446" s="14">
        <v>0.62471409965744895</v>
      </c>
      <c r="S446" s="14">
        <v>0.61891497950949304</v>
      </c>
      <c r="T446" s="14">
        <v>0.62280854192841695</v>
      </c>
      <c r="U446" s="14">
        <v>0.42176379225934102</v>
      </c>
      <c r="V446" s="14">
        <v>0.56218375831860501</v>
      </c>
      <c r="W446" s="14">
        <v>0.63620576127296802</v>
      </c>
      <c r="X446" s="14">
        <v>0.57369120544834995</v>
      </c>
      <c r="Y446" s="14">
        <v>0.40854088126744398</v>
      </c>
      <c r="Z446" s="14">
        <v>0.556078471916571</v>
      </c>
      <c r="AA446" s="14"/>
      <c r="AB446" s="14">
        <v>0.497791696773696</v>
      </c>
      <c r="AC446" s="14">
        <v>0.61327349338094395</v>
      </c>
      <c r="AD446" s="14">
        <v>0.56343267227940896</v>
      </c>
      <c r="AE446" s="14"/>
      <c r="AF446" s="14">
        <v>0.56962674100688904</v>
      </c>
      <c r="AG446" s="14">
        <v>0.57404647332383496</v>
      </c>
      <c r="AH446" s="14">
        <v>0.57470275750074595</v>
      </c>
      <c r="AI446" s="14">
        <v>0.57718262619855998</v>
      </c>
      <c r="AJ446" s="14">
        <v>0</v>
      </c>
      <c r="AK446" s="14"/>
      <c r="AL446" s="14">
        <v>0.55127238487535002</v>
      </c>
      <c r="AM446" s="14">
        <v>0.56646593518782695</v>
      </c>
      <c r="AN446" s="14">
        <v>0.59286955733369695</v>
      </c>
      <c r="AO446" s="14">
        <v>0.44063327347889297</v>
      </c>
      <c r="AP446" s="14">
        <v>0</v>
      </c>
      <c r="AQ446" s="14"/>
      <c r="AR446" s="14">
        <v>0.51660859958109695</v>
      </c>
      <c r="AS446" s="14">
        <v>0.57388628213099002</v>
      </c>
      <c r="AT446" s="14">
        <v>0.56834086139687701</v>
      </c>
      <c r="AU446" s="14"/>
      <c r="AV446" s="14">
        <v>0.47534766919306598</v>
      </c>
      <c r="AW446" s="14">
        <v>0.61430441103491296</v>
      </c>
      <c r="AX446" s="14">
        <v>0.52072104634724803</v>
      </c>
      <c r="AY446" s="14"/>
      <c r="AZ446" s="14">
        <v>0.42765049241798397</v>
      </c>
      <c r="BA446" s="14">
        <v>0.60447229241929401</v>
      </c>
      <c r="BB446" s="14">
        <v>0.54525741509526404</v>
      </c>
      <c r="BC446" s="14"/>
      <c r="BD446" s="14">
        <v>0.30540976519817298</v>
      </c>
      <c r="BE446" s="14">
        <v>0.58678500745754902</v>
      </c>
      <c r="BF446" s="14"/>
      <c r="BG446" s="14">
        <v>0.53759838560368001</v>
      </c>
      <c r="BH446" s="14">
        <v>0.62110479386764195</v>
      </c>
      <c r="BI446" s="14"/>
      <c r="BJ446" s="14">
        <v>0.55690821903440102</v>
      </c>
      <c r="BK446" s="14">
        <v>0.57008885965846201</v>
      </c>
    </row>
    <row r="447" spans="2:63" x14ac:dyDescent="0.35">
      <c r="B447" t="s">
        <v>263</v>
      </c>
      <c r="C447" s="14">
        <v>9.9515378326115997E-2</v>
      </c>
      <c r="D447" s="14">
        <v>9.4327734998541093E-2</v>
      </c>
      <c r="E447" s="14">
        <v>0.10289724348370199</v>
      </c>
      <c r="F447" s="14"/>
      <c r="G447" s="14">
        <v>0.14336454719410399</v>
      </c>
      <c r="H447" s="14">
        <v>0.12152077365482</v>
      </c>
      <c r="I447" s="14">
        <v>0.145443433272155</v>
      </c>
      <c r="J447" s="14">
        <v>0.106035689798436</v>
      </c>
      <c r="K447" s="14">
        <v>5.6218021614570797E-2</v>
      </c>
      <c r="L447" s="14">
        <v>1.5581288548796601E-2</v>
      </c>
      <c r="M447" s="14"/>
      <c r="N447" s="14">
        <v>1.72091512417837E-2</v>
      </c>
      <c r="O447" s="14">
        <v>0.116114953536402</v>
      </c>
      <c r="P447" s="14"/>
      <c r="Q447" s="14">
        <v>9.0076672724891393E-2</v>
      </c>
      <c r="R447" s="14">
        <v>0.14771232490799499</v>
      </c>
      <c r="S447" s="14">
        <v>0.18086430330761899</v>
      </c>
      <c r="T447" s="14">
        <v>0.128570322300711</v>
      </c>
      <c r="U447" s="14">
        <v>0.104418672304182</v>
      </c>
      <c r="V447" s="14">
        <v>6.7937859478541099E-2</v>
      </c>
      <c r="W447" s="14">
        <v>7.1275947045054203E-2</v>
      </c>
      <c r="X447" s="14">
        <v>4.8052588296683699E-2</v>
      </c>
      <c r="Y447" s="14">
        <v>3.1132604503166902E-2</v>
      </c>
      <c r="Z447" s="14">
        <v>0.27826314726991103</v>
      </c>
      <c r="AA447" s="14"/>
      <c r="AB447" s="14">
        <v>6.3201847069767197E-2</v>
      </c>
      <c r="AC447" s="14">
        <v>0.108609315494058</v>
      </c>
      <c r="AD447" s="14">
        <v>9.9172682900567799E-2</v>
      </c>
      <c r="AE447" s="14"/>
      <c r="AF447" s="14">
        <v>6.0770421514582403E-2</v>
      </c>
      <c r="AG447" s="14">
        <v>9.8815357401260295E-2</v>
      </c>
      <c r="AH447" s="14">
        <v>0.126723582355484</v>
      </c>
      <c r="AI447" s="14">
        <v>0.16801677588757499</v>
      </c>
      <c r="AJ447" s="14">
        <v>0</v>
      </c>
      <c r="AK447" s="14"/>
      <c r="AL447" s="14">
        <v>8.0475479485554904E-2</v>
      </c>
      <c r="AM447" s="14">
        <v>9.8551674699470002E-2</v>
      </c>
      <c r="AN447" s="14">
        <v>0.14908876975596799</v>
      </c>
      <c r="AO447" s="14">
        <v>0.163253496364162</v>
      </c>
      <c r="AP447" s="14">
        <v>0</v>
      </c>
      <c r="AQ447" s="14"/>
      <c r="AR447" s="14">
        <v>2.31050904780493E-2</v>
      </c>
      <c r="AS447" s="14">
        <v>8.8927311404035606E-2</v>
      </c>
      <c r="AT447" s="14">
        <v>0.109183084517799</v>
      </c>
      <c r="AU447" s="14"/>
      <c r="AV447" s="14">
        <v>5.5153073764843102E-2</v>
      </c>
      <c r="AW447" s="14">
        <v>8.7437617672042597E-2</v>
      </c>
      <c r="AX447" s="14">
        <v>0.18244352236500999</v>
      </c>
      <c r="AY447" s="14"/>
      <c r="AZ447" s="14">
        <v>4.7310671604761802E-2</v>
      </c>
      <c r="BA447" s="14">
        <v>8.62403664190277E-2</v>
      </c>
      <c r="BB447" s="14">
        <v>0.136342319553656</v>
      </c>
      <c r="BC447" s="14"/>
      <c r="BD447" s="14">
        <v>2.7712447549104902E-2</v>
      </c>
      <c r="BE447" s="14">
        <v>6.7512600972835901E-2</v>
      </c>
      <c r="BF447" s="14"/>
      <c r="BG447" s="14">
        <v>7.9543050616685096E-2</v>
      </c>
      <c r="BH447" s="14">
        <v>0.135783747918063</v>
      </c>
      <c r="BI447" s="14"/>
      <c r="BJ447" s="14">
        <v>0.14389724131874199</v>
      </c>
      <c r="BK447" s="14">
        <v>8.7350842373397006E-2</v>
      </c>
    </row>
    <row r="448" spans="2:63" x14ac:dyDescent="0.35">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row>
    <row r="449" spans="2:63" x14ac:dyDescent="0.35">
      <c r="B449" s="6" t="s">
        <v>267</v>
      </c>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row>
    <row r="450" spans="2:63" x14ac:dyDescent="0.35">
      <c r="B450" s="21" t="s">
        <v>90</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row>
    <row r="451" spans="2:63" x14ac:dyDescent="0.35">
      <c r="B451" t="s">
        <v>261</v>
      </c>
      <c r="C451" s="14">
        <v>0.31400539464668897</v>
      </c>
      <c r="D451" s="14">
        <v>0.375286505849797</v>
      </c>
      <c r="E451" s="14">
        <v>0.25981366694466101</v>
      </c>
      <c r="F451" s="14"/>
      <c r="G451" s="14">
        <v>0.21325053949914</v>
      </c>
      <c r="H451" s="14">
        <v>0.207139881882691</v>
      </c>
      <c r="I451" s="14">
        <v>0.30119552792375598</v>
      </c>
      <c r="J451" s="14">
        <v>0.27278611593392799</v>
      </c>
      <c r="K451" s="14">
        <v>0.41031962745362299</v>
      </c>
      <c r="L451" s="14">
        <v>0.49181638363670899</v>
      </c>
      <c r="M451" s="14"/>
      <c r="N451" s="14">
        <v>0.58608784807202097</v>
      </c>
      <c r="O451" s="14">
        <v>0.25913162252729399</v>
      </c>
      <c r="P451" s="14"/>
      <c r="Q451" s="14">
        <v>8.2748841498163903E-2</v>
      </c>
      <c r="R451" s="14">
        <v>0.17580286493641201</v>
      </c>
      <c r="S451" s="14">
        <v>0.17215239362665799</v>
      </c>
      <c r="T451" s="14">
        <v>0.31262477679206002</v>
      </c>
      <c r="U451" s="14">
        <v>0.21459501187479399</v>
      </c>
      <c r="V451" s="14">
        <v>0.41350501485379998</v>
      </c>
      <c r="W451" s="14">
        <v>0.31766723120455997</v>
      </c>
      <c r="X451" s="14">
        <v>0.431759749451747</v>
      </c>
      <c r="Y451" s="14">
        <v>0.56617629574057604</v>
      </c>
      <c r="Z451" s="14">
        <v>7.9120334858797797E-2</v>
      </c>
      <c r="AA451" s="14"/>
      <c r="AB451" s="14">
        <v>0.43078284961072499</v>
      </c>
      <c r="AC451" s="14">
        <v>0.274091541920922</v>
      </c>
      <c r="AD451" s="14">
        <v>0.29817501441535199</v>
      </c>
      <c r="AE451" s="14"/>
      <c r="AF451" s="14">
        <v>0.364360124281909</v>
      </c>
      <c r="AG451" s="14">
        <v>0.28615622634245702</v>
      </c>
      <c r="AH451" s="14">
        <v>0.198466181147925</v>
      </c>
      <c r="AI451" s="14">
        <v>0.26825133209172197</v>
      </c>
      <c r="AJ451" s="14">
        <v>0</v>
      </c>
      <c r="AK451" s="14"/>
      <c r="AL451" s="14">
        <v>0.34217701382905902</v>
      </c>
      <c r="AM451" s="14">
        <v>0.29891262903077798</v>
      </c>
      <c r="AN451" s="14">
        <v>0.32440490161158703</v>
      </c>
      <c r="AO451" s="14">
        <v>0.31846515450240398</v>
      </c>
      <c r="AP451" s="14">
        <v>0</v>
      </c>
      <c r="AQ451" s="14"/>
      <c r="AR451" s="14">
        <v>0.48726830236899799</v>
      </c>
      <c r="AS451" s="14">
        <v>0.30587465228446797</v>
      </c>
      <c r="AT451" s="14">
        <v>0.29825097147971302</v>
      </c>
      <c r="AU451" s="14"/>
      <c r="AV451" s="14">
        <v>0.43840806597075799</v>
      </c>
      <c r="AW451" s="14">
        <v>0.276474488385276</v>
      </c>
      <c r="AX451" s="14">
        <v>0.29152236533708897</v>
      </c>
      <c r="AY451" s="14"/>
      <c r="AZ451" s="14">
        <v>0.47490827977132199</v>
      </c>
      <c r="BA451" s="14">
        <v>0.28508612577343601</v>
      </c>
      <c r="BB451" s="14">
        <v>0.31426754218456898</v>
      </c>
      <c r="BC451" s="14"/>
      <c r="BD451" s="14">
        <v>0.62324019349056603</v>
      </c>
      <c r="BE451" s="14">
        <v>0.36238653955000999</v>
      </c>
      <c r="BF451" s="14"/>
      <c r="BG451" s="14">
        <v>0.36072228499995801</v>
      </c>
      <c r="BH451" s="14">
        <v>0.22917074391548201</v>
      </c>
      <c r="BI451" s="14"/>
      <c r="BJ451" s="14">
        <v>0.28412745060205502</v>
      </c>
      <c r="BK451" s="14">
        <v>0.32219458049913202</v>
      </c>
    </row>
    <row r="452" spans="2:63" x14ac:dyDescent="0.35">
      <c r="B452" t="s">
        <v>262</v>
      </c>
      <c r="C452" s="14">
        <v>0.52345001077233499</v>
      </c>
      <c r="D452" s="14">
        <v>0.49551553381068503</v>
      </c>
      <c r="E452" s="14">
        <v>0.54642763392650595</v>
      </c>
      <c r="F452" s="14"/>
      <c r="G452" s="14">
        <v>0.46282189511649302</v>
      </c>
      <c r="H452" s="14">
        <v>0.53221432434982097</v>
      </c>
      <c r="I452" s="14">
        <v>0.56022359148446699</v>
      </c>
      <c r="J452" s="14">
        <v>0.55111172613303505</v>
      </c>
      <c r="K452" s="14">
        <v>0.51861895763875998</v>
      </c>
      <c r="L452" s="14">
        <v>0.49260232781449398</v>
      </c>
      <c r="M452" s="14"/>
      <c r="N452" s="14">
        <v>0.39441944025394698</v>
      </c>
      <c r="O452" s="14">
        <v>0.54947298297772396</v>
      </c>
      <c r="P452" s="14"/>
      <c r="Q452" s="14">
        <v>0.631217437364061</v>
      </c>
      <c r="R452" s="14">
        <v>0.56330546723407304</v>
      </c>
      <c r="S452" s="14">
        <v>0.59384316370389201</v>
      </c>
      <c r="T452" s="14">
        <v>0.58114141157184795</v>
      </c>
      <c r="U452" s="14">
        <v>0.55176671113464004</v>
      </c>
      <c r="V452" s="14">
        <v>0.480322804191954</v>
      </c>
      <c r="W452" s="14">
        <v>0.53824972868059096</v>
      </c>
      <c r="X452" s="14">
        <v>0.49074738210083702</v>
      </c>
      <c r="Y452" s="14">
        <v>0.39377362344841499</v>
      </c>
      <c r="Z452" s="14">
        <v>0.62009545142909295</v>
      </c>
      <c r="AA452" s="14"/>
      <c r="AB452" s="14">
        <v>0.47565056393570998</v>
      </c>
      <c r="AC452" s="14">
        <v>0.53415164035530205</v>
      </c>
      <c r="AD452" s="14">
        <v>0.55375891232466401</v>
      </c>
      <c r="AE452" s="14"/>
      <c r="AF452" s="14">
        <v>0.50267167893078402</v>
      </c>
      <c r="AG452" s="14">
        <v>0.56558939026884203</v>
      </c>
      <c r="AH452" s="14">
        <v>0.72977449315643494</v>
      </c>
      <c r="AI452" s="14">
        <v>0.445607859974337</v>
      </c>
      <c r="AJ452" s="14">
        <v>0</v>
      </c>
      <c r="AK452" s="14"/>
      <c r="AL452" s="14">
        <v>0.51259331767084904</v>
      </c>
      <c r="AM452" s="14">
        <v>0.556015890165247</v>
      </c>
      <c r="AN452" s="14">
        <v>0.45354454821072498</v>
      </c>
      <c r="AO452" s="14">
        <v>0.249026691387918</v>
      </c>
      <c r="AP452" s="14">
        <v>0</v>
      </c>
      <c r="AQ452" s="14"/>
      <c r="AR452" s="14">
        <v>0.434028961597973</v>
      </c>
      <c r="AS452" s="14">
        <v>0.54584478747019305</v>
      </c>
      <c r="AT452" s="14">
        <v>0.521554541725056</v>
      </c>
      <c r="AU452" s="14"/>
      <c r="AV452" s="14">
        <v>0.46214933368129701</v>
      </c>
      <c r="AW452" s="14">
        <v>0.55745996564974098</v>
      </c>
      <c r="AX452" s="14">
        <v>0.501110253321574</v>
      </c>
      <c r="AY452" s="14"/>
      <c r="AZ452" s="14">
        <v>0.393485114533348</v>
      </c>
      <c r="BA452" s="14">
        <v>0.55570030793386505</v>
      </c>
      <c r="BB452" s="14">
        <v>0.52055394315688197</v>
      </c>
      <c r="BC452" s="14"/>
      <c r="BD452" s="14">
        <v>0.32735142208786899</v>
      </c>
      <c r="BE452" s="14">
        <v>0.52059004015382904</v>
      </c>
      <c r="BF452" s="14"/>
      <c r="BG452" s="14">
        <v>0.513179034267912</v>
      </c>
      <c r="BH452" s="14">
        <v>0.54210139569612203</v>
      </c>
      <c r="BI452" s="14"/>
      <c r="BJ452" s="14">
        <v>0.52222559131906299</v>
      </c>
      <c r="BK452" s="14">
        <v>0.52378560944837504</v>
      </c>
    </row>
    <row r="453" spans="2:63" x14ac:dyDescent="0.35">
      <c r="B453" t="s">
        <v>263</v>
      </c>
      <c r="C453" s="14">
        <v>0.162544594580976</v>
      </c>
      <c r="D453" s="14">
        <v>0.129197960339518</v>
      </c>
      <c r="E453" s="14">
        <v>0.19375869912883401</v>
      </c>
      <c r="F453" s="14"/>
      <c r="G453" s="14">
        <v>0.32392756538436701</v>
      </c>
      <c r="H453" s="14">
        <v>0.26064579376748798</v>
      </c>
      <c r="I453" s="14">
        <v>0.13858088059177701</v>
      </c>
      <c r="J453" s="14">
        <v>0.17610215793303699</v>
      </c>
      <c r="K453" s="14">
        <v>7.1061414907617096E-2</v>
      </c>
      <c r="L453" s="14">
        <v>1.5581288548796601E-2</v>
      </c>
      <c r="M453" s="14"/>
      <c r="N453" s="14">
        <v>1.9492711674031601E-2</v>
      </c>
      <c r="O453" s="14">
        <v>0.191395394494982</v>
      </c>
      <c r="P453" s="14"/>
      <c r="Q453" s="14">
        <v>0.28603372113777498</v>
      </c>
      <c r="R453" s="14">
        <v>0.26089166782951501</v>
      </c>
      <c r="S453" s="14">
        <v>0.234004442669451</v>
      </c>
      <c r="T453" s="14">
        <v>0.106233811636092</v>
      </c>
      <c r="U453" s="14">
        <v>0.233638276990566</v>
      </c>
      <c r="V453" s="14">
        <v>0.10617218095424499</v>
      </c>
      <c r="W453" s="14">
        <v>0.14408304011484899</v>
      </c>
      <c r="X453" s="14">
        <v>7.7492868447415195E-2</v>
      </c>
      <c r="Y453" s="14">
        <v>4.0050080811008602E-2</v>
      </c>
      <c r="Z453" s="14">
        <v>0.30078421371211</v>
      </c>
      <c r="AA453" s="14"/>
      <c r="AB453" s="14">
        <v>9.3566586453565095E-2</v>
      </c>
      <c r="AC453" s="14">
        <v>0.19175681772377601</v>
      </c>
      <c r="AD453" s="14">
        <v>0.148066073259985</v>
      </c>
      <c r="AE453" s="14"/>
      <c r="AF453" s="14">
        <v>0.13296819678730801</v>
      </c>
      <c r="AG453" s="14">
        <v>0.14825438338870001</v>
      </c>
      <c r="AH453" s="14">
        <v>7.1759325695639503E-2</v>
      </c>
      <c r="AI453" s="14">
        <v>0.28614080793394098</v>
      </c>
      <c r="AJ453" s="14">
        <v>0</v>
      </c>
      <c r="AK453" s="14"/>
      <c r="AL453" s="14">
        <v>0.145229668500093</v>
      </c>
      <c r="AM453" s="14">
        <v>0.145071480803975</v>
      </c>
      <c r="AN453" s="14">
        <v>0.22205055017768799</v>
      </c>
      <c r="AO453" s="14">
        <v>0.43250815410967702</v>
      </c>
      <c r="AP453" s="14">
        <v>0</v>
      </c>
      <c r="AQ453" s="14"/>
      <c r="AR453" s="14">
        <v>7.87027360330287E-2</v>
      </c>
      <c r="AS453" s="14">
        <v>0.148280560245339</v>
      </c>
      <c r="AT453" s="14">
        <v>0.18019448679523101</v>
      </c>
      <c r="AU453" s="14"/>
      <c r="AV453" s="14">
        <v>9.9442600347944596E-2</v>
      </c>
      <c r="AW453" s="14">
        <v>0.16606554596498199</v>
      </c>
      <c r="AX453" s="14">
        <v>0.207367381341337</v>
      </c>
      <c r="AY453" s="14"/>
      <c r="AZ453" s="14">
        <v>0.131606605695331</v>
      </c>
      <c r="BA453" s="14">
        <v>0.159213566292699</v>
      </c>
      <c r="BB453" s="14">
        <v>0.16517851465854899</v>
      </c>
      <c r="BC453" s="14"/>
      <c r="BD453" s="14">
        <v>4.9408384421564602E-2</v>
      </c>
      <c r="BE453" s="14">
        <v>0.117023420296162</v>
      </c>
      <c r="BF453" s="14"/>
      <c r="BG453" s="14">
        <v>0.12609868073212999</v>
      </c>
      <c r="BH453" s="14">
        <v>0.22872786038839699</v>
      </c>
      <c r="BI453" s="14"/>
      <c r="BJ453" s="14">
        <v>0.19364695807888199</v>
      </c>
      <c r="BK453" s="14">
        <v>0.15401981005249299</v>
      </c>
    </row>
    <row r="454" spans="2:63" x14ac:dyDescent="0.35">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row>
    <row r="455" spans="2:63" x14ac:dyDescent="0.35">
      <c r="B455" s="6" t="s">
        <v>268</v>
      </c>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row>
    <row r="456" spans="2:63" x14ac:dyDescent="0.35">
      <c r="B456" s="21" t="s">
        <v>90</v>
      </c>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row>
    <row r="457" spans="2:63" x14ac:dyDescent="0.35">
      <c r="B457" t="s">
        <v>261</v>
      </c>
      <c r="C457" s="14">
        <v>0.39020659779105299</v>
      </c>
      <c r="D457" s="14">
        <v>0.46620814751496498</v>
      </c>
      <c r="E457" s="14">
        <v>0.32336087830406601</v>
      </c>
      <c r="F457" s="14"/>
      <c r="G457" s="14">
        <v>0.20090756033506199</v>
      </c>
      <c r="H457" s="14">
        <v>0.33010354853884</v>
      </c>
      <c r="I457" s="14">
        <v>0.376853060720994</v>
      </c>
      <c r="J457" s="14">
        <v>0.376581326436291</v>
      </c>
      <c r="K457" s="14">
        <v>0.50691902330362903</v>
      </c>
      <c r="L457" s="14">
        <v>0.53854125975410205</v>
      </c>
      <c r="M457" s="14"/>
      <c r="N457" s="14">
        <v>0.699932029691961</v>
      </c>
      <c r="O457" s="14">
        <v>0.32774096446649997</v>
      </c>
      <c r="P457" s="14"/>
      <c r="Q457" s="14">
        <v>0.16365687565180401</v>
      </c>
      <c r="R457" s="14">
        <v>0.24308202849712299</v>
      </c>
      <c r="S457" s="14">
        <v>0.28666946333744803</v>
      </c>
      <c r="T457" s="14">
        <v>0.33247735771970299</v>
      </c>
      <c r="U457" s="14">
        <v>0.39562043936027302</v>
      </c>
      <c r="V457" s="14">
        <v>0.40938071318325497</v>
      </c>
      <c r="W457" s="14">
        <v>0.40114685689030499</v>
      </c>
      <c r="X457" s="14">
        <v>0.52954268418946904</v>
      </c>
      <c r="Y457" s="14">
        <v>0.66254923226462004</v>
      </c>
      <c r="Z457" s="14">
        <v>0.15455109497489899</v>
      </c>
      <c r="AA457" s="14"/>
      <c r="AB457" s="14">
        <v>0.50540405933627797</v>
      </c>
      <c r="AC457" s="14">
        <v>0.30626280288691998</v>
      </c>
      <c r="AD457" s="14">
        <v>0.41635508421568701</v>
      </c>
      <c r="AE457" s="14"/>
      <c r="AF457" s="14">
        <v>0.42061592374432799</v>
      </c>
      <c r="AG457" s="14">
        <v>0.392649616641633</v>
      </c>
      <c r="AH457" s="14">
        <v>0.33398458628927402</v>
      </c>
      <c r="AI457" s="14">
        <v>0.30922441479492102</v>
      </c>
      <c r="AJ457" s="14">
        <v>0</v>
      </c>
      <c r="AK457" s="14"/>
      <c r="AL457" s="14">
        <v>0.41771704411629201</v>
      </c>
      <c r="AM457" s="14">
        <v>0.41227240612266802</v>
      </c>
      <c r="AN457" s="14">
        <v>0.29925748051818601</v>
      </c>
      <c r="AO457" s="14">
        <v>0.24191075473687401</v>
      </c>
      <c r="AP457" s="14">
        <v>0</v>
      </c>
      <c r="AQ457" s="14"/>
      <c r="AR457" s="14">
        <v>0.55910781705336199</v>
      </c>
      <c r="AS457" s="14">
        <v>0.40464431994512601</v>
      </c>
      <c r="AT457" s="14">
        <v>0.36640061731385498</v>
      </c>
      <c r="AU457" s="14"/>
      <c r="AV457" s="14">
        <v>0.51771056662287895</v>
      </c>
      <c r="AW457" s="14">
        <v>0.36548122371061398</v>
      </c>
      <c r="AX457" s="14">
        <v>0.34704148406289598</v>
      </c>
      <c r="AY457" s="14"/>
      <c r="AZ457" s="14">
        <v>0.47160125608605102</v>
      </c>
      <c r="BA457" s="14">
        <v>0.38957827021142899</v>
      </c>
      <c r="BB457" s="14">
        <v>0.39444140063793898</v>
      </c>
      <c r="BC457" s="14"/>
      <c r="BD457" s="14">
        <v>0.73746090938841402</v>
      </c>
      <c r="BE457" s="14">
        <v>0.44344929174440001</v>
      </c>
      <c r="BF457" s="14"/>
      <c r="BG457" s="14">
        <v>0.441243908083162</v>
      </c>
      <c r="BH457" s="14">
        <v>0.29752636243826702</v>
      </c>
      <c r="BI457" s="14"/>
      <c r="BJ457" s="14">
        <v>0.36920226738220402</v>
      </c>
      <c r="BK457" s="14">
        <v>0.39596363265152501</v>
      </c>
    </row>
    <row r="458" spans="2:63" x14ac:dyDescent="0.35">
      <c r="B458" t="s">
        <v>262</v>
      </c>
      <c r="C458" s="14">
        <v>0.49446543846108798</v>
      </c>
      <c r="D458" s="14">
        <v>0.44796679952865798</v>
      </c>
      <c r="E458" s="14">
        <v>0.533911542008354</v>
      </c>
      <c r="F458" s="14"/>
      <c r="G458" s="14">
        <v>0.47019901167091599</v>
      </c>
      <c r="H458" s="14">
        <v>0.50830872393160298</v>
      </c>
      <c r="I458" s="14">
        <v>0.51262694122135199</v>
      </c>
      <c r="J458" s="14">
        <v>0.56481544251377602</v>
      </c>
      <c r="K458" s="14">
        <v>0.44057865212206099</v>
      </c>
      <c r="L458" s="14">
        <v>0.44811217986685797</v>
      </c>
      <c r="M458" s="14"/>
      <c r="N458" s="14">
        <v>0.274699285966575</v>
      </c>
      <c r="O458" s="14">
        <v>0.53878802383813296</v>
      </c>
      <c r="P458" s="14"/>
      <c r="Q458" s="14">
        <v>0.58702983105319295</v>
      </c>
      <c r="R458" s="14">
        <v>0.56478003954441103</v>
      </c>
      <c r="S458" s="14">
        <v>0.541549365483878</v>
      </c>
      <c r="T458" s="14">
        <v>0.62115966229584696</v>
      </c>
      <c r="U458" s="14">
        <v>0.52798225385051201</v>
      </c>
      <c r="V458" s="14">
        <v>0.484925319430415</v>
      </c>
      <c r="W458" s="14">
        <v>0.50143571401688403</v>
      </c>
      <c r="X458" s="14">
        <v>0.42267199597396399</v>
      </c>
      <c r="Y458" s="14">
        <v>0.29462254917311498</v>
      </c>
      <c r="Z458" s="14">
        <v>0.65670703533088604</v>
      </c>
      <c r="AA458" s="14"/>
      <c r="AB458" s="14">
        <v>0.40399479005141198</v>
      </c>
      <c r="AC458" s="14">
        <v>0.56361308646668495</v>
      </c>
      <c r="AD458" s="14">
        <v>0.47130686040729702</v>
      </c>
      <c r="AE458" s="14"/>
      <c r="AF458" s="14">
        <v>0.46498012741007</v>
      </c>
      <c r="AG458" s="14">
        <v>0.50601139468716005</v>
      </c>
      <c r="AH458" s="14">
        <v>0.60428306401489496</v>
      </c>
      <c r="AI458" s="14">
        <v>0.52305853198580099</v>
      </c>
      <c r="AJ458" s="14">
        <v>0</v>
      </c>
      <c r="AK458" s="14"/>
      <c r="AL458" s="14">
        <v>0.44936127813179999</v>
      </c>
      <c r="AM458" s="14">
        <v>0.484102476198711</v>
      </c>
      <c r="AN458" s="14">
        <v>0.60102686193895005</v>
      </c>
      <c r="AO458" s="14">
        <v>0.51274740383464301</v>
      </c>
      <c r="AP458" s="14">
        <v>0</v>
      </c>
      <c r="AQ458" s="14"/>
      <c r="AR458" s="14">
        <v>0.37230087962026798</v>
      </c>
      <c r="AS458" s="14">
        <v>0.47950823378430601</v>
      </c>
      <c r="AT458" s="14">
        <v>0.51887326471942696</v>
      </c>
      <c r="AU458" s="14"/>
      <c r="AV458" s="14">
        <v>0.36745025487545602</v>
      </c>
      <c r="AW458" s="14">
        <v>0.53007688807673503</v>
      </c>
      <c r="AX458" s="14">
        <v>0.54688385705707998</v>
      </c>
      <c r="AY458" s="14"/>
      <c r="AZ458" s="14">
        <v>0.40718757049288701</v>
      </c>
      <c r="BA458" s="14">
        <v>0.49999329574329199</v>
      </c>
      <c r="BB458" s="14">
        <v>0.50720673840752795</v>
      </c>
      <c r="BC458" s="14"/>
      <c r="BD458" s="14">
        <v>0.19456003706307101</v>
      </c>
      <c r="BE458" s="14">
        <v>0.45264171857918201</v>
      </c>
      <c r="BF458" s="14"/>
      <c r="BG458" s="14">
        <v>0.46035674094476903</v>
      </c>
      <c r="BH458" s="14">
        <v>0.55640448061077297</v>
      </c>
      <c r="BI458" s="14"/>
      <c r="BJ458" s="14">
        <v>0.46979890802474999</v>
      </c>
      <c r="BK458" s="14">
        <v>0.50122623839351799</v>
      </c>
    </row>
    <row r="459" spans="2:63" x14ac:dyDescent="0.35">
      <c r="B459" t="s">
        <v>263</v>
      </c>
      <c r="C459" s="14">
        <v>0.115327963747858</v>
      </c>
      <c r="D459" s="14">
        <v>8.5825052956377296E-2</v>
      </c>
      <c r="E459" s="14">
        <v>0.14272757968757999</v>
      </c>
      <c r="F459" s="14"/>
      <c r="G459" s="14">
        <v>0.32889342799402199</v>
      </c>
      <c r="H459" s="14">
        <v>0.161587727529557</v>
      </c>
      <c r="I459" s="14">
        <v>0.110519998057653</v>
      </c>
      <c r="J459" s="14">
        <v>5.86032310499335E-2</v>
      </c>
      <c r="K459" s="14">
        <v>5.2502324574309901E-2</v>
      </c>
      <c r="L459" s="14">
        <v>1.3346560379039901E-2</v>
      </c>
      <c r="M459" s="14"/>
      <c r="N459" s="14">
        <v>2.5368684341463499E-2</v>
      </c>
      <c r="O459" s="14">
        <v>0.13347101169536699</v>
      </c>
      <c r="P459" s="14"/>
      <c r="Q459" s="14">
        <v>0.24931329329500401</v>
      </c>
      <c r="R459" s="14">
        <v>0.19213793195846601</v>
      </c>
      <c r="S459" s="14">
        <v>0.171781171178674</v>
      </c>
      <c r="T459" s="14">
        <v>4.6362979984449701E-2</v>
      </c>
      <c r="U459" s="14">
        <v>7.6397306789214803E-2</v>
      </c>
      <c r="V459" s="14">
        <v>0.10569396738633099</v>
      </c>
      <c r="W459" s="14">
        <v>9.74174290928113E-2</v>
      </c>
      <c r="X459" s="14">
        <v>4.7785319836566899E-2</v>
      </c>
      <c r="Y459" s="14">
        <v>4.2828218562265E-2</v>
      </c>
      <c r="Z459" s="14">
        <v>0.188741869694215</v>
      </c>
      <c r="AA459" s="14"/>
      <c r="AB459" s="14">
        <v>9.0601150612310805E-2</v>
      </c>
      <c r="AC459" s="14">
        <v>0.13012411064639501</v>
      </c>
      <c r="AD459" s="14">
        <v>0.11233805537701599</v>
      </c>
      <c r="AE459" s="14"/>
      <c r="AF459" s="14">
        <v>0.114403948845603</v>
      </c>
      <c r="AG459" s="14">
        <v>0.101338988671207</v>
      </c>
      <c r="AH459" s="14">
        <v>6.1732349695831301E-2</v>
      </c>
      <c r="AI459" s="14">
        <v>0.16771705321927799</v>
      </c>
      <c r="AJ459" s="14">
        <v>0</v>
      </c>
      <c r="AK459" s="14"/>
      <c r="AL459" s="14">
        <v>0.132921677751908</v>
      </c>
      <c r="AM459" s="14">
        <v>0.10362511767862199</v>
      </c>
      <c r="AN459" s="14">
        <v>9.97156575428646E-2</v>
      </c>
      <c r="AO459" s="14">
        <v>0.245341841428483</v>
      </c>
      <c r="AP459" s="14">
        <v>0</v>
      </c>
      <c r="AQ459" s="14"/>
      <c r="AR459" s="14">
        <v>6.8591303326370395E-2</v>
      </c>
      <c r="AS459" s="14">
        <v>0.11584744627056801</v>
      </c>
      <c r="AT459" s="14">
        <v>0.114726117966718</v>
      </c>
      <c r="AU459" s="14"/>
      <c r="AV459" s="14">
        <v>0.114839178501665</v>
      </c>
      <c r="AW459" s="14">
        <v>0.104441888212651</v>
      </c>
      <c r="AX459" s="14">
        <v>0.106074658880024</v>
      </c>
      <c r="AY459" s="14"/>
      <c r="AZ459" s="14">
        <v>0.121211173421062</v>
      </c>
      <c r="BA459" s="14">
        <v>0.110428434045278</v>
      </c>
      <c r="BB459" s="14">
        <v>9.8351860954532605E-2</v>
      </c>
      <c r="BC459" s="14"/>
      <c r="BD459" s="14">
        <v>6.7979053548514606E-2</v>
      </c>
      <c r="BE459" s="14">
        <v>0.103908989676419</v>
      </c>
      <c r="BF459" s="14"/>
      <c r="BG459" s="14">
        <v>9.8399350972069297E-2</v>
      </c>
      <c r="BH459" s="14">
        <v>0.14606915695096001</v>
      </c>
      <c r="BI459" s="14"/>
      <c r="BJ459" s="14">
        <v>0.16099882459304601</v>
      </c>
      <c r="BK459" s="14">
        <v>0.102810128954956</v>
      </c>
    </row>
    <row r="460" spans="2:63" x14ac:dyDescent="0.35">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row>
    <row r="461" spans="2:63" x14ac:dyDescent="0.35">
      <c r="B461" s="6" t="s">
        <v>269</v>
      </c>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row>
    <row r="462" spans="2:63" x14ac:dyDescent="0.35">
      <c r="B462" s="21" t="s">
        <v>90</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row>
    <row r="463" spans="2:63" x14ac:dyDescent="0.35">
      <c r="B463" t="s">
        <v>261</v>
      </c>
      <c r="C463" s="14">
        <v>0.33400972574233501</v>
      </c>
      <c r="D463" s="14">
        <v>0.32755492530364699</v>
      </c>
      <c r="E463" s="14">
        <v>0.33882513802587</v>
      </c>
      <c r="F463" s="14"/>
      <c r="G463" s="14">
        <v>8.8545506913977098E-2</v>
      </c>
      <c r="H463" s="14">
        <v>0.163714599641956</v>
      </c>
      <c r="I463" s="14">
        <v>0.256302869878057</v>
      </c>
      <c r="J463" s="14">
        <v>0.41836271107491302</v>
      </c>
      <c r="K463" s="14">
        <v>0.48216025991974698</v>
      </c>
      <c r="L463" s="14">
        <v>0.60243311854617598</v>
      </c>
      <c r="M463" s="14"/>
      <c r="N463" s="14">
        <v>0.53533209819674099</v>
      </c>
      <c r="O463" s="14">
        <v>0.29340689432295902</v>
      </c>
      <c r="P463" s="14"/>
      <c r="Q463" s="14">
        <v>0.14747905248597201</v>
      </c>
      <c r="R463" s="14">
        <v>0.208508550512436</v>
      </c>
      <c r="S463" s="14">
        <v>0.254049925981641</v>
      </c>
      <c r="T463" s="14">
        <v>0.27165075780338299</v>
      </c>
      <c r="U463" s="14">
        <v>0.38322297417739698</v>
      </c>
      <c r="V463" s="14">
        <v>0.425891261132472</v>
      </c>
      <c r="W463" s="14">
        <v>0.42590264324612098</v>
      </c>
      <c r="X463" s="14">
        <v>0.300023735216705</v>
      </c>
      <c r="Y463" s="14">
        <v>0.53594473401020604</v>
      </c>
      <c r="Z463" s="14">
        <v>0.19709052733056001</v>
      </c>
      <c r="AA463" s="14"/>
      <c r="AB463" s="14">
        <v>0.45609007937705798</v>
      </c>
      <c r="AC463" s="14">
        <v>0.26785005160505199</v>
      </c>
      <c r="AD463" s="14">
        <v>0.32745714115548402</v>
      </c>
      <c r="AE463" s="14"/>
      <c r="AF463" s="14">
        <v>0.40138260772040601</v>
      </c>
      <c r="AG463" s="14">
        <v>0.323542247306838</v>
      </c>
      <c r="AH463" s="14">
        <v>0.28093830892375998</v>
      </c>
      <c r="AI463" s="14">
        <v>0.186867156832318</v>
      </c>
      <c r="AJ463" s="14">
        <v>0</v>
      </c>
      <c r="AK463" s="14"/>
      <c r="AL463" s="14">
        <v>0.39491062835552299</v>
      </c>
      <c r="AM463" s="14">
        <v>0.32920790282094697</v>
      </c>
      <c r="AN463" s="14">
        <v>0.22921636650021099</v>
      </c>
      <c r="AO463" s="14">
        <v>0.18324493247844401</v>
      </c>
      <c r="AP463" s="14">
        <v>0</v>
      </c>
      <c r="AQ463" s="14"/>
      <c r="AR463" s="14">
        <v>0.51344308112735504</v>
      </c>
      <c r="AS463" s="14">
        <v>0.31573443671038098</v>
      </c>
      <c r="AT463" s="14">
        <v>0.30057551254748799</v>
      </c>
      <c r="AU463" s="14"/>
      <c r="AV463" s="14">
        <v>0.48406805877933701</v>
      </c>
      <c r="AW463" s="14">
        <v>0.297234628826476</v>
      </c>
      <c r="AX463" s="14">
        <v>0.25208710527136202</v>
      </c>
      <c r="AY463" s="14"/>
      <c r="AZ463" s="14">
        <v>0.51973991521806195</v>
      </c>
      <c r="BA463" s="14">
        <v>0.334838226297832</v>
      </c>
      <c r="BB463" s="14">
        <v>0.279219067768259</v>
      </c>
      <c r="BC463" s="14"/>
      <c r="BD463" s="14">
        <v>0.53369818867400298</v>
      </c>
      <c r="BE463" s="14">
        <v>0.38330228636899799</v>
      </c>
      <c r="BF463" s="14"/>
      <c r="BG463" s="14">
        <v>0.37159092304882602</v>
      </c>
      <c r="BH463" s="14">
        <v>0.26576486347843198</v>
      </c>
      <c r="BI463" s="14"/>
      <c r="BJ463" s="14">
        <v>0.29229484805603001</v>
      </c>
      <c r="BK463" s="14">
        <v>0.34544327303309802</v>
      </c>
    </row>
    <row r="464" spans="2:63" x14ac:dyDescent="0.35">
      <c r="B464" t="s">
        <v>262</v>
      </c>
      <c r="C464" s="14">
        <v>0.37869726800957998</v>
      </c>
      <c r="D464" s="14">
        <v>0.38810203253155501</v>
      </c>
      <c r="E464" s="14">
        <v>0.37312221085346797</v>
      </c>
      <c r="F464" s="14"/>
      <c r="G464" s="14">
        <v>0.31762065329188999</v>
      </c>
      <c r="H464" s="14">
        <v>0.28775454936245598</v>
      </c>
      <c r="I464" s="14">
        <v>0.393239094404358</v>
      </c>
      <c r="J464" s="14">
        <v>0.48983672425696001</v>
      </c>
      <c r="K464" s="14">
        <v>0.43453150767583998</v>
      </c>
      <c r="L464" s="14">
        <v>0.35641460316812001</v>
      </c>
      <c r="M464" s="14"/>
      <c r="N464" s="14">
        <v>0.35736729608023399</v>
      </c>
      <c r="O464" s="14">
        <v>0.38299911108776702</v>
      </c>
      <c r="P464" s="14"/>
      <c r="Q464" s="14">
        <v>0.44102087720117999</v>
      </c>
      <c r="R464" s="14">
        <v>0.42744096895582001</v>
      </c>
      <c r="S464" s="14">
        <v>0.39487763702097201</v>
      </c>
      <c r="T464" s="14">
        <v>0.457778659543425</v>
      </c>
      <c r="U464" s="14">
        <v>0.34124055056993302</v>
      </c>
      <c r="V464" s="14">
        <v>0.36996738719722</v>
      </c>
      <c r="W464" s="14">
        <v>0.28239138723729701</v>
      </c>
      <c r="X464" s="14">
        <v>0.42831921037941101</v>
      </c>
      <c r="Y464" s="14">
        <v>0.32060194213243998</v>
      </c>
      <c r="Z464" s="14">
        <v>0.24200194381442799</v>
      </c>
      <c r="AA464" s="14"/>
      <c r="AB464" s="14">
        <v>0.34428378974061002</v>
      </c>
      <c r="AC464" s="14">
        <v>0.39268839002000799</v>
      </c>
      <c r="AD464" s="14">
        <v>0.37869098419879299</v>
      </c>
      <c r="AE464" s="14"/>
      <c r="AF464" s="14">
        <v>0.37088731326940999</v>
      </c>
      <c r="AG464" s="14">
        <v>0.38487887902392998</v>
      </c>
      <c r="AH464" s="14">
        <v>0.40561748173088902</v>
      </c>
      <c r="AI464" s="14">
        <v>0.39200621811783498</v>
      </c>
      <c r="AJ464" s="14">
        <v>0</v>
      </c>
      <c r="AK464" s="14"/>
      <c r="AL464" s="14">
        <v>0.356931363542767</v>
      </c>
      <c r="AM464" s="14">
        <v>0.35895081681202001</v>
      </c>
      <c r="AN464" s="14">
        <v>0.41481760403336998</v>
      </c>
      <c r="AO464" s="14">
        <v>0.35333070902014202</v>
      </c>
      <c r="AP464" s="14">
        <v>0</v>
      </c>
      <c r="AQ464" s="14"/>
      <c r="AR464" s="14">
        <v>0.36275691259214299</v>
      </c>
      <c r="AS464" s="14">
        <v>0.37070471237021002</v>
      </c>
      <c r="AT464" s="14">
        <v>0.38956447043266201</v>
      </c>
      <c r="AU464" s="14"/>
      <c r="AV464" s="14">
        <v>0.29625200849185601</v>
      </c>
      <c r="AW464" s="14">
        <v>0.42420556801517101</v>
      </c>
      <c r="AX464" s="14">
        <v>0.380736432937473</v>
      </c>
      <c r="AY464" s="14"/>
      <c r="AZ464" s="14">
        <v>0.23382772828970999</v>
      </c>
      <c r="BA464" s="14">
        <v>0.41419756583028799</v>
      </c>
      <c r="BB464" s="14">
        <v>0.37267963482317701</v>
      </c>
      <c r="BC464" s="14"/>
      <c r="BD464" s="14">
        <v>0.27897136509950998</v>
      </c>
      <c r="BE464" s="14">
        <v>0.37098368948120902</v>
      </c>
      <c r="BF464" s="14"/>
      <c r="BG464" s="14">
        <v>0.349602803103022</v>
      </c>
      <c r="BH464" s="14">
        <v>0.43153080958083601</v>
      </c>
      <c r="BI464" s="14"/>
      <c r="BJ464" s="14">
        <v>0.381387363760746</v>
      </c>
      <c r="BK464" s="14">
        <v>0.37795994505207497</v>
      </c>
    </row>
    <row r="465" spans="2:63" x14ac:dyDescent="0.35">
      <c r="B465" t="s">
        <v>263</v>
      </c>
      <c r="C465" s="14">
        <v>0.28729300624808501</v>
      </c>
      <c r="D465" s="14">
        <v>0.284343042164798</v>
      </c>
      <c r="E465" s="14">
        <v>0.28805265112066297</v>
      </c>
      <c r="F465" s="14"/>
      <c r="G465" s="14">
        <v>0.59383383979413296</v>
      </c>
      <c r="H465" s="14">
        <v>0.54853085099558796</v>
      </c>
      <c r="I465" s="14">
        <v>0.35045803571758499</v>
      </c>
      <c r="J465" s="14">
        <v>9.1800564668127096E-2</v>
      </c>
      <c r="K465" s="14">
        <v>8.3308232404413096E-2</v>
      </c>
      <c r="L465" s="14">
        <v>4.11522782857041E-2</v>
      </c>
      <c r="M465" s="14"/>
      <c r="N465" s="14">
        <v>0.10730060572302499</v>
      </c>
      <c r="O465" s="14">
        <v>0.32359399458927302</v>
      </c>
      <c r="P465" s="14"/>
      <c r="Q465" s="14">
        <v>0.41150007031284902</v>
      </c>
      <c r="R465" s="14">
        <v>0.36405048053174399</v>
      </c>
      <c r="S465" s="14">
        <v>0.35107243699738699</v>
      </c>
      <c r="T465" s="14">
        <v>0.270570582653192</v>
      </c>
      <c r="U465" s="14">
        <v>0.27553647525267</v>
      </c>
      <c r="V465" s="14">
        <v>0.204141351670308</v>
      </c>
      <c r="W465" s="14">
        <v>0.29170596951658201</v>
      </c>
      <c r="X465" s="14">
        <v>0.27165705440388399</v>
      </c>
      <c r="Y465" s="14">
        <v>0.14345332385735399</v>
      </c>
      <c r="Z465" s="14">
        <v>0.56090752885501205</v>
      </c>
      <c r="AA465" s="14"/>
      <c r="AB465" s="14">
        <v>0.199626130882332</v>
      </c>
      <c r="AC465" s="14">
        <v>0.33946155837494002</v>
      </c>
      <c r="AD465" s="14">
        <v>0.29385187464572299</v>
      </c>
      <c r="AE465" s="14"/>
      <c r="AF465" s="14">
        <v>0.22773007901018399</v>
      </c>
      <c r="AG465" s="14">
        <v>0.29157887366923202</v>
      </c>
      <c r="AH465" s="14">
        <v>0.313444209345351</v>
      </c>
      <c r="AI465" s="14">
        <v>0.42112662504984699</v>
      </c>
      <c r="AJ465" s="14">
        <v>0</v>
      </c>
      <c r="AK465" s="14"/>
      <c r="AL465" s="14">
        <v>0.24815800810170999</v>
      </c>
      <c r="AM465" s="14">
        <v>0.31184128036703301</v>
      </c>
      <c r="AN465" s="14">
        <v>0.35596602946641898</v>
      </c>
      <c r="AO465" s="14">
        <v>0.463424358501414</v>
      </c>
      <c r="AP465" s="14">
        <v>0</v>
      </c>
      <c r="AQ465" s="14"/>
      <c r="AR465" s="14">
        <v>0.123800006280501</v>
      </c>
      <c r="AS465" s="14">
        <v>0.313560850919409</v>
      </c>
      <c r="AT465" s="14">
        <v>0.309860017019849</v>
      </c>
      <c r="AU465" s="14"/>
      <c r="AV465" s="14">
        <v>0.21967993272880701</v>
      </c>
      <c r="AW465" s="14">
        <v>0.27855980315835299</v>
      </c>
      <c r="AX465" s="14">
        <v>0.36717646179116398</v>
      </c>
      <c r="AY465" s="14"/>
      <c r="AZ465" s="14">
        <v>0.246432356492228</v>
      </c>
      <c r="BA465" s="14">
        <v>0.25096420787188001</v>
      </c>
      <c r="BB465" s="14">
        <v>0.34810129740856499</v>
      </c>
      <c r="BC465" s="14"/>
      <c r="BD465" s="14">
        <v>0.18733044622648701</v>
      </c>
      <c r="BE465" s="14">
        <v>0.24571402414979299</v>
      </c>
      <c r="BF465" s="14"/>
      <c r="BG465" s="14">
        <v>0.27880627384815299</v>
      </c>
      <c r="BH465" s="14">
        <v>0.30270432694073202</v>
      </c>
      <c r="BI465" s="14"/>
      <c r="BJ465" s="14">
        <v>0.32631778818322499</v>
      </c>
      <c r="BK465" s="14">
        <v>0.27659678191482701</v>
      </c>
    </row>
    <row r="466" spans="2:63" x14ac:dyDescent="0.35">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row>
    <row r="467" spans="2:63" x14ac:dyDescent="0.35">
      <c r="B467" s="6" t="s">
        <v>270</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row>
    <row r="468" spans="2:63" x14ac:dyDescent="0.35">
      <c r="B468" s="21" t="s">
        <v>90</v>
      </c>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row>
    <row r="469" spans="2:63" x14ac:dyDescent="0.35">
      <c r="B469" t="s">
        <v>261</v>
      </c>
      <c r="C469" s="14">
        <v>0.125345044954464</v>
      </c>
      <c r="D469" s="14">
        <v>0.15320301221506399</v>
      </c>
      <c r="E469" s="14">
        <v>0.101254323330825</v>
      </c>
      <c r="F469" s="14"/>
      <c r="G469" s="14">
        <v>0.14565458685048399</v>
      </c>
      <c r="H469" s="14">
        <v>0.14459663537735701</v>
      </c>
      <c r="I469" s="14">
        <v>0.17729602591157201</v>
      </c>
      <c r="J469" s="14">
        <v>0.10489304894071901</v>
      </c>
      <c r="K469" s="14">
        <v>6.2781432957951203E-2</v>
      </c>
      <c r="L469" s="14">
        <v>9.7414323310199599E-2</v>
      </c>
      <c r="M469" s="14"/>
      <c r="N469" s="14">
        <v>0.15974181798140499</v>
      </c>
      <c r="O469" s="14">
        <v>0.11840788064651001</v>
      </c>
      <c r="P469" s="14"/>
      <c r="Q469" s="14">
        <v>8.4467473170743101E-2</v>
      </c>
      <c r="R469" s="14">
        <v>0.103265400702285</v>
      </c>
      <c r="S469" s="14">
        <v>0.113619089111151</v>
      </c>
      <c r="T469" s="14">
        <v>9.9228476459150602E-2</v>
      </c>
      <c r="U469" s="14">
        <v>0.102260610962306</v>
      </c>
      <c r="V469" s="14">
        <v>0.126947588737781</v>
      </c>
      <c r="W469" s="14">
        <v>6.2884912197474399E-2</v>
      </c>
      <c r="X469" s="14">
        <v>0.158484845527746</v>
      </c>
      <c r="Y469" s="14">
        <v>0.20404983068250601</v>
      </c>
      <c r="Z469" s="14">
        <v>0.125452566995087</v>
      </c>
      <c r="AA469" s="14"/>
      <c r="AB469" s="14">
        <v>0.16833380874180701</v>
      </c>
      <c r="AC469" s="14">
        <v>0.112816968342593</v>
      </c>
      <c r="AD469" s="14">
        <v>0.126704115125997</v>
      </c>
      <c r="AE469" s="14"/>
      <c r="AF469" s="14">
        <v>0.15724845385754599</v>
      </c>
      <c r="AG469" s="14">
        <v>0.12746008826052099</v>
      </c>
      <c r="AH469" s="14">
        <v>6.05895662818903E-2</v>
      </c>
      <c r="AI469" s="14">
        <v>6.3748864925633794E-2</v>
      </c>
      <c r="AJ469" s="14">
        <v>0</v>
      </c>
      <c r="AK469" s="14"/>
      <c r="AL469" s="14">
        <v>0.17134849176388101</v>
      </c>
      <c r="AM469" s="14">
        <v>0.127682059776621</v>
      </c>
      <c r="AN469" s="14">
        <v>5.8103494456364098E-2</v>
      </c>
      <c r="AO469" s="14">
        <v>0</v>
      </c>
      <c r="AP469" s="14">
        <v>0</v>
      </c>
      <c r="AQ469" s="14"/>
      <c r="AR469" s="14">
        <v>0.27201827011917701</v>
      </c>
      <c r="AS469" s="14">
        <v>0.128496264080142</v>
      </c>
      <c r="AT469" s="14">
        <v>8.8942330779492804E-2</v>
      </c>
      <c r="AU469" s="14"/>
      <c r="AV469" s="14">
        <v>0.19682871407664801</v>
      </c>
      <c r="AW469" s="14">
        <v>0.101569937125306</v>
      </c>
      <c r="AX469" s="14">
        <v>0.111913435397772</v>
      </c>
      <c r="AY469" s="14"/>
      <c r="AZ469" s="14">
        <v>0.26346226992369498</v>
      </c>
      <c r="BA469" s="14">
        <v>9.8365103487941405E-2</v>
      </c>
      <c r="BB469" s="14">
        <v>0.117647498551398</v>
      </c>
      <c r="BC469" s="14"/>
      <c r="BD469" s="14">
        <v>0.279837689294749</v>
      </c>
      <c r="BE469" s="14">
        <v>9.3787823060867095E-2</v>
      </c>
      <c r="BF469" s="14"/>
      <c r="BG469" s="14">
        <v>0.159346279647228</v>
      </c>
      <c r="BH469" s="14">
        <v>6.3601147880445297E-2</v>
      </c>
      <c r="BI469" s="14"/>
      <c r="BJ469" s="14">
        <v>0.109685500710497</v>
      </c>
      <c r="BK469" s="14">
        <v>0.12963713807796801</v>
      </c>
    </row>
    <row r="470" spans="2:63" x14ac:dyDescent="0.35">
      <c r="B470" t="s">
        <v>262</v>
      </c>
      <c r="C470" s="14">
        <v>0.45531108619003802</v>
      </c>
      <c r="D470" s="14">
        <v>0.44558358274724302</v>
      </c>
      <c r="E470" s="14">
        <v>0.46344126685495401</v>
      </c>
      <c r="F470" s="14"/>
      <c r="G470" s="14">
        <v>0.45179474297259098</v>
      </c>
      <c r="H470" s="14">
        <v>0.45981702975365502</v>
      </c>
      <c r="I470" s="14">
        <v>0.40123360950529802</v>
      </c>
      <c r="J470" s="14">
        <v>0.52504314439616795</v>
      </c>
      <c r="K470" s="14">
        <v>0.498440666271243</v>
      </c>
      <c r="L470" s="14">
        <v>0.412110723255527</v>
      </c>
      <c r="M470" s="14"/>
      <c r="N470" s="14">
        <v>0.41601983305912199</v>
      </c>
      <c r="O470" s="14">
        <v>0.46323537253576902</v>
      </c>
      <c r="P470" s="14"/>
      <c r="Q470" s="14">
        <v>0.36073151002354498</v>
      </c>
      <c r="R470" s="14">
        <v>0.45350983578314402</v>
      </c>
      <c r="S470" s="14">
        <v>0.57278371354443203</v>
      </c>
      <c r="T470" s="14">
        <v>0.51486589255262005</v>
      </c>
      <c r="U470" s="14">
        <v>0.57536009122927601</v>
      </c>
      <c r="V470" s="14">
        <v>0.51875678567096695</v>
      </c>
      <c r="W470" s="14">
        <v>0.43379605910035801</v>
      </c>
      <c r="X470" s="14">
        <v>0.40642864711955301</v>
      </c>
      <c r="Y470" s="14">
        <v>0.41311684964219803</v>
      </c>
      <c r="Z470" s="14">
        <v>0.31468982877859902</v>
      </c>
      <c r="AA470" s="14"/>
      <c r="AB470" s="14">
        <v>0.43928980899918302</v>
      </c>
      <c r="AC470" s="14">
        <v>0.53236804005593596</v>
      </c>
      <c r="AD470" s="14">
        <v>0.42535941973983599</v>
      </c>
      <c r="AE470" s="14"/>
      <c r="AF470" s="14">
        <v>0.445639079028332</v>
      </c>
      <c r="AG470" s="14">
        <v>0.44818098825156499</v>
      </c>
      <c r="AH470" s="14">
        <v>0.52173565494947605</v>
      </c>
      <c r="AI470" s="14">
        <v>0.47886048796271902</v>
      </c>
      <c r="AJ470" s="14">
        <v>0</v>
      </c>
      <c r="AK470" s="14"/>
      <c r="AL470" s="14">
        <v>0.44603704326097698</v>
      </c>
      <c r="AM470" s="14">
        <v>0.44892295703875401</v>
      </c>
      <c r="AN470" s="14">
        <v>0.46541215456324903</v>
      </c>
      <c r="AO470" s="14">
        <v>0.59621371181511296</v>
      </c>
      <c r="AP470" s="14">
        <v>0</v>
      </c>
      <c r="AQ470" s="14"/>
      <c r="AR470" s="14">
        <v>0.37874932938214501</v>
      </c>
      <c r="AS470" s="14">
        <v>0.497935690518853</v>
      </c>
      <c r="AT470" s="14">
        <v>0.45126284766045199</v>
      </c>
      <c r="AU470" s="14"/>
      <c r="AV470" s="14">
        <v>0.46034900055991601</v>
      </c>
      <c r="AW470" s="14">
        <v>0.46615414402069</v>
      </c>
      <c r="AX470" s="14">
        <v>0.48007570881011602</v>
      </c>
      <c r="AY470" s="14"/>
      <c r="AZ470" s="14">
        <v>0.42725233183016997</v>
      </c>
      <c r="BA470" s="14">
        <v>0.47792795221132101</v>
      </c>
      <c r="BB470" s="14">
        <v>0.44270848223405901</v>
      </c>
      <c r="BC470" s="14"/>
      <c r="BD470" s="14">
        <v>0.349893881720442</v>
      </c>
      <c r="BE470" s="14">
        <v>0.48715615603246398</v>
      </c>
      <c r="BF470" s="14"/>
      <c r="BG470" s="14">
        <v>0.462970229943587</v>
      </c>
      <c r="BH470" s="14">
        <v>0.44140260939890302</v>
      </c>
      <c r="BI470" s="14"/>
      <c r="BJ470" s="14">
        <v>0.47687586973590201</v>
      </c>
      <c r="BK470" s="14">
        <v>0.44940043785155198</v>
      </c>
    </row>
    <row r="471" spans="2:63" x14ac:dyDescent="0.35">
      <c r="B471" t="s">
        <v>263</v>
      </c>
      <c r="C471" s="14">
        <v>0.41934386885549801</v>
      </c>
      <c r="D471" s="14">
        <v>0.40121340503769398</v>
      </c>
      <c r="E471" s="14">
        <v>0.43530440981422103</v>
      </c>
      <c r="F471" s="14"/>
      <c r="G471" s="14">
        <v>0.40255067017692497</v>
      </c>
      <c r="H471" s="14">
        <v>0.39558633486898798</v>
      </c>
      <c r="I471" s="14">
        <v>0.42147036458313097</v>
      </c>
      <c r="J471" s="14">
        <v>0.370063806663114</v>
      </c>
      <c r="K471" s="14">
        <v>0.43877790077080597</v>
      </c>
      <c r="L471" s="14">
        <v>0.490474953434273</v>
      </c>
      <c r="M471" s="14"/>
      <c r="N471" s="14">
        <v>0.42423834895947299</v>
      </c>
      <c r="O471" s="14">
        <v>0.418356746817722</v>
      </c>
      <c r="P471" s="14"/>
      <c r="Q471" s="14">
        <v>0.55480101680571203</v>
      </c>
      <c r="R471" s="14">
        <v>0.44322476351457102</v>
      </c>
      <c r="S471" s="14">
        <v>0.31359719734441699</v>
      </c>
      <c r="T471" s="14">
        <v>0.385905630988229</v>
      </c>
      <c r="U471" s="14">
        <v>0.32237929780841801</v>
      </c>
      <c r="V471" s="14">
        <v>0.35429562559125199</v>
      </c>
      <c r="W471" s="14">
        <v>0.50331902870216805</v>
      </c>
      <c r="X471" s="14">
        <v>0.43508650735270099</v>
      </c>
      <c r="Y471" s="14">
        <v>0.38283331967529599</v>
      </c>
      <c r="Z471" s="14">
        <v>0.55985760422631303</v>
      </c>
      <c r="AA471" s="14"/>
      <c r="AB471" s="14">
        <v>0.39237638225901</v>
      </c>
      <c r="AC471" s="14">
        <v>0.35481499160147101</v>
      </c>
      <c r="AD471" s="14">
        <v>0.44793646513416702</v>
      </c>
      <c r="AE471" s="14"/>
      <c r="AF471" s="14">
        <v>0.39711246711412201</v>
      </c>
      <c r="AG471" s="14">
        <v>0.42435892348791399</v>
      </c>
      <c r="AH471" s="14">
        <v>0.41767477876863401</v>
      </c>
      <c r="AI471" s="14">
        <v>0.45739064711164801</v>
      </c>
      <c r="AJ471" s="14">
        <v>0</v>
      </c>
      <c r="AK471" s="14"/>
      <c r="AL471" s="14">
        <v>0.38261446497514201</v>
      </c>
      <c r="AM471" s="14">
        <v>0.42339498318462498</v>
      </c>
      <c r="AN471" s="14">
        <v>0.47648435098038699</v>
      </c>
      <c r="AO471" s="14">
        <v>0.40378628818488699</v>
      </c>
      <c r="AP471" s="14">
        <v>0</v>
      </c>
      <c r="AQ471" s="14"/>
      <c r="AR471" s="14">
        <v>0.34923240049867799</v>
      </c>
      <c r="AS471" s="14">
        <v>0.37356804540100502</v>
      </c>
      <c r="AT471" s="14">
        <v>0.45979482156005502</v>
      </c>
      <c r="AU471" s="14"/>
      <c r="AV471" s="14">
        <v>0.34282228536343601</v>
      </c>
      <c r="AW471" s="14">
        <v>0.43227591885400501</v>
      </c>
      <c r="AX471" s="14">
        <v>0.40801085579211199</v>
      </c>
      <c r="AY471" s="14"/>
      <c r="AZ471" s="14">
        <v>0.30928539824613499</v>
      </c>
      <c r="BA471" s="14">
        <v>0.42370694430073802</v>
      </c>
      <c r="BB471" s="14">
        <v>0.43964401921454299</v>
      </c>
      <c r="BC471" s="14"/>
      <c r="BD471" s="14">
        <v>0.37026842898480899</v>
      </c>
      <c r="BE471" s="14">
        <v>0.41905602090666899</v>
      </c>
      <c r="BF471" s="14"/>
      <c r="BG471" s="14">
        <v>0.37768349040918497</v>
      </c>
      <c r="BH471" s="14">
        <v>0.49499624272065201</v>
      </c>
      <c r="BI471" s="14"/>
      <c r="BJ471" s="14">
        <v>0.413438629553601</v>
      </c>
      <c r="BK471" s="14">
        <v>0.42096242407048001</v>
      </c>
    </row>
    <row r="472" spans="2:63" x14ac:dyDescent="0.35">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row>
    <row r="473" spans="2:63" x14ac:dyDescent="0.35">
      <c r="B473" s="6" t="s">
        <v>271</v>
      </c>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row>
    <row r="474" spans="2:63" x14ac:dyDescent="0.35">
      <c r="B474" s="21" t="s">
        <v>90</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row>
    <row r="475" spans="2:63" x14ac:dyDescent="0.35">
      <c r="B475" t="s">
        <v>261</v>
      </c>
      <c r="C475" s="14">
        <v>0.33614423385828102</v>
      </c>
      <c r="D475" s="14">
        <v>0.413135462063564</v>
      </c>
      <c r="E475" s="14">
        <v>0.26595923634722801</v>
      </c>
      <c r="F475" s="14"/>
      <c r="G475" s="14">
        <v>0.34822788601508498</v>
      </c>
      <c r="H475" s="14">
        <v>0.29676385951320799</v>
      </c>
      <c r="I475" s="14">
        <v>0.35947791059682999</v>
      </c>
      <c r="J475" s="14">
        <v>0.24510498446780399</v>
      </c>
      <c r="K475" s="14">
        <v>0.33860746058652103</v>
      </c>
      <c r="L475" s="14">
        <v>0.43369373777015702</v>
      </c>
      <c r="M475" s="14"/>
      <c r="N475" s="14">
        <v>0.60049666596599505</v>
      </c>
      <c r="O475" s="14">
        <v>0.28282945763487599</v>
      </c>
      <c r="P475" s="14"/>
      <c r="Q475" s="14">
        <v>0.14038913229955399</v>
      </c>
      <c r="R475" s="14">
        <v>0.225418949897253</v>
      </c>
      <c r="S475" s="14">
        <v>0.21785423078513699</v>
      </c>
      <c r="T475" s="14">
        <v>0.230377535443621</v>
      </c>
      <c r="U475" s="14">
        <v>0.31401929164923598</v>
      </c>
      <c r="V475" s="14">
        <v>0.326461755186432</v>
      </c>
      <c r="W475" s="14">
        <v>0.39077422825701702</v>
      </c>
      <c r="X475" s="14">
        <v>0.47426747683531301</v>
      </c>
      <c r="Y475" s="14">
        <v>0.57279241384780399</v>
      </c>
      <c r="Z475" s="14">
        <v>5.6238496555064799E-2</v>
      </c>
      <c r="AA475" s="14"/>
      <c r="AB475" s="14">
        <v>0.487172961538334</v>
      </c>
      <c r="AC475" s="14">
        <v>0.27490854579270202</v>
      </c>
      <c r="AD475" s="14">
        <v>0.32158548587554597</v>
      </c>
      <c r="AE475" s="14"/>
      <c r="AF475" s="14">
        <v>0.41560269630694202</v>
      </c>
      <c r="AG475" s="14">
        <v>0.29126233647831601</v>
      </c>
      <c r="AH475" s="14">
        <v>0.22288996453329099</v>
      </c>
      <c r="AI475" s="14">
        <v>0.251695387007218</v>
      </c>
      <c r="AJ475" s="14">
        <v>0</v>
      </c>
      <c r="AK475" s="14"/>
      <c r="AL475" s="14">
        <v>0.40500277425873199</v>
      </c>
      <c r="AM475" s="14">
        <v>0.30309934183534398</v>
      </c>
      <c r="AN475" s="14">
        <v>0.28058724511572097</v>
      </c>
      <c r="AO475" s="14">
        <v>0.47152446365758</v>
      </c>
      <c r="AP475" s="14">
        <v>0</v>
      </c>
      <c r="AQ475" s="14"/>
      <c r="AR475" s="14">
        <v>0.54212398793159999</v>
      </c>
      <c r="AS475" s="14">
        <v>0.32053588795717602</v>
      </c>
      <c r="AT475" s="14">
        <v>0.31469512527419602</v>
      </c>
      <c r="AU475" s="14"/>
      <c r="AV475" s="14">
        <v>0.499405191019337</v>
      </c>
      <c r="AW475" s="14">
        <v>0.286968966792501</v>
      </c>
      <c r="AX475" s="14">
        <v>0.30330132912422803</v>
      </c>
      <c r="AY475" s="14"/>
      <c r="AZ475" s="14">
        <v>0.55814874042162799</v>
      </c>
      <c r="BA475" s="14">
        <v>0.29084004507831601</v>
      </c>
      <c r="BB475" s="14">
        <v>0.33957663963153001</v>
      </c>
      <c r="BC475" s="14"/>
      <c r="BD475" s="14">
        <v>0.67520774518334703</v>
      </c>
      <c r="BE475" s="14">
        <v>0.36183059854725702</v>
      </c>
      <c r="BF475" s="14"/>
      <c r="BG475" s="14">
        <v>0.39979976345311202</v>
      </c>
      <c r="BH475" s="14">
        <v>0.22055018255367201</v>
      </c>
      <c r="BI475" s="14"/>
      <c r="BJ475" s="14">
        <v>0.29449326100400502</v>
      </c>
      <c r="BK475" s="14">
        <v>0.34756026560160203</v>
      </c>
    </row>
    <row r="476" spans="2:63" x14ac:dyDescent="0.35">
      <c r="B476" t="s">
        <v>262</v>
      </c>
      <c r="C476" s="14">
        <v>0.45536302840982201</v>
      </c>
      <c r="D476" s="14">
        <v>0.457485630325287</v>
      </c>
      <c r="E476" s="14">
        <v>0.45487902344916997</v>
      </c>
      <c r="F476" s="14"/>
      <c r="G476" s="14">
        <v>0.38981610849752801</v>
      </c>
      <c r="H476" s="14">
        <v>0.44078619735790497</v>
      </c>
      <c r="I476" s="14">
        <v>0.42497118199495598</v>
      </c>
      <c r="J476" s="14">
        <v>0.51683824309192805</v>
      </c>
      <c r="K476" s="14">
        <v>0.43462261562599602</v>
      </c>
      <c r="L476" s="14">
        <v>0.51171933608977105</v>
      </c>
      <c r="M476" s="14"/>
      <c r="N476" s="14">
        <v>0.35937052220530602</v>
      </c>
      <c r="O476" s="14">
        <v>0.47472286159392602</v>
      </c>
      <c r="P476" s="14"/>
      <c r="Q476" s="14">
        <v>0.45508272649239101</v>
      </c>
      <c r="R476" s="14">
        <v>0.460885633992483</v>
      </c>
      <c r="S476" s="14">
        <v>0.50980029008432604</v>
      </c>
      <c r="T476" s="14">
        <v>0.57539129181929405</v>
      </c>
      <c r="U476" s="14">
        <v>0.39317245861487299</v>
      </c>
      <c r="V476" s="14">
        <v>0.53976981684951097</v>
      </c>
      <c r="W476" s="14">
        <v>0.44289756110755202</v>
      </c>
      <c r="X476" s="14">
        <v>0.392099507955875</v>
      </c>
      <c r="Y476" s="14">
        <v>0.34303732562918099</v>
      </c>
      <c r="Z476" s="14">
        <v>0.62002046613016004</v>
      </c>
      <c r="AA476" s="14"/>
      <c r="AB476" s="14">
        <v>0.399285850763821</v>
      </c>
      <c r="AC476" s="14">
        <v>0.47646470736110003</v>
      </c>
      <c r="AD476" s="14">
        <v>0.49613677935885298</v>
      </c>
      <c r="AE476" s="14"/>
      <c r="AF476" s="14">
        <v>0.41580412116826199</v>
      </c>
      <c r="AG476" s="14">
        <v>0.47848564515235997</v>
      </c>
      <c r="AH476" s="14">
        <v>0.63081397728284305</v>
      </c>
      <c r="AI476" s="14">
        <v>0.48878210331821698</v>
      </c>
      <c r="AJ476" s="14">
        <v>0</v>
      </c>
      <c r="AK476" s="14"/>
      <c r="AL476" s="14">
        <v>0.40480483068113199</v>
      </c>
      <c r="AM476" s="14">
        <v>0.49231157714281498</v>
      </c>
      <c r="AN476" s="14">
        <v>0.48846632715446398</v>
      </c>
      <c r="AO476" s="14">
        <v>0.17630909317205001</v>
      </c>
      <c r="AP476" s="14">
        <v>0</v>
      </c>
      <c r="AQ476" s="14"/>
      <c r="AR476" s="14">
        <v>0.33262970356379201</v>
      </c>
      <c r="AS476" s="14">
        <v>0.49198397638038699</v>
      </c>
      <c r="AT476" s="14">
        <v>0.452938298908307</v>
      </c>
      <c r="AU476" s="14"/>
      <c r="AV476" s="14">
        <v>0.37871589177918802</v>
      </c>
      <c r="AW476" s="14">
        <v>0.50289857951591599</v>
      </c>
      <c r="AX476" s="14">
        <v>0.41314251485688702</v>
      </c>
      <c r="AY476" s="14"/>
      <c r="AZ476" s="14">
        <v>0.33948269884844801</v>
      </c>
      <c r="BA476" s="14">
        <v>0.46969176993185002</v>
      </c>
      <c r="BB476" s="14">
        <v>0.47435609783743599</v>
      </c>
      <c r="BC476" s="14"/>
      <c r="BD476" s="14">
        <v>0.29113317112637699</v>
      </c>
      <c r="BE476" s="14">
        <v>0.48302003636719898</v>
      </c>
      <c r="BF476" s="14"/>
      <c r="BG476" s="14">
        <v>0.44675976192401001</v>
      </c>
      <c r="BH476" s="14">
        <v>0.47098596696485701</v>
      </c>
      <c r="BI476" s="14"/>
      <c r="BJ476" s="14">
        <v>0.50092065005534003</v>
      </c>
      <c r="BK476" s="14">
        <v>0.44287623112239499</v>
      </c>
    </row>
    <row r="477" spans="2:63" x14ac:dyDescent="0.35">
      <c r="B477" t="s">
        <v>263</v>
      </c>
      <c r="C477" s="14">
        <v>0.208492737731897</v>
      </c>
      <c r="D477" s="14">
        <v>0.12937890761115001</v>
      </c>
      <c r="E477" s="14">
        <v>0.27916174020360301</v>
      </c>
      <c r="F477" s="14"/>
      <c r="G477" s="14">
        <v>0.26195600548738701</v>
      </c>
      <c r="H477" s="14">
        <v>0.26244994312888598</v>
      </c>
      <c r="I477" s="14">
        <v>0.215550907408214</v>
      </c>
      <c r="J477" s="14">
        <v>0.23805677244026699</v>
      </c>
      <c r="K477" s="14">
        <v>0.22676992378748301</v>
      </c>
      <c r="L477" s="14">
        <v>5.4586926140072302E-2</v>
      </c>
      <c r="M477" s="14"/>
      <c r="N477" s="14">
        <v>4.0132811828698302E-2</v>
      </c>
      <c r="O477" s="14">
        <v>0.24244768077119799</v>
      </c>
      <c r="P477" s="14"/>
      <c r="Q477" s="14">
        <v>0.40452814120805503</v>
      </c>
      <c r="R477" s="14">
        <v>0.31369541611026402</v>
      </c>
      <c r="S477" s="14">
        <v>0.27234547913053703</v>
      </c>
      <c r="T477" s="14">
        <v>0.19423117273708401</v>
      </c>
      <c r="U477" s="14">
        <v>0.29280824973589198</v>
      </c>
      <c r="V477" s="14">
        <v>0.133768427964056</v>
      </c>
      <c r="W477" s="14">
        <v>0.16632821063543099</v>
      </c>
      <c r="X477" s="14">
        <v>0.13363301520881199</v>
      </c>
      <c r="Y477" s="14">
        <v>8.41702605230151E-2</v>
      </c>
      <c r="Z477" s="14">
        <v>0.32374103731477499</v>
      </c>
      <c r="AA477" s="14"/>
      <c r="AB477" s="14">
        <v>0.11354118769784501</v>
      </c>
      <c r="AC477" s="14">
        <v>0.24862674684619901</v>
      </c>
      <c r="AD477" s="14">
        <v>0.182277734765601</v>
      </c>
      <c r="AE477" s="14"/>
      <c r="AF477" s="14">
        <v>0.16859318252479499</v>
      </c>
      <c r="AG477" s="14">
        <v>0.23025201836932399</v>
      </c>
      <c r="AH477" s="14">
        <v>0.14629605818386601</v>
      </c>
      <c r="AI477" s="14">
        <v>0.25952250967456503</v>
      </c>
      <c r="AJ477" s="14">
        <v>0</v>
      </c>
      <c r="AK477" s="14"/>
      <c r="AL477" s="14">
        <v>0.19019239506013599</v>
      </c>
      <c r="AM477" s="14">
        <v>0.20458908102184101</v>
      </c>
      <c r="AN477" s="14">
        <v>0.230946427729815</v>
      </c>
      <c r="AO477" s="14">
        <v>0.35216644317036999</v>
      </c>
      <c r="AP477" s="14">
        <v>0</v>
      </c>
      <c r="AQ477" s="14"/>
      <c r="AR477" s="14">
        <v>0.12524630850460799</v>
      </c>
      <c r="AS477" s="14">
        <v>0.18748013566243699</v>
      </c>
      <c r="AT477" s="14">
        <v>0.23236657581749701</v>
      </c>
      <c r="AU477" s="14"/>
      <c r="AV477" s="14">
        <v>0.12187891720147501</v>
      </c>
      <c r="AW477" s="14">
        <v>0.21013245369158301</v>
      </c>
      <c r="AX477" s="14">
        <v>0.28355615601888501</v>
      </c>
      <c r="AY477" s="14"/>
      <c r="AZ477" s="14">
        <v>0.10236856072992399</v>
      </c>
      <c r="BA477" s="14">
        <v>0.23946818498983399</v>
      </c>
      <c r="BB477" s="14">
        <v>0.18606726253103401</v>
      </c>
      <c r="BC477" s="14"/>
      <c r="BD477" s="14">
        <v>3.36590836902751E-2</v>
      </c>
      <c r="BE477" s="14">
        <v>0.155149365085545</v>
      </c>
      <c r="BF477" s="14"/>
      <c r="BG477" s="14">
        <v>0.15344047462287899</v>
      </c>
      <c r="BH477" s="14">
        <v>0.30846385048147101</v>
      </c>
      <c r="BI477" s="14"/>
      <c r="BJ477" s="14">
        <v>0.204586088940655</v>
      </c>
      <c r="BK477" s="14">
        <v>0.20956350327600201</v>
      </c>
    </row>
    <row r="478" spans="2:63" x14ac:dyDescent="0.35">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row>
    <row r="479" spans="2:63" x14ac:dyDescent="0.35">
      <c r="B479" s="6" t="s">
        <v>278</v>
      </c>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row>
    <row r="480" spans="2:63" x14ac:dyDescent="0.35">
      <c r="B480" s="21" t="s">
        <v>199</v>
      </c>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row>
    <row r="481" spans="2:63" x14ac:dyDescent="0.35">
      <c r="B481" t="s">
        <v>272</v>
      </c>
      <c r="C481" s="14">
        <v>0.313185776775811</v>
      </c>
      <c r="D481" s="14">
        <v>0.303452900761504</v>
      </c>
      <c r="E481" s="14">
        <v>0.32178383648502201</v>
      </c>
      <c r="F481" s="14"/>
      <c r="G481" s="14">
        <v>0.29692609967317501</v>
      </c>
      <c r="H481" s="14">
        <v>0.35181138931497802</v>
      </c>
      <c r="I481" s="14">
        <v>0.291777293914179</v>
      </c>
      <c r="J481" s="14">
        <v>0.303916931318225</v>
      </c>
      <c r="K481" s="14">
        <v>0.30959434915888101</v>
      </c>
      <c r="L481" s="14">
        <v>0.31792419486907297</v>
      </c>
      <c r="M481" s="14"/>
      <c r="N481" s="14">
        <v>0.36899998238852699</v>
      </c>
      <c r="O481" s="14">
        <v>0.30162851512337602</v>
      </c>
      <c r="P481" s="14"/>
      <c r="Q481" s="14">
        <v>0.20626734692037099</v>
      </c>
      <c r="R481" s="14">
        <v>0.32040256791731397</v>
      </c>
      <c r="S481" s="14">
        <v>0.33650066654058503</v>
      </c>
      <c r="T481" s="14">
        <v>0.27387322223398303</v>
      </c>
      <c r="U481" s="14">
        <v>0.28838187505686302</v>
      </c>
      <c r="V481" s="14">
        <v>0.39006668089630803</v>
      </c>
      <c r="W481" s="14">
        <v>0.27979562565134503</v>
      </c>
      <c r="X481" s="14">
        <v>0.27002966391892702</v>
      </c>
      <c r="Y481" s="14">
        <v>0.34505904935406301</v>
      </c>
      <c r="Z481" s="14">
        <v>0.27764423922813097</v>
      </c>
      <c r="AA481" s="14"/>
      <c r="AB481" s="14">
        <v>0.40607346928881299</v>
      </c>
      <c r="AC481" s="14">
        <v>0.27991041723594501</v>
      </c>
      <c r="AD481" s="14">
        <v>0.29192172983089898</v>
      </c>
      <c r="AE481" s="14"/>
      <c r="AF481" s="14">
        <v>0.41741039814286801</v>
      </c>
      <c r="AG481" s="14">
        <v>0.24559700794565001</v>
      </c>
      <c r="AH481" s="14">
        <v>0.170006678959781</v>
      </c>
      <c r="AI481" s="14">
        <v>0.245848087687315</v>
      </c>
      <c r="AJ481" s="14">
        <v>0</v>
      </c>
      <c r="AK481" s="14"/>
      <c r="AL481" s="14">
        <v>0.40602691070903002</v>
      </c>
      <c r="AM481" s="14">
        <v>0.29216910567719501</v>
      </c>
      <c r="AN481" s="14">
        <v>0.18339113329427101</v>
      </c>
      <c r="AO481" s="14">
        <v>8.9567415684426499E-2</v>
      </c>
      <c r="AP481" s="14">
        <v>0</v>
      </c>
      <c r="AQ481" s="14"/>
      <c r="AR481" s="14">
        <v>0.54085628813378805</v>
      </c>
      <c r="AS481" s="14">
        <v>0.35156270499396303</v>
      </c>
      <c r="AT481" s="14">
        <v>0.21992646539500499</v>
      </c>
      <c r="AU481" s="14"/>
      <c r="AV481" s="14">
        <v>0.51028640985095397</v>
      </c>
      <c r="AW481" s="14">
        <v>0.26626053009742601</v>
      </c>
      <c r="AX481" s="14">
        <v>0.166510164983458</v>
      </c>
      <c r="AY481" s="14"/>
      <c r="AZ481" s="14">
        <v>0.566315076267222</v>
      </c>
      <c r="BA481" s="14">
        <v>0.322265218691422</v>
      </c>
      <c r="BB481" s="14">
        <v>0.19789551061098101</v>
      </c>
      <c r="BC481" s="14"/>
      <c r="BD481" s="14">
        <v>0.34954121840172298</v>
      </c>
      <c r="BE481" s="14">
        <v>0.33061313110341201</v>
      </c>
      <c r="BF481" s="14"/>
      <c r="BG481" s="14">
        <v>0.32817747262804098</v>
      </c>
      <c r="BH481" s="14">
        <v>0.28481140370354902</v>
      </c>
      <c r="BI481" s="14"/>
      <c r="BJ481" s="14">
        <v>0.297311789624564</v>
      </c>
      <c r="BK481" s="14">
        <v>0.31742369274482302</v>
      </c>
    </row>
    <row r="482" spans="2:63" x14ac:dyDescent="0.35">
      <c r="B482" t="s">
        <v>273</v>
      </c>
      <c r="C482" s="14">
        <v>0.29136410121422002</v>
      </c>
      <c r="D482" s="14">
        <v>0.29341281360330901</v>
      </c>
      <c r="E482" s="14">
        <v>0.28750306103854101</v>
      </c>
      <c r="F482" s="14"/>
      <c r="G482" s="14">
        <v>0.307722734351912</v>
      </c>
      <c r="H482" s="14">
        <v>0.28225264114854698</v>
      </c>
      <c r="I482" s="14">
        <v>0.32007050599411901</v>
      </c>
      <c r="J482" s="14">
        <v>0.27775278252505903</v>
      </c>
      <c r="K482" s="14">
        <v>0.284318662771192</v>
      </c>
      <c r="L482" s="14">
        <v>0.27596807713801502</v>
      </c>
      <c r="M482" s="14"/>
      <c r="N482" s="14">
        <v>0.31384332253566999</v>
      </c>
      <c r="O482" s="14">
        <v>0.28670940372810599</v>
      </c>
      <c r="P482" s="14"/>
      <c r="Q482" s="14">
        <v>0.30676786256732702</v>
      </c>
      <c r="R482" s="14">
        <v>0.24703666834663701</v>
      </c>
      <c r="S482" s="14">
        <v>0.29701836601796</v>
      </c>
      <c r="T482" s="14">
        <v>0.24337763557372</v>
      </c>
      <c r="U482" s="14">
        <v>0.38659131770917099</v>
      </c>
      <c r="V482" s="14">
        <v>0.33914194558912802</v>
      </c>
      <c r="W482" s="14">
        <v>0.28689788072572803</v>
      </c>
      <c r="X482" s="14">
        <v>0.31124497515479299</v>
      </c>
      <c r="Y482" s="14">
        <v>0.33056571703867299</v>
      </c>
      <c r="Z482" s="14">
        <v>0.11875373349308101</v>
      </c>
      <c r="AA482" s="14"/>
      <c r="AB482" s="14">
        <v>0.30121879573071703</v>
      </c>
      <c r="AC482" s="14">
        <v>0.32643444500209901</v>
      </c>
      <c r="AD482" s="14">
        <v>0.28564825661527199</v>
      </c>
      <c r="AE482" s="14"/>
      <c r="AF482" s="14">
        <v>0.29938555675709899</v>
      </c>
      <c r="AG482" s="14">
        <v>0.27827476440131699</v>
      </c>
      <c r="AH482" s="14">
        <v>0.342622500438857</v>
      </c>
      <c r="AI482" s="14">
        <v>0.30466952129900998</v>
      </c>
      <c r="AJ482" s="14">
        <v>0</v>
      </c>
      <c r="AK482" s="14"/>
      <c r="AL482" s="14">
        <v>0.30594066253492302</v>
      </c>
      <c r="AM482" s="14">
        <v>0.29920730316855798</v>
      </c>
      <c r="AN482" s="14">
        <v>0.28210795215953999</v>
      </c>
      <c r="AO482" s="14">
        <v>0.36383728114314601</v>
      </c>
      <c r="AP482" s="14">
        <v>0</v>
      </c>
      <c r="AQ482" s="14"/>
      <c r="AR482" s="14">
        <v>0.29722475077836102</v>
      </c>
      <c r="AS482" s="14">
        <v>0.34394426014756802</v>
      </c>
      <c r="AT482" s="14">
        <v>0.25594875485968699</v>
      </c>
      <c r="AU482" s="14"/>
      <c r="AV482" s="14">
        <v>0.29379492868038098</v>
      </c>
      <c r="AW482" s="14">
        <v>0.33393589947934399</v>
      </c>
      <c r="AX482" s="14">
        <v>0.178528852640328</v>
      </c>
      <c r="AY482" s="14"/>
      <c r="AZ482" s="14">
        <v>0.257699756423798</v>
      </c>
      <c r="BA482" s="14">
        <v>0.307671656114889</v>
      </c>
      <c r="BB482" s="14">
        <v>0.29970207928564402</v>
      </c>
      <c r="BC482" s="14"/>
      <c r="BD482" s="14">
        <v>0.30389115102806802</v>
      </c>
      <c r="BE482" s="14">
        <v>0.29202408725444701</v>
      </c>
      <c r="BF482" s="14"/>
      <c r="BG482" s="14">
        <v>0.321442947289378</v>
      </c>
      <c r="BH482" s="14">
        <v>0.23443469119068999</v>
      </c>
      <c r="BI482" s="14"/>
      <c r="BJ482" s="14">
        <v>0.26453243173977697</v>
      </c>
      <c r="BK482" s="14">
        <v>0.29852741560131002</v>
      </c>
    </row>
    <row r="483" spans="2:63" x14ac:dyDescent="0.35">
      <c r="B483" t="s">
        <v>274</v>
      </c>
      <c r="C483" s="14">
        <v>0.236572426825645</v>
      </c>
      <c r="D483" s="14">
        <v>0.21268690837137699</v>
      </c>
      <c r="E483" s="14">
        <v>0.25980114984985803</v>
      </c>
      <c r="F483" s="14"/>
      <c r="G483" s="14">
        <v>0.22871250832307399</v>
      </c>
      <c r="H483" s="14">
        <v>0.24229972636212099</v>
      </c>
      <c r="I483" s="14">
        <v>0.227310625869247</v>
      </c>
      <c r="J483" s="14">
        <v>0.26418870860374799</v>
      </c>
      <c r="K483" s="14">
        <v>0.23508077285352399</v>
      </c>
      <c r="L483" s="14">
        <v>0.22018446179289</v>
      </c>
      <c r="M483" s="14"/>
      <c r="N483" s="14">
        <v>0.14372171742147699</v>
      </c>
      <c r="O483" s="14">
        <v>0.25579871395842702</v>
      </c>
      <c r="P483" s="14"/>
      <c r="Q483" s="14">
        <v>0.28555059636170199</v>
      </c>
      <c r="R483" s="14">
        <v>0.28901485494787399</v>
      </c>
      <c r="S483" s="14">
        <v>0.19513468250704899</v>
      </c>
      <c r="T483" s="14">
        <v>0.29265765160269303</v>
      </c>
      <c r="U483" s="14">
        <v>0.21148983546977301</v>
      </c>
      <c r="V483" s="14">
        <v>0.184746998681136</v>
      </c>
      <c r="W483" s="14">
        <v>0.23753894114152299</v>
      </c>
      <c r="X483" s="14">
        <v>0.22562745925674599</v>
      </c>
      <c r="Y483" s="14">
        <v>0.18049640824209401</v>
      </c>
      <c r="Z483" s="14">
        <v>0.36503414113014199</v>
      </c>
      <c r="AA483" s="14"/>
      <c r="AB483" s="14">
        <v>0.189339779005915</v>
      </c>
      <c r="AC483" s="14">
        <v>0.27301006417221702</v>
      </c>
      <c r="AD483" s="14">
        <v>0.195041735726869</v>
      </c>
      <c r="AE483" s="14"/>
      <c r="AF483" s="14">
        <v>0.19019860764209001</v>
      </c>
      <c r="AG483" s="14">
        <v>0.25494763922678099</v>
      </c>
      <c r="AH483" s="14">
        <v>0.290350454847279</v>
      </c>
      <c r="AI483" s="14">
        <v>0.30357223037466402</v>
      </c>
      <c r="AJ483" s="14">
        <v>0</v>
      </c>
      <c r="AK483" s="14"/>
      <c r="AL483" s="14">
        <v>0.20239627141979399</v>
      </c>
      <c r="AM483" s="14">
        <v>0.19427198360059</v>
      </c>
      <c r="AN483" s="14">
        <v>0.32024515902827</v>
      </c>
      <c r="AO483" s="14">
        <v>0.26511328806463003</v>
      </c>
      <c r="AP483" s="14">
        <v>0</v>
      </c>
      <c r="AQ483" s="14"/>
      <c r="AR483" s="14">
        <v>9.3276137182262103E-2</v>
      </c>
      <c r="AS483" s="14">
        <v>0.21367312003633099</v>
      </c>
      <c r="AT483" s="14">
        <v>0.28636756964119497</v>
      </c>
      <c r="AU483" s="14"/>
      <c r="AV483" s="14">
        <v>0.11231256075641501</v>
      </c>
      <c r="AW483" s="14">
        <v>0.25727639245548301</v>
      </c>
      <c r="AX483" s="14">
        <v>0.33474886040285301</v>
      </c>
      <c r="AY483" s="14"/>
      <c r="AZ483" s="14">
        <v>9.5870592276408498E-2</v>
      </c>
      <c r="BA483" s="14">
        <v>0.25266686757263201</v>
      </c>
      <c r="BB483" s="14">
        <v>0.24226874325692299</v>
      </c>
      <c r="BC483" s="14"/>
      <c r="BD483" s="14">
        <v>0.13241339326651699</v>
      </c>
      <c r="BE483" s="14">
        <v>0.20224429471629299</v>
      </c>
      <c r="BF483" s="14"/>
      <c r="BG483" s="14">
        <v>0.191819020935561</v>
      </c>
      <c r="BH483" s="14">
        <v>0.32127597520977802</v>
      </c>
      <c r="BI483" s="14"/>
      <c r="BJ483" s="14">
        <v>0.294504694810243</v>
      </c>
      <c r="BK483" s="14">
        <v>0.22110611195000601</v>
      </c>
    </row>
    <row r="484" spans="2:63" x14ac:dyDescent="0.35">
      <c r="B484" t="s">
        <v>275</v>
      </c>
      <c r="C484" s="14">
        <v>7.1522321703613598E-2</v>
      </c>
      <c r="D484" s="14">
        <v>0.10685863171268301</v>
      </c>
      <c r="E484" s="14">
        <v>3.9603153480982298E-2</v>
      </c>
      <c r="F484" s="14"/>
      <c r="G484" s="14">
        <v>8.2441814358543794E-2</v>
      </c>
      <c r="H484" s="14">
        <v>4.2901533369663999E-2</v>
      </c>
      <c r="I484" s="14">
        <v>8.2116620837056897E-2</v>
      </c>
      <c r="J484" s="14">
        <v>8.3367532539725606E-2</v>
      </c>
      <c r="K484" s="14">
        <v>6.9251956012974694E-2</v>
      </c>
      <c r="L484" s="14">
        <v>7.3704297964938201E-2</v>
      </c>
      <c r="M484" s="14"/>
      <c r="N484" s="14">
        <v>9.5561791113706704E-2</v>
      </c>
      <c r="O484" s="14">
        <v>6.6544548842597195E-2</v>
      </c>
      <c r="P484" s="14"/>
      <c r="Q484" s="14">
        <v>9.2333113250247206E-2</v>
      </c>
      <c r="R484" s="14">
        <v>4.4086214161117299E-2</v>
      </c>
      <c r="S484" s="14">
        <v>8.0360811835646806E-2</v>
      </c>
      <c r="T484" s="14">
        <v>6.3082471602387294E-2</v>
      </c>
      <c r="U484" s="14">
        <v>2.0060732259126399E-2</v>
      </c>
      <c r="V484" s="14">
        <v>3.7857378182507603E-2</v>
      </c>
      <c r="W484" s="14">
        <v>0.104433737831399</v>
      </c>
      <c r="X484" s="14">
        <v>0.109550115500737</v>
      </c>
      <c r="Y484" s="14">
        <v>8.0346203488299003E-2</v>
      </c>
      <c r="Z484" s="14">
        <v>8.6251315844831505E-2</v>
      </c>
      <c r="AA484" s="14"/>
      <c r="AB484" s="14">
        <v>4.7327932867331099E-2</v>
      </c>
      <c r="AC484" s="14">
        <v>6.7986226739435301E-2</v>
      </c>
      <c r="AD484" s="14">
        <v>9.6520114395507103E-2</v>
      </c>
      <c r="AE484" s="14"/>
      <c r="AF484" s="14">
        <v>3.3544163139055602E-2</v>
      </c>
      <c r="AG484" s="14">
        <v>0.105544963028408</v>
      </c>
      <c r="AH484" s="14">
        <v>0.16528892749142299</v>
      </c>
      <c r="AI484" s="14">
        <v>6.4549287414566905E-2</v>
      </c>
      <c r="AJ484" s="14">
        <v>0</v>
      </c>
      <c r="AK484" s="14"/>
      <c r="AL484" s="14">
        <v>3.2116984013385502E-2</v>
      </c>
      <c r="AM484" s="14">
        <v>0.109410643749294</v>
      </c>
      <c r="AN484" s="14">
        <v>0.108944053455325</v>
      </c>
      <c r="AO484" s="14">
        <v>0</v>
      </c>
      <c r="AP484" s="14">
        <v>0</v>
      </c>
      <c r="AQ484" s="14"/>
      <c r="AR484" s="14">
        <v>2.70488203565999E-2</v>
      </c>
      <c r="AS484" s="14">
        <v>4.42099881679478E-2</v>
      </c>
      <c r="AT484" s="14">
        <v>0.11872778038531499</v>
      </c>
      <c r="AU484" s="14"/>
      <c r="AV484" s="14">
        <v>5.4890571168543401E-2</v>
      </c>
      <c r="AW484" s="14">
        <v>6.7699112651360596E-2</v>
      </c>
      <c r="AX484" s="14">
        <v>0.146844541094859</v>
      </c>
      <c r="AY484" s="14"/>
      <c r="AZ484" s="14">
        <v>3.3741393831529902E-2</v>
      </c>
      <c r="BA484" s="14">
        <v>4.89796499984331E-2</v>
      </c>
      <c r="BB484" s="14">
        <v>0.130602249069878</v>
      </c>
      <c r="BC484" s="14"/>
      <c r="BD484" s="14">
        <v>0.127616797049216</v>
      </c>
      <c r="BE484" s="14">
        <v>7.1386300193140198E-2</v>
      </c>
      <c r="BF484" s="14"/>
      <c r="BG484" s="14">
        <v>7.91564266772775E-2</v>
      </c>
      <c r="BH484" s="14">
        <v>5.7073459831637599E-2</v>
      </c>
      <c r="BI484" s="14"/>
      <c r="BJ484" s="14">
        <v>7.5938641518848798E-2</v>
      </c>
      <c r="BK484" s="14">
        <v>7.0343286336448096E-2</v>
      </c>
    </row>
    <row r="485" spans="2:63" x14ac:dyDescent="0.35">
      <c r="B485" t="s">
        <v>276</v>
      </c>
      <c r="C485" s="14">
        <v>5.6644685697023099E-2</v>
      </c>
      <c r="D485" s="14">
        <v>6.6150655265116098E-2</v>
      </c>
      <c r="E485" s="14">
        <v>4.82749846275198E-2</v>
      </c>
      <c r="F485" s="14"/>
      <c r="G485" s="14">
        <v>5.6429417236139902E-2</v>
      </c>
      <c r="H485" s="14">
        <v>4.9371956520964599E-2</v>
      </c>
      <c r="I485" s="14">
        <v>4.3641465105077701E-2</v>
      </c>
      <c r="J485" s="14">
        <v>4.3832016207182599E-2</v>
      </c>
      <c r="K485" s="14">
        <v>7.96838089266073E-2</v>
      </c>
      <c r="L485" s="14">
        <v>7.4821026666422305E-2</v>
      </c>
      <c r="M485" s="14"/>
      <c r="N485" s="14">
        <v>7.3073803827182496E-2</v>
      </c>
      <c r="O485" s="14">
        <v>5.3242762927279898E-2</v>
      </c>
      <c r="P485" s="14"/>
      <c r="Q485" s="14">
        <v>5.5276719043759602E-2</v>
      </c>
      <c r="R485" s="14">
        <v>5.0488998652113599E-2</v>
      </c>
      <c r="S485" s="14">
        <v>1.19528880379278E-2</v>
      </c>
      <c r="T485" s="14">
        <v>0.110082399529353</v>
      </c>
      <c r="U485" s="14">
        <v>6.4456462934289305E-2</v>
      </c>
      <c r="V485" s="14">
        <v>3.7774315255031603E-2</v>
      </c>
      <c r="W485" s="14">
        <v>7.4642145927521594E-2</v>
      </c>
      <c r="X485" s="14">
        <v>7.2982482646346006E-2</v>
      </c>
      <c r="Y485" s="14">
        <v>4.8798808025021297E-2</v>
      </c>
      <c r="Z485" s="14">
        <v>7.7915143044053101E-2</v>
      </c>
      <c r="AA485" s="14"/>
      <c r="AB485" s="14">
        <v>3.8084045056474003E-2</v>
      </c>
      <c r="AC485" s="14">
        <v>3.7197887485328998E-2</v>
      </c>
      <c r="AD485" s="14">
        <v>9.2657691951367596E-2</v>
      </c>
      <c r="AE485" s="14"/>
      <c r="AF485" s="14">
        <v>3.3688033899580701E-2</v>
      </c>
      <c r="AG485" s="14">
        <v>8.3778089265484398E-2</v>
      </c>
      <c r="AH485" s="14">
        <v>3.17314382626597E-2</v>
      </c>
      <c r="AI485" s="14">
        <v>4.7612023793238499E-2</v>
      </c>
      <c r="AJ485" s="14">
        <v>0</v>
      </c>
      <c r="AK485" s="14"/>
      <c r="AL485" s="14">
        <v>2.79222580542491E-2</v>
      </c>
      <c r="AM485" s="14">
        <v>8.91914059649839E-2</v>
      </c>
      <c r="AN485" s="14">
        <v>7.2580825705200996E-2</v>
      </c>
      <c r="AO485" s="14">
        <v>0.18617543535999301</v>
      </c>
      <c r="AP485" s="14">
        <v>0</v>
      </c>
      <c r="AQ485" s="14"/>
      <c r="AR485" s="14">
        <v>2.71266549697207E-2</v>
      </c>
      <c r="AS485" s="14">
        <v>2.4580537259302902E-2</v>
      </c>
      <c r="AT485" s="14">
        <v>0.101586390150435</v>
      </c>
      <c r="AU485" s="14"/>
      <c r="AV485" s="14">
        <v>2.1620968504007E-2</v>
      </c>
      <c r="AW485" s="14">
        <v>5.5224136873673599E-2</v>
      </c>
      <c r="AX485" s="14">
        <v>0.126396937851116</v>
      </c>
      <c r="AY485" s="14"/>
      <c r="AZ485" s="14">
        <v>2.6758392074270401E-2</v>
      </c>
      <c r="BA485" s="14">
        <v>3.0543737624628E-2</v>
      </c>
      <c r="BB485" s="14">
        <v>0.11501086055205</v>
      </c>
      <c r="BC485" s="14"/>
      <c r="BD485" s="14">
        <v>8.65374402544761E-2</v>
      </c>
      <c r="BE485" s="14">
        <v>5.4031670007348702E-2</v>
      </c>
      <c r="BF485" s="14"/>
      <c r="BG485" s="14">
        <v>6.3001504277871406E-2</v>
      </c>
      <c r="BH485" s="14">
        <v>4.4613308877245801E-2</v>
      </c>
      <c r="BI485" s="14"/>
      <c r="BJ485" s="14">
        <v>3.4740366595145303E-2</v>
      </c>
      <c r="BK485" s="14">
        <v>6.2492533677982E-2</v>
      </c>
    </row>
    <row r="486" spans="2:63" x14ac:dyDescent="0.35">
      <c r="B486" t="s">
        <v>86</v>
      </c>
      <c r="C486" s="14">
        <v>3.0710687783687001E-2</v>
      </c>
      <c r="D486" s="14">
        <v>1.7438090286010101E-2</v>
      </c>
      <c r="E486" s="14">
        <v>4.30338145180778E-2</v>
      </c>
      <c r="F486" s="14"/>
      <c r="G486" s="14">
        <v>2.7767426057155299E-2</v>
      </c>
      <c r="H486" s="14">
        <v>3.1362753283724898E-2</v>
      </c>
      <c r="I486" s="14">
        <v>3.5083488280319902E-2</v>
      </c>
      <c r="J486" s="14">
        <v>2.694202880606E-2</v>
      </c>
      <c r="K486" s="14">
        <v>2.2070450276820201E-2</v>
      </c>
      <c r="L486" s="14">
        <v>3.7397941568662101E-2</v>
      </c>
      <c r="M486" s="14"/>
      <c r="N486" s="14">
        <v>4.7993827134368301E-3</v>
      </c>
      <c r="O486" s="14">
        <v>3.6076055420214602E-2</v>
      </c>
      <c r="P486" s="14"/>
      <c r="Q486" s="14">
        <v>5.3804361856593902E-2</v>
      </c>
      <c r="R486" s="14">
        <v>4.8970695974944398E-2</v>
      </c>
      <c r="S486" s="14">
        <v>7.9032585060831995E-2</v>
      </c>
      <c r="T486" s="14">
        <v>1.6926619457863602E-2</v>
      </c>
      <c r="U486" s="14">
        <v>2.90197765707777E-2</v>
      </c>
      <c r="V486" s="14">
        <v>1.04126813958876E-2</v>
      </c>
      <c r="W486" s="14">
        <v>1.6691668722483101E-2</v>
      </c>
      <c r="X486" s="14">
        <v>1.05653035224501E-2</v>
      </c>
      <c r="Y486" s="14">
        <v>1.47338138518494E-2</v>
      </c>
      <c r="Z486" s="14">
        <v>7.4401427259760594E-2</v>
      </c>
      <c r="AA486" s="14"/>
      <c r="AB486" s="14">
        <v>1.7955978050749499E-2</v>
      </c>
      <c r="AC486" s="14">
        <v>1.54609593649737E-2</v>
      </c>
      <c r="AD486" s="14">
        <v>3.8210471480085897E-2</v>
      </c>
      <c r="AE486" s="14"/>
      <c r="AF486" s="14">
        <v>2.57732404193067E-2</v>
      </c>
      <c r="AG486" s="14">
        <v>3.18575361323594E-2</v>
      </c>
      <c r="AH486" s="14">
        <v>0</v>
      </c>
      <c r="AI486" s="14">
        <v>3.3748849431205999E-2</v>
      </c>
      <c r="AJ486" s="14">
        <v>0</v>
      </c>
      <c r="AK486" s="14"/>
      <c r="AL486" s="14">
        <v>2.5596913268617901E-2</v>
      </c>
      <c r="AM486" s="14">
        <v>1.5749557839379601E-2</v>
      </c>
      <c r="AN486" s="14">
        <v>3.2730876357393003E-2</v>
      </c>
      <c r="AO486" s="14">
        <v>9.5306579747804099E-2</v>
      </c>
      <c r="AP486" s="14">
        <v>0</v>
      </c>
      <c r="AQ486" s="14"/>
      <c r="AR486" s="14">
        <v>1.4467348579267601E-2</v>
      </c>
      <c r="AS486" s="14">
        <v>2.2029389394888299E-2</v>
      </c>
      <c r="AT486" s="14">
        <v>1.7443039568362202E-2</v>
      </c>
      <c r="AU486" s="14"/>
      <c r="AV486" s="14">
        <v>7.0945610397006899E-3</v>
      </c>
      <c r="AW486" s="14">
        <v>1.9603928442713001E-2</v>
      </c>
      <c r="AX486" s="14">
        <v>4.6970643027387099E-2</v>
      </c>
      <c r="AY486" s="14"/>
      <c r="AZ486" s="14">
        <v>1.9614789126771E-2</v>
      </c>
      <c r="BA486" s="14">
        <v>3.7872869997995502E-2</v>
      </c>
      <c r="BB486" s="14">
        <v>1.4520557224523899E-2</v>
      </c>
      <c r="BC486" s="14"/>
      <c r="BD486" s="14">
        <v>0</v>
      </c>
      <c r="BE486" s="14">
        <v>4.97005167253586E-2</v>
      </c>
      <c r="BF486" s="14"/>
      <c r="BG486" s="14">
        <v>1.64026281918703E-2</v>
      </c>
      <c r="BH486" s="14">
        <v>5.7791161187098899E-2</v>
      </c>
      <c r="BI486" s="14"/>
      <c r="BJ486" s="14">
        <v>3.2972075711422001E-2</v>
      </c>
      <c r="BK486" s="14">
        <v>3.01069596894302E-2</v>
      </c>
    </row>
    <row r="487" spans="2:63" x14ac:dyDescent="0.35">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row>
    <row r="488" spans="2:63" x14ac:dyDescent="0.35">
      <c r="B488" s="6" t="s">
        <v>279</v>
      </c>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row>
    <row r="489" spans="2:63" x14ac:dyDescent="0.35">
      <c r="B489" s="21" t="s">
        <v>199</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row>
    <row r="490" spans="2:63" x14ac:dyDescent="0.35">
      <c r="B490" t="s">
        <v>272</v>
      </c>
      <c r="C490" s="14">
        <v>0.22319338323489399</v>
      </c>
      <c r="D490" s="14">
        <v>0.22813812240581399</v>
      </c>
      <c r="E490" s="14">
        <v>0.22009038643725601</v>
      </c>
      <c r="F490" s="14"/>
      <c r="G490" s="14">
        <v>0.22313362072916401</v>
      </c>
      <c r="H490" s="14">
        <v>0.26765683367682602</v>
      </c>
      <c r="I490" s="14">
        <v>0.222631963113717</v>
      </c>
      <c r="J490" s="14">
        <v>0.17601368504419401</v>
      </c>
      <c r="K490" s="14">
        <v>0.23037924190199999</v>
      </c>
      <c r="L490" s="14">
        <v>0.21596395486164699</v>
      </c>
      <c r="M490" s="14"/>
      <c r="N490" s="14">
        <v>0.27179397225617602</v>
      </c>
      <c r="O490" s="14">
        <v>0.21229477277015199</v>
      </c>
      <c r="P490" s="14"/>
      <c r="Q490" s="14">
        <v>0.182042795405462</v>
      </c>
      <c r="R490" s="14">
        <v>0.220915680174989</v>
      </c>
      <c r="S490" s="14">
        <v>0.23577781705655301</v>
      </c>
      <c r="T490" s="14">
        <v>0.22135480809556601</v>
      </c>
      <c r="U490" s="14">
        <v>0.22034371855187301</v>
      </c>
      <c r="V490" s="14">
        <v>0.33174002257863</v>
      </c>
      <c r="W490" s="14">
        <v>0.108398128446622</v>
      </c>
      <c r="X490" s="14">
        <v>0.167853484083926</v>
      </c>
      <c r="Y490" s="14">
        <v>0.27054407103924399</v>
      </c>
      <c r="Z490" s="14">
        <v>0.1088586469539</v>
      </c>
      <c r="AA490" s="14"/>
      <c r="AB490" s="14">
        <v>0.30083745913356402</v>
      </c>
      <c r="AC490" s="14">
        <v>0.176951660262401</v>
      </c>
      <c r="AD490" s="14">
        <v>0.22366818611914999</v>
      </c>
      <c r="AE490" s="14"/>
      <c r="AF490" s="14">
        <v>0.27709449571750799</v>
      </c>
      <c r="AG490" s="14">
        <v>0.186190627182093</v>
      </c>
      <c r="AH490" s="14">
        <v>0.160158660306471</v>
      </c>
      <c r="AI490" s="14">
        <v>0.17612423472081701</v>
      </c>
      <c r="AJ490" s="14">
        <v>0</v>
      </c>
      <c r="AK490" s="14"/>
      <c r="AL490" s="14">
        <v>0.28889296478551002</v>
      </c>
      <c r="AM490" s="14">
        <v>0.21393754890371899</v>
      </c>
      <c r="AN490" s="14">
        <v>0.12412842064882</v>
      </c>
      <c r="AO490" s="14">
        <v>0.107348752877355</v>
      </c>
      <c r="AP490" s="14">
        <v>0</v>
      </c>
      <c r="AQ490" s="14"/>
      <c r="AR490" s="14">
        <v>0.43924776607485699</v>
      </c>
      <c r="AS490" s="14">
        <v>0.20398701437037101</v>
      </c>
      <c r="AT490" s="14">
        <v>0.17394465583558499</v>
      </c>
      <c r="AU490" s="14"/>
      <c r="AV490" s="14">
        <v>0.40187784946573402</v>
      </c>
      <c r="AW490" s="14">
        <v>0.14833742383345599</v>
      </c>
      <c r="AX490" s="14">
        <v>0.15330327127958801</v>
      </c>
      <c r="AY490" s="14"/>
      <c r="AZ490" s="14">
        <v>0.47670020455739998</v>
      </c>
      <c r="BA490" s="14">
        <v>0.191239072599554</v>
      </c>
      <c r="BB490" s="14">
        <v>0.170362159299525</v>
      </c>
      <c r="BC490" s="14"/>
      <c r="BD490" s="14">
        <v>0.38021064367099699</v>
      </c>
      <c r="BE490" s="14">
        <v>0.191735275933482</v>
      </c>
      <c r="BF490" s="14"/>
      <c r="BG490" s="14">
        <v>0.23654216139397899</v>
      </c>
      <c r="BH490" s="14">
        <v>0.19737542364327201</v>
      </c>
      <c r="BI490" s="14"/>
      <c r="BJ490" s="14">
        <v>0.172992848405184</v>
      </c>
      <c r="BK490" s="14">
        <v>0.23610023734743801</v>
      </c>
    </row>
    <row r="491" spans="2:63" x14ac:dyDescent="0.35">
      <c r="B491" t="s">
        <v>273</v>
      </c>
      <c r="C491" s="14">
        <v>0.29901044931878201</v>
      </c>
      <c r="D491" s="14">
        <v>0.29057166299917597</v>
      </c>
      <c r="E491" s="14">
        <v>0.30852433228355503</v>
      </c>
      <c r="F491" s="14"/>
      <c r="G491" s="14">
        <v>0.32171926565097198</v>
      </c>
      <c r="H491" s="14">
        <v>0.29763746414807402</v>
      </c>
      <c r="I491" s="14">
        <v>0.31354232353414901</v>
      </c>
      <c r="J491" s="14">
        <v>0.25180139891047598</v>
      </c>
      <c r="K491" s="14">
        <v>0.268695300809214</v>
      </c>
      <c r="L491" s="14">
        <v>0.33654767404896901</v>
      </c>
      <c r="M491" s="14"/>
      <c r="N491" s="14">
        <v>0.37035050958000298</v>
      </c>
      <c r="O491" s="14">
        <v>0.28301254593992098</v>
      </c>
      <c r="P491" s="14"/>
      <c r="Q491" s="14">
        <v>0.29866483721391601</v>
      </c>
      <c r="R491" s="14">
        <v>0.279624784980261</v>
      </c>
      <c r="S491" s="14">
        <v>0.39229511304989301</v>
      </c>
      <c r="T491" s="14">
        <v>0.243951102268987</v>
      </c>
      <c r="U491" s="14">
        <v>0.30159170906953597</v>
      </c>
      <c r="V491" s="14">
        <v>0.25981486254564401</v>
      </c>
      <c r="W491" s="14">
        <v>0.35107759972568803</v>
      </c>
      <c r="X491" s="14">
        <v>0.25358493390248299</v>
      </c>
      <c r="Y491" s="14">
        <v>0.33294285720837002</v>
      </c>
      <c r="Z491" s="14">
        <v>0.149840877812215</v>
      </c>
      <c r="AA491" s="14"/>
      <c r="AB491" s="14">
        <v>0.31366009327791899</v>
      </c>
      <c r="AC491" s="14">
        <v>0.31572997084951498</v>
      </c>
      <c r="AD491" s="14">
        <v>0.30911103663286199</v>
      </c>
      <c r="AE491" s="14"/>
      <c r="AF491" s="14">
        <v>0.31702344965351298</v>
      </c>
      <c r="AG491" s="14">
        <v>0.316997865383847</v>
      </c>
      <c r="AH491" s="14">
        <v>0.33628265252541001</v>
      </c>
      <c r="AI491" s="14">
        <v>0.219130468064477</v>
      </c>
      <c r="AJ491" s="14">
        <v>0</v>
      </c>
      <c r="AK491" s="14"/>
      <c r="AL491" s="14">
        <v>0.314978570730515</v>
      </c>
      <c r="AM491" s="14">
        <v>0.31911130462908199</v>
      </c>
      <c r="AN491" s="14">
        <v>0.235070533382015</v>
      </c>
      <c r="AO491" s="14">
        <v>0.25933069642134399</v>
      </c>
      <c r="AP491" s="14">
        <v>0</v>
      </c>
      <c r="AQ491" s="14"/>
      <c r="AR491" s="14">
        <v>0.30053029997073599</v>
      </c>
      <c r="AS491" s="14">
        <v>0.364060894513628</v>
      </c>
      <c r="AT491" s="14">
        <v>0.247461372571565</v>
      </c>
      <c r="AU491" s="14"/>
      <c r="AV491" s="14">
        <v>0.30514514587749603</v>
      </c>
      <c r="AW491" s="14">
        <v>0.32521065062074</v>
      </c>
      <c r="AX491" s="14">
        <v>0.190742035983476</v>
      </c>
      <c r="AY491" s="14"/>
      <c r="AZ491" s="14">
        <v>0.28219212291379198</v>
      </c>
      <c r="BA491" s="14">
        <v>0.31380731901181103</v>
      </c>
      <c r="BB491" s="14">
        <v>0.26292120640003303</v>
      </c>
      <c r="BC491" s="14"/>
      <c r="BD491" s="14">
        <v>0.27695455332392299</v>
      </c>
      <c r="BE491" s="14">
        <v>0.33188637018832801</v>
      </c>
      <c r="BF491" s="14"/>
      <c r="BG491" s="14">
        <v>0.31851483666697</v>
      </c>
      <c r="BH491" s="14">
        <v>0.26128688552787899</v>
      </c>
      <c r="BI491" s="14"/>
      <c r="BJ491" s="14">
        <v>0.28861337616594002</v>
      </c>
      <c r="BK491" s="14">
        <v>0.30168359825706398</v>
      </c>
    </row>
    <row r="492" spans="2:63" x14ac:dyDescent="0.35">
      <c r="B492" t="s">
        <v>274</v>
      </c>
      <c r="C492" s="14">
        <v>0.35461189974898499</v>
      </c>
      <c r="D492" s="14">
        <v>0.35282306276544001</v>
      </c>
      <c r="E492" s="14">
        <v>0.35223136457403897</v>
      </c>
      <c r="F492" s="14"/>
      <c r="G492" s="14">
        <v>0.34370073850399302</v>
      </c>
      <c r="H492" s="14">
        <v>0.31732659031647897</v>
      </c>
      <c r="I492" s="14">
        <v>0.37603061897249601</v>
      </c>
      <c r="J492" s="14">
        <v>0.45424176268329702</v>
      </c>
      <c r="K492" s="14">
        <v>0.327572339733047</v>
      </c>
      <c r="L492" s="14">
        <v>0.30813010955987202</v>
      </c>
      <c r="M492" s="14"/>
      <c r="N492" s="14">
        <v>0.24692700593928399</v>
      </c>
      <c r="O492" s="14">
        <v>0.37876007848927001</v>
      </c>
      <c r="P492" s="14"/>
      <c r="Q492" s="14">
        <v>0.43082667839616001</v>
      </c>
      <c r="R492" s="14">
        <v>0.34104755375809997</v>
      </c>
      <c r="S492" s="14">
        <v>0.28362361344168902</v>
      </c>
      <c r="T492" s="14">
        <v>0.434480562187048</v>
      </c>
      <c r="U492" s="14">
        <v>0.32176396441854699</v>
      </c>
      <c r="V492" s="14">
        <v>0.29129703385224698</v>
      </c>
      <c r="W492" s="14">
        <v>0.38852468803904699</v>
      </c>
      <c r="X492" s="14">
        <v>0.46655870180789499</v>
      </c>
      <c r="Y492" s="14">
        <v>0.30779986326227599</v>
      </c>
      <c r="Z492" s="14">
        <v>0.464389116170843</v>
      </c>
      <c r="AA492" s="14"/>
      <c r="AB492" s="14">
        <v>0.28448221853882599</v>
      </c>
      <c r="AC492" s="14">
        <v>0.41394341217104502</v>
      </c>
      <c r="AD492" s="14">
        <v>0.322987681374381</v>
      </c>
      <c r="AE492" s="14"/>
      <c r="AF492" s="14">
        <v>0.30295037863673702</v>
      </c>
      <c r="AG492" s="14">
        <v>0.35154487551872998</v>
      </c>
      <c r="AH492" s="14">
        <v>0.37795887147851398</v>
      </c>
      <c r="AI492" s="14">
        <v>0.479718080980367</v>
      </c>
      <c r="AJ492" s="14">
        <v>0</v>
      </c>
      <c r="AK492" s="14"/>
      <c r="AL492" s="14">
        <v>0.30167929433461999</v>
      </c>
      <c r="AM492" s="14">
        <v>0.32992008797343497</v>
      </c>
      <c r="AN492" s="14">
        <v>0.492167663073731</v>
      </c>
      <c r="AO492" s="14">
        <v>0.42261265720434499</v>
      </c>
      <c r="AP492" s="14">
        <v>0</v>
      </c>
      <c r="AQ492" s="14"/>
      <c r="AR492" s="14">
        <v>0.165543581623363</v>
      </c>
      <c r="AS492" s="14">
        <v>0.34278064020910298</v>
      </c>
      <c r="AT492" s="14">
        <v>0.43715438417681901</v>
      </c>
      <c r="AU492" s="14"/>
      <c r="AV492" s="14">
        <v>0.23288584534098</v>
      </c>
      <c r="AW492" s="14">
        <v>0.404008617316092</v>
      </c>
      <c r="AX492" s="14">
        <v>0.43863848717175302</v>
      </c>
      <c r="AY492" s="14"/>
      <c r="AZ492" s="14">
        <v>0.17101341880776699</v>
      </c>
      <c r="BA492" s="14">
        <v>0.37624672111618002</v>
      </c>
      <c r="BB492" s="14">
        <v>0.40882093524277702</v>
      </c>
      <c r="BC492" s="14"/>
      <c r="BD492" s="14">
        <v>0.254554932498046</v>
      </c>
      <c r="BE492" s="14">
        <v>0.32179548085829301</v>
      </c>
      <c r="BF492" s="14"/>
      <c r="BG492" s="14">
        <v>0.32377587307252198</v>
      </c>
      <c r="BH492" s="14">
        <v>0.41425206165828299</v>
      </c>
      <c r="BI492" s="14"/>
      <c r="BJ492" s="14">
        <v>0.40548671393090502</v>
      </c>
      <c r="BK492" s="14">
        <v>0.34153168443103599</v>
      </c>
    </row>
    <row r="493" spans="2:63" x14ac:dyDescent="0.35">
      <c r="B493" t="s">
        <v>275</v>
      </c>
      <c r="C493" s="14">
        <v>4.0473009591824302E-2</v>
      </c>
      <c r="D493" s="14">
        <v>5.0433135618006997E-2</v>
      </c>
      <c r="E493" s="14">
        <v>3.1684581084510603E-2</v>
      </c>
      <c r="F493" s="14"/>
      <c r="G493" s="14">
        <v>6.4108475288092395E-2</v>
      </c>
      <c r="H493" s="14">
        <v>4.2405421040258802E-2</v>
      </c>
      <c r="I493" s="14">
        <v>4.1961443635962999E-2</v>
      </c>
      <c r="J493" s="14">
        <v>4.2849758302126298E-2</v>
      </c>
      <c r="K493" s="14">
        <v>4.8910436482487898E-2</v>
      </c>
      <c r="L493" s="14">
        <v>1.2962382427604001E-2</v>
      </c>
      <c r="M493" s="14"/>
      <c r="N493" s="14">
        <v>4.3228598569950101E-2</v>
      </c>
      <c r="O493" s="14">
        <v>3.98550728244247E-2</v>
      </c>
      <c r="P493" s="14"/>
      <c r="Q493" s="14">
        <v>4.1032105534702303E-2</v>
      </c>
      <c r="R493" s="14">
        <v>3.10576267794462E-2</v>
      </c>
      <c r="S493" s="14">
        <v>0</v>
      </c>
      <c r="T493" s="14">
        <v>1.4710906599948099E-2</v>
      </c>
      <c r="U493" s="14">
        <v>0.103603183709953</v>
      </c>
      <c r="V493" s="14">
        <v>2.7782565086862099E-2</v>
      </c>
      <c r="W493" s="14">
        <v>8.5010302660951401E-2</v>
      </c>
      <c r="X493" s="14">
        <v>5.0076697879856399E-2</v>
      </c>
      <c r="Y493" s="14">
        <v>3.4925108080438298E-2</v>
      </c>
      <c r="Z493" s="14">
        <v>3.8027335186093102E-2</v>
      </c>
      <c r="AA493" s="14"/>
      <c r="AB493" s="14">
        <v>4.5263281787479799E-2</v>
      </c>
      <c r="AC493" s="14">
        <v>3.6876121613035703E-2</v>
      </c>
      <c r="AD493" s="14">
        <v>4.7844320623155197E-2</v>
      </c>
      <c r="AE493" s="14"/>
      <c r="AF493" s="14">
        <v>3.8284264301588398E-2</v>
      </c>
      <c r="AG493" s="14">
        <v>5.1237916926162898E-2</v>
      </c>
      <c r="AH493" s="14">
        <v>6.9013351637296494E-2</v>
      </c>
      <c r="AI493" s="14">
        <v>1.3873587917874099E-2</v>
      </c>
      <c r="AJ493" s="14">
        <v>0</v>
      </c>
      <c r="AK493" s="14"/>
      <c r="AL493" s="14">
        <v>3.7492616128134301E-2</v>
      </c>
      <c r="AM493" s="14">
        <v>5.2733700912115697E-2</v>
      </c>
      <c r="AN493" s="14">
        <v>2.2407173358002599E-2</v>
      </c>
      <c r="AO493" s="14">
        <v>0.106717485658005</v>
      </c>
      <c r="AP493" s="14">
        <v>0</v>
      </c>
      <c r="AQ493" s="14"/>
      <c r="AR493" s="14">
        <v>4.7663420239343203E-2</v>
      </c>
      <c r="AS493" s="14">
        <v>3.3731108310085002E-2</v>
      </c>
      <c r="AT493" s="14">
        <v>4.8371142742562601E-2</v>
      </c>
      <c r="AU493" s="14"/>
      <c r="AV493" s="14">
        <v>2.67281963421519E-2</v>
      </c>
      <c r="AW493" s="14">
        <v>4.4345098356511202E-2</v>
      </c>
      <c r="AX493" s="14">
        <v>7.8429689329064703E-2</v>
      </c>
      <c r="AY493" s="14"/>
      <c r="AZ493" s="14">
        <v>3.0379488983767799E-2</v>
      </c>
      <c r="BA493" s="14">
        <v>3.9633462923740599E-2</v>
      </c>
      <c r="BB493" s="14">
        <v>5.4910490000473697E-2</v>
      </c>
      <c r="BC493" s="14"/>
      <c r="BD493" s="14">
        <v>5.9643653282990601E-2</v>
      </c>
      <c r="BE493" s="14">
        <v>3.7141352323650997E-2</v>
      </c>
      <c r="BF493" s="14"/>
      <c r="BG493" s="14">
        <v>4.8524027085509201E-2</v>
      </c>
      <c r="BH493" s="14">
        <v>2.4901483730340498E-2</v>
      </c>
      <c r="BI493" s="14"/>
      <c r="BJ493" s="14">
        <v>5.7919870634610099E-2</v>
      </c>
      <c r="BK493" s="14">
        <v>3.5987318533652599E-2</v>
      </c>
    </row>
    <row r="494" spans="2:63" x14ac:dyDescent="0.35">
      <c r="B494" t="s">
        <v>276</v>
      </c>
      <c r="C494" s="14">
        <v>3.3831430038350097E-2</v>
      </c>
      <c r="D494" s="14">
        <v>4.2473957935440197E-2</v>
      </c>
      <c r="E494" s="14">
        <v>2.6197611135059098E-2</v>
      </c>
      <c r="F494" s="14"/>
      <c r="G494" s="14">
        <v>2.07116281949093E-2</v>
      </c>
      <c r="H494" s="14">
        <v>1.9510486407098099E-2</v>
      </c>
      <c r="I494" s="14">
        <v>1.19033960494647E-2</v>
      </c>
      <c r="J494" s="14">
        <v>1.43068519882853E-2</v>
      </c>
      <c r="K494" s="14">
        <v>8.6205782967535893E-2</v>
      </c>
      <c r="L494" s="14">
        <v>5.7257225001436297E-2</v>
      </c>
      <c r="M494" s="14"/>
      <c r="N494" s="14">
        <v>5.3866629699523397E-2</v>
      </c>
      <c r="O494" s="14">
        <v>2.9338566040450102E-2</v>
      </c>
      <c r="P494" s="14"/>
      <c r="Q494" s="14">
        <v>2.2333773468580901E-2</v>
      </c>
      <c r="R494" s="14">
        <v>4.4641242892937298E-2</v>
      </c>
      <c r="S494" s="14">
        <v>0</v>
      </c>
      <c r="T494" s="14">
        <v>6.6078655965187597E-2</v>
      </c>
      <c r="U494" s="14">
        <v>2.6002810688566198E-2</v>
      </c>
      <c r="V494" s="14">
        <v>4.8124201381064498E-2</v>
      </c>
      <c r="W494" s="14">
        <v>3.0489231123630198E-2</v>
      </c>
      <c r="X494" s="14">
        <v>4.12703885746993E-2</v>
      </c>
      <c r="Y494" s="14">
        <v>1.9549662512264501E-2</v>
      </c>
      <c r="Z494" s="14">
        <v>6.2467779033287998E-2</v>
      </c>
      <c r="AA494" s="14"/>
      <c r="AB494" s="14">
        <v>2.6062570412323301E-2</v>
      </c>
      <c r="AC494" s="14">
        <v>1.8084360534094499E-2</v>
      </c>
      <c r="AD494" s="14">
        <v>5.4097580505420802E-2</v>
      </c>
      <c r="AE494" s="14"/>
      <c r="AF494" s="14">
        <v>2.17257412219545E-2</v>
      </c>
      <c r="AG494" s="14">
        <v>5.2190259182023399E-2</v>
      </c>
      <c r="AH494" s="14">
        <v>0</v>
      </c>
      <c r="AI494" s="14">
        <v>2.9804013258921E-2</v>
      </c>
      <c r="AJ494" s="14">
        <v>0</v>
      </c>
      <c r="AK494" s="14"/>
      <c r="AL494" s="14">
        <v>1.4348150382122501E-2</v>
      </c>
      <c r="AM494" s="14">
        <v>4.46265069081399E-2</v>
      </c>
      <c r="AN494" s="14">
        <v>6.2866665824594103E-2</v>
      </c>
      <c r="AO494" s="14">
        <v>0</v>
      </c>
      <c r="AP494" s="14">
        <v>0</v>
      </c>
      <c r="AQ494" s="14"/>
      <c r="AR494" s="14">
        <v>2.5278730554412401E-2</v>
      </c>
      <c r="AS494" s="14">
        <v>1.0989049058242601E-2</v>
      </c>
      <c r="AT494" s="14">
        <v>6.1697292676004503E-2</v>
      </c>
      <c r="AU494" s="14"/>
      <c r="AV494" s="14">
        <v>2.1840362441649198E-2</v>
      </c>
      <c r="AW494" s="14">
        <v>2.6610679694366899E-2</v>
      </c>
      <c r="AX494" s="14">
        <v>8.8694923830437006E-2</v>
      </c>
      <c r="AY494" s="14"/>
      <c r="AZ494" s="14">
        <v>3.1853859119940403E-2</v>
      </c>
      <c r="BA494" s="14">
        <v>2.2794719334604599E-2</v>
      </c>
      <c r="BB494" s="14">
        <v>6.0392823662192202E-2</v>
      </c>
      <c r="BC494" s="14"/>
      <c r="BD494" s="14">
        <v>2.8636217224044001E-2</v>
      </c>
      <c r="BE494" s="14">
        <v>5.64609982814595E-2</v>
      </c>
      <c r="BF494" s="14"/>
      <c r="BG494" s="14">
        <v>4.1187997673564201E-2</v>
      </c>
      <c r="BH494" s="14">
        <v>1.9603044213410002E-2</v>
      </c>
      <c r="BI494" s="14"/>
      <c r="BJ494" s="14">
        <v>2.4548817406701399E-2</v>
      </c>
      <c r="BK494" s="14">
        <v>3.6218044591887599E-2</v>
      </c>
    </row>
    <row r="495" spans="2:63" x14ac:dyDescent="0.35">
      <c r="B495" t="s">
        <v>86</v>
      </c>
      <c r="C495" s="14">
        <v>4.8879828067163698E-2</v>
      </c>
      <c r="D495" s="14">
        <v>3.5560058276122603E-2</v>
      </c>
      <c r="E495" s="14">
        <v>6.1271724485580402E-2</v>
      </c>
      <c r="F495" s="14"/>
      <c r="G495" s="14">
        <v>2.6626271632869399E-2</v>
      </c>
      <c r="H495" s="14">
        <v>5.5463204411263803E-2</v>
      </c>
      <c r="I495" s="14">
        <v>3.39302546942103E-2</v>
      </c>
      <c r="J495" s="14">
        <v>6.07865430716212E-2</v>
      </c>
      <c r="K495" s="14">
        <v>3.8236898105715802E-2</v>
      </c>
      <c r="L495" s="14">
        <v>6.9138654100472194E-2</v>
      </c>
      <c r="M495" s="14"/>
      <c r="N495" s="14">
        <v>1.3833283955063801E-2</v>
      </c>
      <c r="O495" s="14">
        <v>5.6738963935782503E-2</v>
      </c>
      <c r="P495" s="14"/>
      <c r="Q495" s="14">
        <v>2.5099809981179201E-2</v>
      </c>
      <c r="R495" s="14">
        <v>8.2713111414266197E-2</v>
      </c>
      <c r="S495" s="14">
        <v>8.8303456451865894E-2</v>
      </c>
      <c r="T495" s="14">
        <v>1.9423964883262299E-2</v>
      </c>
      <c r="U495" s="14">
        <v>2.6694613561524898E-2</v>
      </c>
      <c r="V495" s="14">
        <v>4.12413145555523E-2</v>
      </c>
      <c r="W495" s="14">
        <v>3.6500050004061098E-2</v>
      </c>
      <c r="X495" s="14">
        <v>2.06557937511407E-2</v>
      </c>
      <c r="Y495" s="14">
        <v>3.4238437897406798E-2</v>
      </c>
      <c r="Z495" s="14">
        <v>0.176416244843661</v>
      </c>
      <c r="AA495" s="14"/>
      <c r="AB495" s="14">
        <v>2.9694376849888401E-2</v>
      </c>
      <c r="AC495" s="14">
        <v>3.8414474569908798E-2</v>
      </c>
      <c r="AD495" s="14">
        <v>4.2291194745030798E-2</v>
      </c>
      <c r="AE495" s="14"/>
      <c r="AF495" s="14">
        <v>4.2921670468699401E-2</v>
      </c>
      <c r="AG495" s="14">
        <v>4.1838455807144501E-2</v>
      </c>
      <c r="AH495" s="14">
        <v>5.6586464052309098E-2</v>
      </c>
      <c r="AI495" s="14">
        <v>8.1349615057544095E-2</v>
      </c>
      <c r="AJ495" s="14">
        <v>0</v>
      </c>
      <c r="AK495" s="14"/>
      <c r="AL495" s="14">
        <v>4.2608403639098499E-2</v>
      </c>
      <c r="AM495" s="14">
        <v>3.96708506735092E-2</v>
      </c>
      <c r="AN495" s="14">
        <v>6.3359543712836794E-2</v>
      </c>
      <c r="AO495" s="14">
        <v>0.10399040783895</v>
      </c>
      <c r="AP495" s="14">
        <v>0</v>
      </c>
      <c r="AQ495" s="14"/>
      <c r="AR495" s="14">
        <v>2.1736201537289099E-2</v>
      </c>
      <c r="AS495" s="14">
        <v>4.4451293538570497E-2</v>
      </c>
      <c r="AT495" s="14">
        <v>3.1371151997464097E-2</v>
      </c>
      <c r="AU495" s="14"/>
      <c r="AV495" s="14">
        <v>1.1522600531988701E-2</v>
      </c>
      <c r="AW495" s="14">
        <v>5.1487530178832799E-2</v>
      </c>
      <c r="AX495" s="14">
        <v>5.0191592405680899E-2</v>
      </c>
      <c r="AY495" s="14"/>
      <c r="AZ495" s="14">
        <v>7.8609056173336803E-3</v>
      </c>
      <c r="BA495" s="14">
        <v>5.6278705014109698E-2</v>
      </c>
      <c r="BB495" s="14">
        <v>4.25923853949986E-2</v>
      </c>
      <c r="BC495" s="14"/>
      <c r="BD495" s="14">
        <v>0</v>
      </c>
      <c r="BE495" s="14">
        <v>6.0980522414786499E-2</v>
      </c>
      <c r="BF495" s="14"/>
      <c r="BG495" s="14">
        <v>3.1455104107455903E-2</v>
      </c>
      <c r="BH495" s="14">
        <v>8.2581101226815196E-2</v>
      </c>
      <c r="BI495" s="14"/>
      <c r="BJ495" s="14">
        <v>5.04383734566589E-2</v>
      </c>
      <c r="BK495" s="14">
        <v>4.8479116838922198E-2</v>
      </c>
    </row>
    <row r="496" spans="2:63" x14ac:dyDescent="0.35">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row>
    <row r="497" spans="2:63" x14ac:dyDescent="0.35">
      <c r="B497" s="6" t="s">
        <v>280</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row>
    <row r="498" spans="2:63" x14ac:dyDescent="0.35">
      <c r="B498" s="21" t="s">
        <v>199</v>
      </c>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row>
    <row r="499" spans="2:63" x14ac:dyDescent="0.35">
      <c r="B499" t="s">
        <v>272</v>
      </c>
      <c r="C499" s="14">
        <v>0.19844692350264401</v>
      </c>
      <c r="D499" s="14">
        <v>0.20296300568735801</v>
      </c>
      <c r="E499" s="14">
        <v>0.195933613882634</v>
      </c>
      <c r="F499" s="14"/>
      <c r="G499" s="14">
        <v>0.15446539415633301</v>
      </c>
      <c r="H499" s="14">
        <v>0.21999334850913399</v>
      </c>
      <c r="I499" s="14">
        <v>0.198620530986614</v>
      </c>
      <c r="J499" s="14">
        <v>0.152744017656224</v>
      </c>
      <c r="K499" s="14">
        <v>0.23201897298631499</v>
      </c>
      <c r="L499" s="14">
        <v>0.21583971642066899</v>
      </c>
      <c r="M499" s="14"/>
      <c r="N499" s="14">
        <v>0.265030539985327</v>
      </c>
      <c r="O499" s="14">
        <v>0.18216347908434</v>
      </c>
      <c r="P499" s="14"/>
      <c r="Q499" s="14">
        <v>6.72872568809567E-2</v>
      </c>
      <c r="R499" s="14">
        <v>0.18180248273758201</v>
      </c>
      <c r="S499" s="14">
        <v>0.191530982250531</v>
      </c>
      <c r="T499" s="14">
        <v>0.21495973770538199</v>
      </c>
      <c r="U499" s="14">
        <v>0.18922910193981601</v>
      </c>
      <c r="V499" s="14">
        <v>0.25922817138647197</v>
      </c>
      <c r="W499" s="14">
        <v>0.158380525084237</v>
      </c>
      <c r="X499" s="14">
        <v>0.206425721099077</v>
      </c>
      <c r="Y499" s="14">
        <v>0.22416255459298401</v>
      </c>
      <c r="Z499" s="14">
        <v>5.6155696522039E-2</v>
      </c>
      <c r="AA499" s="14"/>
      <c r="AB499" s="14">
        <v>0.28879308106537499</v>
      </c>
      <c r="AC499" s="14">
        <v>0.14603104431915001</v>
      </c>
      <c r="AD499" s="14">
        <v>0.18361544809611</v>
      </c>
      <c r="AE499" s="14"/>
      <c r="AF499" s="14">
        <v>0.255656809181669</v>
      </c>
      <c r="AG499" s="14">
        <v>0.15885478636674399</v>
      </c>
      <c r="AH499" s="14">
        <v>0.12909360566231901</v>
      </c>
      <c r="AI499" s="14">
        <v>0.16683174745592499</v>
      </c>
      <c r="AJ499" s="14">
        <v>0</v>
      </c>
      <c r="AK499" s="14"/>
      <c r="AL499" s="14">
        <v>0.25805699567319901</v>
      </c>
      <c r="AM499" s="14">
        <v>0.20120820399623099</v>
      </c>
      <c r="AN499" s="14">
        <v>0.13696074051522</v>
      </c>
      <c r="AO499" s="14">
        <v>0.15828191063939001</v>
      </c>
      <c r="AP499" s="14">
        <v>0</v>
      </c>
      <c r="AQ499" s="14"/>
      <c r="AR499" s="14">
        <v>0.470119669127746</v>
      </c>
      <c r="AS499" s="14">
        <v>0.17623501277286599</v>
      </c>
      <c r="AT499" s="14">
        <v>0.13010409319594099</v>
      </c>
      <c r="AU499" s="14"/>
      <c r="AV499" s="14">
        <v>0.36649981449998897</v>
      </c>
      <c r="AW499" s="14">
        <v>0.12822801072296899</v>
      </c>
      <c r="AX499" s="14">
        <v>0.11267971755850401</v>
      </c>
      <c r="AY499" s="14"/>
      <c r="AZ499" s="14">
        <v>0.50874558826633698</v>
      </c>
      <c r="BA499" s="14">
        <v>0.14442236154811999</v>
      </c>
      <c r="BB499" s="14">
        <v>0.13737041167611899</v>
      </c>
      <c r="BC499" s="14"/>
      <c r="BD499" s="14">
        <v>0.33702644799109499</v>
      </c>
      <c r="BE499" s="14">
        <v>0.18521400679362701</v>
      </c>
      <c r="BF499" s="14"/>
      <c r="BG499" s="14">
        <v>0.20809963770585199</v>
      </c>
      <c r="BH499" s="14">
        <v>0.17858581205732799</v>
      </c>
      <c r="BI499" s="14"/>
      <c r="BJ499" s="14">
        <v>0.18309482497989901</v>
      </c>
      <c r="BK499" s="14">
        <v>0.20245764773480501</v>
      </c>
    </row>
    <row r="500" spans="2:63" x14ac:dyDescent="0.35">
      <c r="B500" t="s">
        <v>273</v>
      </c>
      <c r="C500" s="14">
        <v>0.274006812824591</v>
      </c>
      <c r="D500" s="14">
        <v>0.27945158569873202</v>
      </c>
      <c r="E500" s="14">
        <v>0.26877605637587298</v>
      </c>
      <c r="F500" s="14"/>
      <c r="G500" s="14">
        <v>0.307307409834433</v>
      </c>
      <c r="H500" s="14">
        <v>0.27920602562754399</v>
      </c>
      <c r="I500" s="14">
        <v>0.25612825686882301</v>
      </c>
      <c r="J500" s="14">
        <v>0.31337458746762697</v>
      </c>
      <c r="K500" s="14">
        <v>0.21841023190214001</v>
      </c>
      <c r="L500" s="14">
        <v>0.27897306855543402</v>
      </c>
      <c r="M500" s="14"/>
      <c r="N500" s="14">
        <v>0.36931323851817299</v>
      </c>
      <c r="O500" s="14">
        <v>0.25069902379976</v>
      </c>
      <c r="P500" s="14"/>
      <c r="Q500" s="14">
        <v>0.184159281765813</v>
      </c>
      <c r="R500" s="14">
        <v>0.293382150522217</v>
      </c>
      <c r="S500" s="14">
        <v>0.268467238344473</v>
      </c>
      <c r="T500" s="14">
        <v>0.317495297936147</v>
      </c>
      <c r="U500" s="14">
        <v>0.391290496998564</v>
      </c>
      <c r="V500" s="14">
        <v>0.25292282906397401</v>
      </c>
      <c r="W500" s="14">
        <v>0.23064578608693001</v>
      </c>
      <c r="X500" s="14">
        <v>0.23161010212990699</v>
      </c>
      <c r="Y500" s="14">
        <v>0.35554365201962601</v>
      </c>
      <c r="Z500" s="14">
        <v>8.1592497495827199E-2</v>
      </c>
      <c r="AA500" s="14"/>
      <c r="AB500" s="14">
        <v>0.28439771471490399</v>
      </c>
      <c r="AC500" s="14">
        <v>0.26565610912360799</v>
      </c>
      <c r="AD500" s="14">
        <v>0.30553674886978499</v>
      </c>
      <c r="AE500" s="14"/>
      <c r="AF500" s="14">
        <v>0.29679013390435499</v>
      </c>
      <c r="AG500" s="14">
        <v>0.29590054287003098</v>
      </c>
      <c r="AH500" s="14">
        <v>0.28167963857212502</v>
      </c>
      <c r="AI500" s="14">
        <v>0.15903383926435799</v>
      </c>
      <c r="AJ500" s="14">
        <v>0</v>
      </c>
      <c r="AK500" s="14"/>
      <c r="AL500" s="14">
        <v>0.305541729337867</v>
      </c>
      <c r="AM500" s="14">
        <v>0.30044384835360499</v>
      </c>
      <c r="AN500" s="14">
        <v>0.15453976126812399</v>
      </c>
      <c r="AO500" s="14">
        <v>0.12813857810024401</v>
      </c>
      <c r="AP500" s="14">
        <v>0</v>
      </c>
      <c r="AQ500" s="14"/>
      <c r="AR500" s="14">
        <v>0.23327693034159</v>
      </c>
      <c r="AS500" s="14">
        <v>0.34494576693248302</v>
      </c>
      <c r="AT500" s="14">
        <v>0.23887702400385399</v>
      </c>
      <c r="AU500" s="14"/>
      <c r="AV500" s="14">
        <v>0.29274401373871001</v>
      </c>
      <c r="AW500" s="14">
        <v>0.325142759484012</v>
      </c>
      <c r="AX500" s="14">
        <v>0.16886682973477901</v>
      </c>
      <c r="AY500" s="14"/>
      <c r="AZ500" s="14">
        <v>0.26413617776263798</v>
      </c>
      <c r="BA500" s="14">
        <v>0.31904736182847598</v>
      </c>
      <c r="BB500" s="14">
        <v>0.237258316253185</v>
      </c>
      <c r="BC500" s="14"/>
      <c r="BD500" s="14">
        <v>0.290947207531774</v>
      </c>
      <c r="BE500" s="14">
        <v>0.263046773737656</v>
      </c>
      <c r="BF500" s="14"/>
      <c r="BG500" s="14">
        <v>0.302749166277263</v>
      </c>
      <c r="BH500" s="14">
        <v>0.21486747925409699</v>
      </c>
      <c r="BI500" s="14"/>
      <c r="BJ500" s="14">
        <v>0.24050158529062099</v>
      </c>
      <c r="BK500" s="14">
        <v>0.28276002840456499</v>
      </c>
    </row>
    <row r="501" spans="2:63" x14ac:dyDescent="0.35">
      <c r="B501" t="s">
        <v>274</v>
      </c>
      <c r="C501" s="14">
        <v>0.34121038807300302</v>
      </c>
      <c r="D501" s="14">
        <v>0.33159157509774501</v>
      </c>
      <c r="E501" s="14">
        <v>0.34686489194062597</v>
      </c>
      <c r="F501" s="14"/>
      <c r="G501" s="14">
        <v>0.41358284351608199</v>
      </c>
      <c r="H501" s="14">
        <v>0.364706641668952</v>
      </c>
      <c r="I501" s="14">
        <v>0.38930754683184399</v>
      </c>
      <c r="J501" s="14">
        <v>0.34799931013549201</v>
      </c>
      <c r="K501" s="14">
        <v>0.31721204992188201</v>
      </c>
      <c r="L501" s="14">
        <v>0.246848143303731</v>
      </c>
      <c r="M501" s="14"/>
      <c r="N501" s="14">
        <v>0.166295840755875</v>
      </c>
      <c r="O501" s="14">
        <v>0.383986846602136</v>
      </c>
      <c r="P501" s="14"/>
      <c r="Q501" s="14">
        <v>0.46566629456158098</v>
      </c>
      <c r="R501" s="14">
        <v>0.293836814633611</v>
      </c>
      <c r="S501" s="14">
        <v>0.41648520788965698</v>
      </c>
      <c r="T501" s="14">
        <v>0.32959146769349901</v>
      </c>
      <c r="U501" s="14">
        <v>0.29661203217744597</v>
      </c>
      <c r="V501" s="14">
        <v>0.294811748928267</v>
      </c>
      <c r="W501" s="14">
        <v>0.43168375898088601</v>
      </c>
      <c r="X501" s="14">
        <v>0.40810706914692602</v>
      </c>
      <c r="Y501" s="14">
        <v>0.24201732463924</v>
      </c>
      <c r="Z501" s="14">
        <v>0.54361319967998001</v>
      </c>
      <c r="AA501" s="14"/>
      <c r="AB501" s="14">
        <v>0.24419238524690101</v>
      </c>
      <c r="AC501" s="14">
        <v>0.43593759883744698</v>
      </c>
      <c r="AD501" s="14">
        <v>0.32901106156388998</v>
      </c>
      <c r="AE501" s="14"/>
      <c r="AF501" s="14">
        <v>0.27120238629179799</v>
      </c>
      <c r="AG501" s="14">
        <v>0.37712551597663801</v>
      </c>
      <c r="AH501" s="14">
        <v>0.469914485549765</v>
      </c>
      <c r="AI501" s="14">
        <v>0.39461873124536101</v>
      </c>
      <c r="AJ501" s="14">
        <v>0</v>
      </c>
      <c r="AK501" s="14"/>
      <c r="AL501" s="14">
        <v>0.28515065006979401</v>
      </c>
      <c r="AM501" s="14">
        <v>0.33762032111109702</v>
      </c>
      <c r="AN501" s="14">
        <v>0.43519059247222203</v>
      </c>
      <c r="AO501" s="14">
        <v>0.39160709321948101</v>
      </c>
      <c r="AP501" s="14">
        <v>0</v>
      </c>
      <c r="AQ501" s="14"/>
      <c r="AR501" s="14">
        <v>0.133751999633095</v>
      </c>
      <c r="AS501" s="14">
        <v>0.352341229106719</v>
      </c>
      <c r="AT501" s="14">
        <v>0.40856820165560798</v>
      </c>
      <c r="AU501" s="14"/>
      <c r="AV501" s="14">
        <v>0.21113475025797601</v>
      </c>
      <c r="AW501" s="14">
        <v>0.37169794953782098</v>
      </c>
      <c r="AX501" s="14">
        <v>0.44777060717981698</v>
      </c>
      <c r="AY501" s="14"/>
      <c r="AZ501" s="14">
        <v>0.16610169983918799</v>
      </c>
      <c r="BA501" s="14">
        <v>0.33322479992068799</v>
      </c>
      <c r="BB501" s="14">
        <v>0.39962072647205099</v>
      </c>
      <c r="BC501" s="14"/>
      <c r="BD501" s="14">
        <v>0.20485659838859299</v>
      </c>
      <c r="BE501" s="14">
        <v>0.324472859357054</v>
      </c>
      <c r="BF501" s="14"/>
      <c r="BG501" s="14">
        <v>0.31319520052262201</v>
      </c>
      <c r="BH501" s="14">
        <v>0.39885352868464502</v>
      </c>
      <c r="BI501" s="14"/>
      <c r="BJ501" s="14">
        <v>0.38900415795288601</v>
      </c>
      <c r="BK501" s="14">
        <v>0.32872430151489401</v>
      </c>
    </row>
    <row r="502" spans="2:63" x14ac:dyDescent="0.35">
      <c r="B502" t="s">
        <v>275</v>
      </c>
      <c r="C502" s="14">
        <v>8.3320181670285196E-2</v>
      </c>
      <c r="D502" s="14">
        <v>9.3605390834287497E-2</v>
      </c>
      <c r="E502" s="14">
        <v>7.4119384356742493E-2</v>
      </c>
      <c r="F502" s="14"/>
      <c r="G502" s="14">
        <v>3.7269343957984397E-2</v>
      </c>
      <c r="H502" s="14">
        <v>5.0545541623897801E-2</v>
      </c>
      <c r="I502" s="14">
        <v>0.101315928324223</v>
      </c>
      <c r="J502" s="14">
        <v>7.2460016690392204E-2</v>
      </c>
      <c r="K502" s="14">
        <v>0.109013566820302</v>
      </c>
      <c r="L502" s="14">
        <v>0.1068461041432</v>
      </c>
      <c r="M502" s="14"/>
      <c r="N502" s="14">
        <v>0.117308982753262</v>
      </c>
      <c r="O502" s="14">
        <v>7.5008005454633597E-2</v>
      </c>
      <c r="P502" s="14"/>
      <c r="Q502" s="14">
        <v>0.120637944515034</v>
      </c>
      <c r="R502" s="14">
        <v>8.4609654556372399E-2</v>
      </c>
      <c r="S502" s="14">
        <v>1.49567285975006E-2</v>
      </c>
      <c r="T502" s="14">
        <v>5.4587710066126199E-2</v>
      </c>
      <c r="U502" s="14">
        <v>0</v>
      </c>
      <c r="V502" s="14">
        <v>0.15064734064909599</v>
      </c>
      <c r="W502" s="14">
        <v>8.7774574890669796E-2</v>
      </c>
      <c r="X502" s="14">
        <v>0.10141982812946</v>
      </c>
      <c r="Y502" s="14">
        <v>8.8572754747501897E-2</v>
      </c>
      <c r="Z502" s="14">
        <v>3.9252158994623497E-2</v>
      </c>
      <c r="AA502" s="14"/>
      <c r="AB502" s="14">
        <v>0.11034456150289899</v>
      </c>
      <c r="AC502" s="14">
        <v>6.8969801102497993E-2</v>
      </c>
      <c r="AD502" s="14">
        <v>7.9801297961242704E-2</v>
      </c>
      <c r="AE502" s="14"/>
      <c r="AF502" s="14">
        <v>9.2230558220937994E-2</v>
      </c>
      <c r="AG502" s="14">
        <v>6.6880987398033498E-2</v>
      </c>
      <c r="AH502" s="14">
        <v>3.8393554640648399E-2</v>
      </c>
      <c r="AI502" s="14">
        <v>0.121787296631444</v>
      </c>
      <c r="AJ502" s="14">
        <v>0</v>
      </c>
      <c r="AK502" s="14"/>
      <c r="AL502" s="14">
        <v>7.3978707015527001E-2</v>
      </c>
      <c r="AM502" s="14">
        <v>7.8875942304071398E-2</v>
      </c>
      <c r="AN502" s="14">
        <v>0.12722894370666099</v>
      </c>
      <c r="AO502" s="14">
        <v>0.321972418040886</v>
      </c>
      <c r="AP502" s="14">
        <v>0</v>
      </c>
      <c r="AQ502" s="14"/>
      <c r="AR502" s="14">
        <v>6.9271387593253103E-2</v>
      </c>
      <c r="AS502" s="14">
        <v>7.91643466163897E-2</v>
      </c>
      <c r="AT502" s="14">
        <v>9.9190081244633493E-2</v>
      </c>
      <c r="AU502" s="14"/>
      <c r="AV502" s="14">
        <v>4.46728005110614E-2</v>
      </c>
      <c r="AW502" s="14">
        <v>0.10308720040410101</v>
      </c>
      <c r="AX502" s="14">
        <v>0.13524079605647599</v>
      </c>
      <c r="AY502" s="14"/>
      <c r="AZ502" s="14">
        <v>3.6884451740020197E-2</v>
      </c>
      <c r="BA502" s="14">
        <v>8.8781951660229799E-2</v>
      </c>
      <c r="BB502" s="14">
        <v>0.108425223448626</v>
      </c>
      <c r="BC502" s="14"/>
      <c r="BD502" s="14">
        <v>0.115124541287209</v>
      </c>
      <c r="BE502" s="14">
        <v>8.8405121057894206E-2</v>
      </c>
      <c r="BF502" s="14"/>
      <c r="BG502" s="14">
        <v>9.0227890270936306E-2</v>
      </c>
      <c r="BH502" s="14">
        <v>6.9107104657842797E-2</v>
      </c>
      <c r="BI502" s="14"/>
      <c r="BJ502" s="14">
        <v>9.2957681698986994E-2</v>
      </c>
      <c r="BK502" s="14">
        <v>8.0802392011411803E-2</v>
      </c>
    </row>
    <row r="503" spans="2:63" x14ac:dyDescent="0.35">
      <c r="B503" t="s">
        <v>276</v>
      </c>
      <c r="C503" s="14">
        <v>4.54650567789774E-2</v>
      </c>
      <c r="D503" s="14">
        <v>5.46484999493934E-2</v>
      </c>
      <c r="E503" s="14">
        <v>3.6977007327320698E-2</v>
      </c>
      <c r="F503" s="14"/>
      <c r="G503" s="14">
        <v>5.3637487096768598E-2</v>
      </c>
      <c r="H503" s="14">
        <v>1.28544843693216E-2</v>
      </c>
      <c r="I503" s="14">
        <v>1.59075776126297E-2</v>
      </c>
      <c r="J503" s="14">
        <v>2.3436031308816101E-2</v>
      </c>
      <c r="K503" s="14">
        <v>9.2870983432066595E-2</v>
      </c>
      <c r="L503" s="14">
        <v>8.2354313476494204E-2</v>
      </c>
      <c r="M503" s="14"/>
      <c r="N503" s="14">
        <v>7.2868308473208104E-2</v>
      </c>
      <c r="O503" s="14">
        <v>3.8763418306698702E-2</v>
      </c>
      <c r="P503" s="14"/>
      <c r="Q503" s="14">
        <v>5.2518730524169499E-2</v>
      </c>
      <c r="R503" s="14">
        <v>6.0111809604481099E-2</v>
      </c>
      <c r="S503" s="14">
        <v>0</v>
      </c>
      <c r="T503" s="14">
        <v>6.4427254711832999E-2</v>
      </c>
      <c r="U503" s="14">
        <v>5.68972128600847E-2</v>
      </c>
      <c r="V503" s="14">
        <v>2.0100045317646701E-2</v>
      </c>
      <c r="W503" s="14">
        <v>6.2916017707492902E-2</v>
      </c>
      <c r="X503" s="14">
        <v>3.1122290454944E-2</v>
      </c>
      <c r="Y503" s="14">
        <v>5.4162786288103802E-2</v>
      </c>
      <c r="Z503" s="14">
        <v>2.92485384805025E-2</v>
      </c>
      <c r="AA503" s="14"/>
      <c r="AB503" s="14">
        <v>4.1737115383209997E-2</v>
      </c>
      <c r="AC503" s="14">
        <v>3.41783734801075E-2</v>
      </c>
      <c r="AD503" s="14">
        <v>5.1918501679284898E-2</v>
      </c>
      <c r="AE503" s="14"/>
      <c r="AF503" s="14">
        <v>3.6758666971699598E-2</v>
      </c>
      <c r="AG503" s="14">
        <v>5.7844724607668797E-2</v>
      </c>
      <c r="AH503" s="14">
        <v>0</v>
      </c>
      <c r="AI503" s="14">
        <v>5.4274536275991499E-2</v>
      </c>
      <c r="AJ503" s="14">
        <v>0</v>
      </c>
      <c r="AK503" s="14"/>
      <c r="AL503" s="14">
        <v>2.4038791435767901E-2</v>
      </c>
      <c r="AM503" s="14">
        <v>4.8763749277468502E-2</v>
      </c>
      <c r="AN503" s="14">
        <v>7.6448992963947596E-2</v>
      </c>
      <c r="AO503" s="14">
        <v>0</v>
      </c>
      <c r="AP503" s="14">
        <v>0</v>
      </c>
      <c r="AQ503" s="14"/>
      <c r="AR503" s="14">
        <v>6.4065552643752299E-2</v>
      </c>
      <c r="AS503" s="14">
        <v>1.3348145860096401E-2</v>
      </c>
      <c r="AT503" s="14">
        <v>7.3092392850292606E-2</v>
      </c>
      <c r="AU503" s="14"/>
      <c r="AV503" s="14">
        <v>5.8150573992249502E-2</v>
      </c>
      <c r="AW503" s="14">
        <v>1.9929321540627001E-2</v>
      </c>
      <c r="AX503" s="14">
        <v>8.1369426122355301E-2</v>
      </c>
      <c r="AY503" s="14"/>
      <c r="AZ503" s="14">
        <v>1.55081097288824E-2</v>
      </c>
      <c r="BA503" s="14">
        <v>4.3937651230337299E-2</v>
      </c>
      <c r="BB503" s="14">
        <v>7.1214909847446994E-2</v>
      </c>
      <c r="BC503" s="14"/>
      <c r="BD503" s="14">
        <v>5.2045204801328397E-2</v>
      </c>
      <c r="BE503" s="14">
        <v>6.7339578330477198E-2</v>
      </c>
      <c r="BF503" s="14"/>
      <c r="BG503" s="14">
        <v>4.3828309377406102E-2</v>
      </c>
      <c r="BH503" s="14">
        <v>4.8832775108360198E-2</v>
      </c>
      <c r="BI503" s="14"/>
      <c r="BJ503" s="14">
        <v>2.7889332210826401E-2</v>
      </c>
      <c r="BK503" s="14">
        <v>5.0056701648820201E-2</v>
      </c>
    </row>
    <row r="504" spans="2:63" x14ac:dyDescent="0.35">
      <c r="B504" t="s">
        <v>86</v>
      </c>
      <c r="C504" s="14">
        <v>5.7550637150500197E-2</v>
      </c>
      <c r="D504" s="14">
        <v>3.7739942732484003E-2</v>
      </c>
      <c r="E504" s="14">
        <v>7.7329046116803996E-2</v>
      </c>
      <c r="F504" s="14"/>
      <c r="G504" s="14">
        <v>3.3737521438399497E-2</v>
      </c>
      <c r="H504" s="14">
        <v>7.2693958201151501E-2</v>
      </c>
      <c r="I504" s="14">
        <v>3.87201593758663E-2</v>
      </c>
      <c r="J504" s="14">
        <v>8.9986036741449602E-2</v>
      </c>
      <c r="K504" s="14">
        <v>3.04741949372948E-2</v>
      </c>
      <c r="L504" s="14">
        <v>6.9138654100472194E-2</v>
      </c>
      <c r="M504" s="14"/>
      <c r="N504" s="14">
        <v>9.1830895141553799E-3</v>
      </c>
      <c r="O504" s="14">
        <v>6.9379226752431994E-2</v>
      </c>
      <c r="P504" s="14"/>
      <c r="Q504" s="14">
        <v>0.10973049175244499</v>
      </c>
      <c r="R504" s="14">
        <v>8.6257087945737193E-2</v>
      </c>
      <c r="S504" s="14">
        <v>0.108559842917839</v>
      </c>
      <c r="T504" s="14">
        <v>1.89385318870126E-2</v>
      </c>
      <c r="U504" s="14">
        <v>6.5971156024090205E-2</v>
      </c>
      <c r="V504" s="14">
        <v>2.2289864654543998E-2</v>
      </c>
      <c r="W504" s="14">
        <v>2.85993372497843E-2</v>
      </c>
      <c r="X504" s="14">
        <v>2.1314989039686399E-2</v>
      </c>
      <c r="Y504" s="14">
        <v>3.5540927712545002E-2</v>
      </c>
      <c r="Z504" s="14">
        <v>0.25013790882702702</v>
      </c>
      <c r="AA504" s="14"/>
      <c r="AB504" s="14">
        <v>3.0535142086711299E-2</v>
      </c>
      <c r="AC504" s="14">
        <v>4.9227073137189603E-2</v>
      </c>
      <c r="AD504" s="14">
        <v>5.0116941829687303E-2</v>
      </c>
      <c r="AE504" s="14"/>
      <c r="AF504" s="14">
        <v>4.7361445429541099E-2</v>
      </c>
      <c r="AG504" s="14">
        <v>4.3393442780884299E-2</v>
      </c>
      <c r="AH504" s="14">
        <v>8.0918715575141797E-2</v>
      </c>
      <c r="AI504" s="14">
        <v>0.103453849126922</v>
      </c>
      <c r="AJ504" s="14">
        <v>0</v>
      </c>
      <c r="AK504" s="14"/>
      <c r="AL504" s="14">
        <v>5.32331264678459E-2</v>
      </c>
      <c r="AM504" s="14">
        <v>3.3087934957526599E-2</v>
      </c>
      <c r="AN504" s="14">
        <v>6.9630969073824697E-2</v>
      </c>
      <c r="AO504" s="14">
        <v>0</v>
      </c>
      <c r="AP504" s="14">
        <v>0</v>
      </c>
      <c r="AQ504" s="14"/>
      <c r="AR504" s="14">
        <v>2.9514460660563201E-2</v>
      </c>
      <c r="AS504" s="14">
        <v>3.3965498711445802E-2</v>
      </c>
      <c r="AT504" s="14">
        <v>5.0168207049670899E-2</v>
      </c>
      <c r="AU504" s="14"/>
      <c r="AV504" s="14">
        <v>2.6798047000013502E-2</v>
      </c>
      <c r="AW504" s="14">
        <v>5.1914758310469503E-2</v>
      </c>
      <c r="AX504" s="14">
        <v>5.4072623348067998E-2</v>
      </c>
      <c r="AY504" s="14"/>
      <c r="AZ504" s="14">
        <v>8.6239726629340503E-3</v>
      </c>
      <c r="BA504" s="14">
        <v>7.0585873812148994E-2</v>
      </c>
      <c r="BB504" s="14">
        <v>4.6110412302571298E-2</v>
      </c>
      <c r="BC504" s="14"/>
      <c r="BD504" s="14">
        <v>0</v>
      </c>
      <c r="BE504" s="14">
        <v>7.1521660723291594E-2</v>
      </c>
      <c r="BF504" s="14"/>
      <c r="BG504" s="14">
        <v>4.1899795845920303E-2</v>
      </c>
      <c r="BH504" s="14">
        <v>8.9753300237727193E-2</v>
      </c>
      <c r="BI504" s="14"/>
      <c r="BJ504" s="14">
        <v>6.65524178667804E-2</v>
      </c>
      <c r="BK504" s="14">
        <v>5.5198928685504203E-2</v>
      </c>
    </row>
    <row r="505" spans="2:63" x14ac:dyDescent="0.35">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row>
    <row r="506" spans="2:63" x14ac:dyDescent="0.35">
      <c r="B506" s="6" t="s">
        <v>281</v>
      </c>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row>
    <row r="507" spans="2:63" x14ac:dyDescent="0.35">
      <c r="B507" s="21" t="s">
        <v>199</v>
      </c>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row>
    <row r="508" spans="2:63" x14ac:dyDescent="0.35">
      <c r="B508" t="s">
        <v>272</v>
      </c>
      <c r="C508" s="14">
        <v>0.27080754681248698</v>
      </c>
      <c r="D508" s="14">
        <v>0.28403553922952901</v>
      </c>
      <c r="E508" s="14">
        <v>0.26052857592401801</v>
      </c>
      <c r="F508" s="14"/>
      <c r="G508" s="14">
        <v>0.18349867406241099</v>
      </c>
      <c r="H508" s="14">
        <v>0.26460083666379203</v>
      </c>
      <c r="I508" s="14">
        <v>0.30721931222504401</v>
      </c>
      <c r="J508" s="14">
        <v>0.234478725765842</v>
      </c>
      <c r="K508" s="14">
        <v>0.26039243686464603</v>
      </c>
      <c r="L508" s="14">
        <v>0.32591031975332102</v>
      </c>
      <c r="M508" s="14"/>
      <c r="N508" s="14">
        <v>0.34948458215402101</v>
      </c>
      <c r="O508" s="14">
        <v>0.25296036973635799</v>
      </c>
      <c r="P508" s="14"/>
      <c r="Q508" s="14">
        <v>0.19859711654363499</v>
      </c>
      <c r="R508" s="14">
        <v>0.263789832849887</v>
      </c>
      <c r="S508" s="14">
        <v>0.21869894206448801</v>
      </c>
      <c r="T508" s="14">
        <v>0.25396733166160201</v>
      </c>
      <c r="U508" s="14">
        <v>0.29092124635419803</v>
      </c>
      <c r="V508" s="14">
        <v>0.361952375672766</v>
      </c>
      <c r="W508" s="14">
        <v>0.19375785662227399</v>
      </c>
      <c r="X508" s="14">
        <v>0.20716113877793901</v>
      </c>
      <c r="Y508" s="14">
        <v>0.35054113817147498</v>
      </c>
      <c r="Z508" s="14">
        <v>0.21556731952637301</v>
      </c>
      <c r="AA508" s="14"/>
      <c r="AB508" s="14">
        <v>0.44733574418751598</v>
      </c>
      <c r="AC508" s="14">
        <v>0.198451492819991</v>
      </c>
      <c r="AD508" s="14">
        <v>0.214819100181804</v>
      </c>
      <c r="AE508" s="14"/>
      <c r="AF508" s="14">
        <v>0.39244063347128599</v>
      </c>
      <c r="AG508" s="14">
        <v>0.19365002626029801</v>
      </c>
      <c r="AH508" s="14">
        <v>0.15835175532007301</v>
      </c>
      <c r="AI508" s="14">
        <v>0.17756478253397301</v>
      </c>
      <c r="AJ508" s="14">
        <v>0</v>
      </c>
      <c r="AK508" s="14"/>
      <c r="AL508" s="14">
        <v>0.39331830795088901</v>
      </c>
      <c r="AM508" s="14">
        <v>0.23041946424238799</v>
      </c>
      <c r="AN508" s="14">
        <v>0.10410927957816</v>
      </c>
      <c r="AO508" s="14">
        <v>0.196763944325863</v>
      </c>
      <c r="AP508" s="14">
        <v>0</v>
      </c>
      <c r="AQ508" s="14"/>
      <c r="AR508" s="14">
        <v>0.63560441807018797</v>
      </c>
      <c r="AS508" s="14">
        <v>0.26970838518870499</v>
      </c>
      <c r="AT508" s="14">
        <v>0.15789410673592599</v>
      </c>
      <c r="AU508" s="14"/>
      <c r="AV508" s="14">
        <v>0.491463970157556</v>
      </c>
      <c r="AW508" s="14">
        <v>0.18744958090594799</v>
      </c>
      <c r="AX508" s="14">
        <v>0.17496526654925501</v>
      </c>
      <c r="AY508" s="14"/>
      <c r="AZ508" s="14">
        <v>0.55327378650297998</v>
      </c>
      <c r="BA508" s="14">
        <v>0.26737436299820899</v>
      </c>
      <c r="BB508" s="14">
        <v>0.16375586553700999</v>
      </c>
      <c r="BC508" s="14"/>
      <c r="BD508" s="14">
        <v>0.37264343616348999</v>
      </c>
      <c r="BE508" s="14">
        <v>0.26115488062041298</v>
      </c>
      <c r="BF508" s="14"/>
      <c r="BG508" s="14">
        <v>0.30548787977460301</v>
      </c>
      <c r="BH508" s="14">
        <v>0.204314823066019</v>
      </c>
      <c r="BI508" s="14"/>
      <c r="BJ508" s="14">
        <v>0.29736817014042299</v>
      </c>
      <c r="BK508" s="14">
        <v>0.26399975152133198</v>
      </c>
    </row>
    <row r="509" spans="2:63" x14ac:dyDescent="0.35">
      <c r="B509" t="s">
        <v>273</v>
      </c>
      <c r="C509" s="14">
        <v>0.30097915780691697</v>
      </c>
      <c r="D509" s="14">
        <v>0.31861303589286299</v>
      </c>
      <c r="E509" s="14">
        <v>0.28025176868162799</v>
      </c>
      <c r="F509" s="14"/>
      <c r="G509" s="14">
        <v>0.369148771666925</v>
      </c>
      <c r="H509" s="14">
        <v>0.30600930701992402</v>
      </c>
      <c r="I509" s="14">
        <v>0.260067979108009</v>
      </c>
      <c r="J509" s="14">
        <v>0.34174730529706998</v>
      </c>
      <c r="K509" s="14">
        <v>0.30594642779509401</v>
      </c>
      <c r="L509" s="14">
        <v>0.261446717626583</v>
      </c>
      <c r="M509" s="14"/>
      <c r="N509" s="14">
        <v>0.33449390619372998</v>
      </c>
      <c r="O509" s="14">
        <v>0.29337663889495202</v>
      </c>
      <c r="P509" s="14"/>
      <c r="Q509" s="14">
        <v>0.20099772983959599</v>
      </c>
      <c r="R509" s="14">
        <v>0.31717646320432802</v>
      </c>
      <c r="S509" s="14">
        <v>0.31339411959895502</v>
      </c>
      <c r="T509" s="14">
        <v>0.28992084281877001</v>
      </c>
      <c r="U509" s="14">
        <v>0.31203325785109798</v>
      </c>
      <c r="V509" s="14">
        <v>0.289620041853689</v>
      </c>
      <c r="W509" s="14">
        <v>0.27193345578391198</v>
      </c>
      <c r="X509" s="14">
        <v>0.30883150085693301</v>
      </c>
      <c r="Y509" s="14">
        <v>0.35561286097466499</v>
      </c>
      <c r="Z509" s="14">
        <v>0.12896980106113201</v>
      </c>
      <c r="AA509" s="14"/>
      <c r="AB509" s="14">
        <v>0.28388051823210902</v>
      </c>
      <c r="AC509" s="14">
        <v>0.30920871961685398</v>
      </c>
      <c r="AD509" s="14">
        <v>0.35099110052038202</v>
      </c>
      <c r="AE509" s="14"/>
      <c r="AF509" s="14">
        <v>0.28740791791248199</v>
      </c>
      <c r="AG509" s="14">
        <v>0.30886305910578099</v>
      </c>
      <c r="AH509" s="14">
        <v>0.30777098999248698</v>
      </c>
      <c r="AI509" s="14">
        <v>0.31273618617069099</v>
      </c>
      <c r="AJ509" s="14">
        <v>0</v>
      </c>
      <c r="AK509" s="14"/>
      <c r="AL509" s="14">
        <v>0.30308700865541599</v>
      </c>
      <c r="AM509" s="14">
        <v>0.31289942214188499</v>
      </c>
      <c r="AN509" s="14">
        <v>0.28923008825729002</v>
      </c>
      <c r="AO509" s="14">
        <v>0.32114512962407998</v>
      </c>
      <c r="AP509" s="14">
        <v>0</v>
      </c>
      <c r="AQ509" s="14"/>
      <c r="AR509" s="14">
        <v>0.209088409352713</v>
      </c>
      <c r="AS509" s="14">
        <v>0.39277359213590401</v>
      </c>
      <c r="AT509" s="14">
        <v>0.266903183002837</v>
      </c>
      <c r="AU509" s="14"/>
      <c r="AV509" s="14">
        <v>0.30950728022820301</v>
      </c>
      <c r="AW509" s="14">
        <v>0.33548713362163002</v>
      </c>
      <c r="AX509" s="14">
        <v>0.24292855496978299</v>
      </c>
      <c r="AY509" s="14"/>
      <c r="AZ509" s="14">
        <v>0.28474309626793298</v>
      </c>
      <c r="BA509" s="14">
        <v>0.32423875754116499</v>
      </c>
      <c r="BB509" s="14">
        <v>0.28716096064971902</v>
      </c>
      <c r="BC509" s="14"/>
      <c r="BD509" s="14">
        <v>0.33509694753103397</v>
      </c>
      <c r="BE509" s="14">
        <v>0.30955303220567598</v>
      </c>
      <c r="BF509" s="14"/>
      <c r="BG509" s="14">
        <v>0.305240425502048</v>
      </c>
      <c r="BH509" s="14">
        <v>0.29280901434342699</v>
      </c>
      <c r="BI509" s="14"/>
      <c r="BJ509" s="14">
        <v>0.287340539179262</v>
      </c>
      <c r="BK509" s="14">
        <v>0.30447489367594499</v>
      </c>
    </row>
    <row r="510" spans="2:63" x14ac:dyDescent="0.35">
      <c r="B510" t="s">
        <v>274</v>
      </c>
      <c r="C510" s="14">
        <v>0.292316268669783</v>
      </c>
      <c r="D510" s="14">
        <v>0.26053376882366303</v>
      </c>
      <c r="E510" s="14">
        <v>0.32537762370976198</v>
      </c>
      <c r="F510" s="14"/>
      <c r="G510" s="14">
        <v>0.34649102128216003</v>
      </c>
      <c r="H510" s="14">
        <v>0.295874194554957</v>
      </c>
      <c r="I510" s="14">
        <v>0.29959642523414598</v>
      </c>
      <c r="J510" s="14">
        <v>0.31064381771785698</v>
      </c>
      <c r="K510" s="14">
        <v>0.32371692536539498</v>
      </c>
      <c r="L510" s="14">
        <v>0.212214229484461</v>
      </c>
      <c r="M510" s="14"/>
      <c r="N510" s="14">
        <v>0.17882225663854301</v>
      </c>
      <c r="O510" s="14">
        <v>0.31806136342340502</v>
      </c>
      <c r="P510" s="14"/>
      <c r="Q510" s="14">
        <v>0.34240332456379602</v>
      </c>
      <c r="R510" s="14">
        <v>0.26997550430541201</v>
      </c>
      <c r="S510" s="14">
        <v>0.34157096054928299</v>
      </c>
      <c r="T510" s="14">
        <v>0.34936315914295901</v>
      </c>
      <c r="U510" s="14">
        <v>0.27555589651367002</v>
      </c>
      <c r="V510" s="14">
        <v>0.276516065326458</v>
      </c>
      <c r="W510" s="14">
        <v>0.41917293370180803</v>
      </c>
      <c r="X510" s="14">
        <v>0.33749968859444501</v>
      </c>
      <c r="Y510" s="14">
        <v>0.17514874192601501</v>
      </c>
      <c r="Z510" s="14">
        <v>0.37676864969768997</v>
      </c>
      <c r="AA510" s="14"/>
      <c r="AB510" s="14">
        <v>0.20298072748763399</v>
      </c>
      <c r="AC510" s="14">
        <v>0.38847771682066401</v>
      </c>
      <c r="AD510" s="14">
        <v>0.26049812118634302</v>
      </c>
      <c r="AE510" s="14"/>
      <c r="AF510" s="14">
        <v>0.25622136057586697</v>
      </c>
      <c r="AG510" s="14">
        <v>0.29950565389604</v>
      </c>
      <c r="AH510" s="14">
        <v>0.40712632266259902</v>
      </c>
      <c r="AI510" s="14">
        <v>0.34964218729472502</v>
      </c>
      <c r="AJ510" s="14">
        <v>0</v>
      </c>
      <c r="AK510" s="14"/>
      <c r="AL510" s="14">
        <v>0.242647024558896</v>
      </c>
      <c r="AM510" s="14">
        <v>0.28109025743122101</v>
      </c>
      <c r="AN510" s="14">
        <v>0.39209535397455803</v>
      </c>
      <c r="AO510" s="14">
        <v>0.37222424736497201</v>
      </c>
      <c r="AP510" s="14">
        <v>0</v>
      </c>
      <c r="AQ510" s="14"/>
      <c r="AR510" s="14">
        <v>0.124133223081658</v>
      </c>
      <c r="AS510" s="14">
        <v>0.27115187044174299</v>
      </c>
      <c r="AT510" s="14">
        <v>0.35881245171890502</v>
      </c>
      <c r="AU510" s="14"/>
      <c r="AV510" s="14">
        <v>0.120242553391067</v>
      </c>
      <c r="AW510" s="14">
        <v>0.34161845125938201</v>
      </c>
      <c r="AX510" s="14">
        <v>0.379872030631633</v>
      </c>
      <c r="AY510" s="14"/>
      <c r="AZ510" s="14">
        <v>9.6603122632255803E-2</v>
      </c>
      <c r="BA510" s="14">
        <v>0.29631801144679598</v>
      </c>
      <c r="BB510" s="14">
        <v>0.34391964784054702</v>
      </c>
      <c r="BC510" s="14"/>
      <c r="BD510" s="14">
        <v>0.16389419758079601</v>
      </c>
      <c r="BE510" s="14">
        <v>0.28264272715431599</v>
      </c>
      <c r="BF510" s="14"/>
      <c r="BG510" s="14">
        <v>0.26061257925439302</v>
      </c>
      <c r="BH510" s="14">
        <v>0.353101863327832</v>
      </c>
      <c r="BI510" s="14"/>
      <c r="BJ510" s="14">
        <v>0.292364564354053</v>
      </c>
      <c r="BK510" s="14">
        <v>0.29230388992671302</v>
      </c>
    </row>
    <row r="511" spans="2:63" x14ac:dyDescent="0.35">
      <c r="B511" t="s">
        <v>275</v>
      </c>
      <c r="C511" s="14">
        <v>5.4112104454147499E-2</v>
      </c>
      <c r="D511" s="14">
        <v>6.0693327596612202E-2</v>
      </c>
      <c r="E511" s="14">
        <v>4.5905105019874402E-2</v>
      </c>
      <c r="F511" s="14"/>
      <c r="G511" s="14">
        <v>5.2414189265933497E-2</v>
      </c>
      <c r="H511" s="14">
        <v>6.4326048896547805E-2</v>
      </c>
      <c r="I511" s="14">
        <v>6.1697676128167199E-2</v>
      </c>
      <c r="J511" s="14">
        <v>4.9663905912636301E-2</v>
      </c>
      <c r="K511" s="14">
        <v>1.3564343848765901E-2</v>
      </c>
      <c r="L511" s="14">
        <v>7.2079837765647706E-2</v>
      </c>
      <c r="M511" s="14"/>
      <c r="N511" s="14">
        <v>7.7499328336477297E-2</v>
      </c>
      <c r="O511" s="14">
        <v>4.8806923289972701E-2</v>
      </c>
      <c r="P511" s="14"/>
      <c r="Q511" s="14">
        <v>0.12729004270760899</v>
      </c>
      <c r="R511" s="14">
        <v>2.4380411169410501E-2</v>
      </c>
      <c r="S511" s="14">
        <v>3.4984856736081302E-2</v>
      </c>
      <c r="T511" s="14">
        <v>7.3825177703833997E-2</v>
      </c>
      <c r="U511" s="14">
        <v>5.85554968747279E-2</v>
      </c>
      <c r="V511" s="14">
        <v>2.04803000581112E-2</v>
      </c>
      <c r="W511" s="14">
        <v>4.7819084814414298E-2</v>
      </c>
      <c r="X511" s="14">
        <v>4.9604329526986603E-2</v>
      </c>
      <c r="Y511" s="14">
        <v>5.9609115639938801E-2</v>
      </c>
      <c r="Z511" s="14">
        <v>0.108148442054295</v>
      </c>
      <c r="AA511" s="14"/>
      <c r="AB511" s="14">
        <v>2.8645041785518001E-2</v>
      </c>
      <c r="AC511" s="14">
        <v>6.2616885033318595E-2</v>
      </c>
      <c r="AD511" s="14">
        <v>6.6058676396268806E-2</v>
      </c>
      <c r="AE511" s="14"/>
      <c r="AF511" s="14">
        <v>3.5563907758426001E-2</v>
      </c>
      <c r="AG511" s="14">
        <v>7.7335270434117601E-2</v>
      </c>
      <c r="AH511" s="14">
        <v>7.5634211332774398E-2</v>
      </c>
      <c r="AI511" s="14">
        <v>3.9648761667483698E-2</v>
      </c>
      <c r="AJ511" s="14">
        <v>0</v>
      </c>
      <c r="AK511" s="14"/>
      <c r="AL511" s="14">
        <v>2.9189659282028699E-2</v>
      </c>
      <c r="AM511" s="14">
        <v>7.6923875600958494E-2</v>
      </c>
      <c r="AN511" s="14">
        <v>7.9191896077535601E-2</v>
      </c>
      <c r="AO511" s="14">
        <v>0</v>
      </c>
      <c r="AP511" s="14">
        <v>0</v>
      </c>
      <c r="AQ511" s="14"/>
      <c r="AR511" s="14">
        <v>2.28982170040282E-2</v>
      </c>
      <c r="AS511" s="14">
        <v>2.8835830146676102E-2</v>
      </c>
      <c r="AT511" s="14">
        <v>9.4574555958918602E-2</v>
      </c>
      <c r="AU511" s="14"/>
      <c r="AV511" s="14">
        <v>3.34269297543636E-2</v>
      </c>
      <c r="AW511" s="14">
        <v>5.7820354904580498E-2</v>
      </c>
      <c r="AX511" s="14">
        <v>7.3351666040245803E-2</v>
      </c>
      <c r="AY511" s="14"/>
      <c r="AZ511" s="14">
        <v>3.2983529830834302E-2</v>
      </c>
      <c r="BA511" s="14">
        <v>4.6379597492925903E-2</v>
      </c>
      <c r="BB511" s="14">
        <v>7.6170348943382898E-2</v>
      </c>
      <c r="BC511" s="14"/>
      <c r="BD511" s="14">
        <v>8.9583142944744801E-2</v>
      </c>
      <c r="BE511" s="14">
        <v>4.99990626240467E-2</v>
      </c>
      <c r="BF511" s="14"/>
      <c r="BG511" s="14">
        <v>6.4643027622170404E-2</v>
      </c>
      <c r="BH511" s="14">
        <v>3.39211286128384E-2</v>
      </c>
      <c r="BI511" s="14"/>
      <c r="BJ511" s="14">
        <v>6.8160595122984502E-2</v>
      </c>
      <c r="BK511" s="14">
        <v>5.0511313635260298E-2</v>
      </c>
    </row>
    <row r="512" spans="2:63" x14ac:dyDescent="0.35">
      <c r="B512" t="s">
        <v>276</v>
      </c>
      <c r="C512" s="14">
        <v>4.1100254930776702E-2</v>
      </c>
      <c r="D512" s="14">
        <v>5.7143560883285399E-2</v>
      </c>
      <c r="E512" s="14">
        <v>2.60848239581284E-2</v>
      </c>
      <c r="F512" s="14"/>
      <c r="G512" s="14">
        <v>1.4263272132852301E-2</v>
      </c>
      <c r="H512" s="14">
        <v>3.1990733032623599E-2</v>
      </c>
      <c r="I512" s="14">
        <v>3.8394342444295099E-2</v>
      </c>
      <c r="J512" s="14">
        <v>2.2246491250062901E-2</v>
      </c>
      <c r="K512" s="14">
        <v>6.5828128039632103E-2</v>
      </c>
      <c r="L512" s="14">
        <v>6.5760958041480203E-2</v>
      </c>
      <c r="M512" s="14"/>
      <c r="N512" s="14">
        <v>5.4835352691174601E-2</v>
      </c>
      <c r="O512" s="14">
        <v>3.7984571671695298E-2</v>
      </c>
      <c r="P512" s="14"/>
      <c r="Q512" s="14">
        <v>4.8918398081980501E-2</v>
      </c>
      <c r="R512" s="14">
        <v>4.7130234047391202E-2</v>
      </c>
      <c r="S512" s="14">
        <v>2.1477885728216E-2</v>
      </c>
      <c r="T512" s="14">
        <v>0</v>
      </c>
      <c r="U512" s="14">
        <v>4.1214013880591399E-2</v>
      </c>
      <c r="V512" s="14">
        <v>5.1431217088975002E-2</v>
      </c>
      <c r="W512" s="14">
        <v>5.9661456612989897E-2</v>
      </c>
      <c r="X512" s="14">
        <v>7.6253346179047499E-2</v>
      </c>
      <c r="Y512" s="14">
        <v>3.26513237798245E-2</v>
      </c>
      <c r="Z512" s="14">
        <v>0</v>
      </c>
      <c r="AA512" s="14"/>
      <c r="AB512" s="14">
        <v>6.7415710700885001E-3</v>
      </c>
      <c r="AC512" s="14">
        <v>1.57357275605499E-2</v>
      </c>
      <c r="AD512" s="14">
        <v>8.3309092158031506E-2</v>
      </c>
      <c r="AE512" s="14"/>
      <c r="AF512" s="14">
        <v>1.8293300299381701E-3</v>
      </c>
      <c r="AG512" s="14">
        <v>9.1896505751353899E-2</v>
      </c>
      <c r="AH512" s="14">
        <v>0</v>
      </c>
      <c r="AI512" s="14">
        <v>2.8812684302041799E-2</v>
      </c>
      <c r="AJ512" s="14">
        <v>0</v>
      </c>
      <c r="AK512" s="14"/>
      <c r="AL512" s="14">
        <v>2.0364248160939001E-3</v>
      </c>
      <c r="AM512" s="14">
        <v>7.5603922561579606E-2</v>
      </c>
      <c r="AN512" s="14">
        <v>6.2202952452496497E-2</v>
      </c>
      <c r="AO512" s="14">
        <v>0</v>
      </c>
      <c r="AP512" s="14">
        <v>0</v>
      </c>
      <c r="AQ512" s="14"/>
      <c r="AR512" s="14">
        <v>0</v>
      </c>
      <c r="AS512" s="14">
        <v>1.9894707313944898E-3</v>
      </c>
      <c r="AT512" s="14">
        <v>9.5950019725819805E-2</v>
      </c>
      <c r="AU512" s="14"/>
      <c r="AV512" s="14">
        <v>2.76193707193437E-2</v>
      </c>
      <c r="AW512" s="14">
        <v>4.03570644086182E-2</v>
      </c>
      <c r="AX512" s="14">
        <v>9.5846557832882706E-2</v>
      </c>
      <c r="AY512" s="14"/>
      <c r="AZ512" s="14">
        <v>1.7282173915543899E-2</v>
      </c>
      <c r="BA512" s="14">
        <v>1.5889463523689199E-2</v>
      </c>
      <c r="BB512" s="14">
        <v>0.100435155345105</v>
      </c>
      <c r="BC512" s="14"/>
      <c r="BD512" s="14">
        <v>3.1749381138721E-2</v>
      </c>
      <c r="BE512" s="14">
        <v>4.4796200747799497E-2</v>
      </c>
      <c r="BF512" s="14"/>
      <c r="BG512" s="14">
        <v>3.7631969632232601E-2</v>
      </c>
      <c r="BH512" s="14">
        <v>4.7750010470377503E-2</v>
      </c>
      <c r="BI512" s="14"/>
      <c r="BJ512" s="14">
        <v>3.2340453374400301E-2</v>
      </c>
      <c r="BK512" s="14">
        <v>4.3345493495047599E-2</v>
      </c>
    </row>
    <row r="513" spans="2:63" x14ac:dyDescent="0.35">
      <c r="B513" t="s">
        <v>86</v>
      </c>
      <c r="C513" s="14">
        <v>4.0684667325888497E-2</v>
      </c>
      <c r="D513" s="14">
        <v>1.8980767574047801E-2</v>
      </c>
      <c r="E513" s="14">
        <v>6.1852102706589897E-2</v>
      </c>
      <c r="F513" s="14"/>
      <c r="G513" s="14">
        <v>3.4184071589718798E-2</v>
      </c>
      <c r="H513" s="14">
        <v>3.7198879832156098E-2</v>
      </c>
      <c r="I513" s="14">
        <v>3.3024264860338798E-2</v>
      </c>
      <c r="J513" s="14">
        <v>4.12197540565317E-2</v>
      </c>
      <c r="K513" s="14">
        <v>3.0551738086466801E-2</v>
      </c>
      <c r="L513" s="14">
        <v>6.2587937328507204E-2</v>
      </c>
      <c r="M513" s="14"/>
      <c r="N513" s="14">
        <v>4.8645739860537001E-3</v>
      </c>
      <c r="O513" s="14">
        <v>4.8810132983616902E-2</v>
      </c>
      <c r="P513" s="14"/>
      <c r="Q513" s="14">
        <v>8.1793388263382796E-2</v>
      </c>
      <c r="R513" s="14">
        <v>7.7547554423571002E-2</v>
      </c>
      <c r="S513" s="14">
        <v>6.9873235322976596E-2</v>
      </c>
      <c r="T513" s="14">
        <v>3.29234886728349E-2</v>
      </c>
      <c r="U513" s="14">
        <v>2.17200885257143E-2</v>
      </c>
      <c r="V513" s="14">
        <v>0</v>
      </c>
      <c r="W513" s="14">
        <v>7.6552124646021603E-3</v>
      </c>
      <c r="X513" s="14">
        <v>2.0649996064648998E-2</v>
      </c>
      <c r="Y513" s="14">
        <v>2.64368195080808E-2</v>
      </c>
      <c r="Z513" s="14">
        <v>0.17054578766051001</v>
      </c>
      <c r="AA513" s="14"/>
      <c r="AB513" s="14">
        <v>3.0416397237134699E-2</v>
      </c>
      <c r="AC513" s="14">
        <v>2.55094581486211E-2</v>
      </c>
      <c r="AD513" s="14">
        <v>2.4323909557169801E-2</v>
      </c>
      <c r="AE513" s="14"/>
      <c r="AF513" s="14">
        <v>2.65368502520014E-2</v>
      </c>
      <c r="AG513" s="14">
        <v>2.8749484552409801E-2</v>
      </c>
      <c r="AH513" s="14">
        <v>5.1116720692066298E-2</v>
      </c>
      <c r="AI513" s="14">
        <v>9.1595398031085004E-2</v>
      </c>
      <c r="AJ513" s="14">
        <v>0</v>
      </c>
      <c r="AK513" s="14"/>
      <c r="AL513" s="14">
        <v>2.9721574736675901E-2</v>
      </c>
      <c r="AM513" s="14">
        <v>2.3063058021967901E-2</v>
      </c>
      <c r="AN513" s="14">
        <v>7.3170429659960207E-2</v>
      </c>
      <c r="AO513" s="14">
        <v>0.109866678685085</v>
      </c>
      <c r="AP513" s="14">
        <v>0</v>
      </c>
      <c r="AQ513" s="14"/>
      <c r="AR513" s="14">
        <v>8.2757324914129494E-3</v>
      </c>
      <c r="AS513" s="14">
        <v>3.5540851355577198E-2</v>
      </c>
      <c r="AT513" s="14">
        <v>2.5865682857594399E-2</v>
      </c>
      <c r="AU513" s="14"/>
      <c r="AV513" s="14">
        <v>1.7739895749466099E-2</v>
      </c>
      <c r="AW513" s="14">
        <v>3.7267414899841499E-2</v>
      </c>
      <c r="AX513" s="14">
        <v>3.3035923976200102E-2</v>
      </c>
      <c r="AY513" s="14"/>
      <c r="AZ513" s="14">
        <v>1.51142908504529E-2</v>
      </c>
      <c r="BA513" s="14">
        <v>4.9799806997214403E-2</v>
      </c>
      <c r="BB513" s="14">
        <v>2.8558021684236198E-2</v>
      </c>
      <c r="BC513" s="14"/>
      <c r="BD513" s="14">
        <v>7.0328946412142497E-3</v>
      </c>
      <c r="BE513" s="14">
        <v>5.1854096647749599E-2</v>
      </c>
      <c r="BF513" s="14"/>
      <c r="BG513" s="14">
        <v>2.6384118214553401E-2</v>
      </c>
      <c r="BH513" s="14">
        <v>6.8103160179504907E-2</v>
      </c>
      <c r="BI513" s="14"/>
      <c r="BJ513" s="14">
        <v>2.2425677828876799E-2</v>
      </c>
      <c r="BK513" s="14">
        <v>4.53646577457021E-2</v>
      </c>
    </row>
    <row r="514" spans="2:63" x14ac:dyDescent="0.35">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row>
    <row r="515" spans="2:63" x14ac:dyDescent="0.35">
      <c r="B515" s="6" t="s">
        <v>282</v>
      </c>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row>
    <row r="516" spans="2:63" x14ac:dyDescent="0.35">
      <c r="B516" s="21" t="s">
        <v>199</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row>
    <row r="517" spans="2:63" x14ac:dyDescent="0.35">
      <c r="B517" t="s">
        <v>272</v>
      </c>
      <c r="C517" s="14">
        <v>0.29055719643352301</v>
      </c>
      <c r="D517" s="14">
        <v>0.29965859866893002</v>
      </c>
      <c r="E517" s="14">
        <v>0.28377206218415202</v>
      </c>
      <c r="F517" s="14"/>
      <c r="G517" s="14">
        <v>0.21270538220926799</v>
      </c>
      <c r="H517" s="14">
        <v>0.32514940021155497</v>
      </c>
      <c r="I517" s="14">
        <v>0.30538551521169299</v>
      </c>
      <c r="J517" s="14">
        <v>0.30687651337428001</v>
      </c>
      <c r="K517" s="14">
        <v>0.31536832098050799</v>
      </c>
      <c r="L517" s="14">
        <v>0.25106010044410898</v>
      </c>
      <c r="M517" s="14"/>
      <c r="N517" s="14">
        <v>0.28604325940561298</v>
      </c>
      <c r="O517" s="14">
        <v>0.291758679243934</v>
      </c>
      <c r="P517" s="14"/>
      <c r="Q517" s="14">
        <v>0.22141802948952</v>
      </c>
      <c r="R517" s="14">
        <v>0.24667940797648799</v>
      </c>
      <c r="S517" s="14">
        <v>0.28369870086631699</v>
      </c>
      <c r="T517" s="14">
        <v>0.24496529479722801</v>
      </c>
      <c r="U517" s="14">
        <v>0.346746636220298</v>
      </c>
      <c r="V517" s="14">
        <v>0.340479914593244</v>
      </c>
      <c r="W517" s="14">
        <v>0.363476755624485</v>
      </c>
      <c r="X517" s="14">
        <v>0.25111767286154202</v>
      </c>
      <c r="Y517" s="14">
        <v>0.29962295034669201</v>
      </c>
      <c r="Z517" s="14">
        <v>8.6967741712166202E-2</v>
      </c>
      <c r="AA517" s="14"/>
      <c r="AB517" s="14">
        <v>0.40321674665992302</v>
      </c>
      <c r="AC517" s="14">
        <v>0.22477069840488101</v>
      </c>
      <c r="AD517" s="14">
        <v>0.27050047251412102</v>
      </c>
      <c r="AE517" s="14"/>
      <c r="AF517" s="14">
        <v>0.37568963258259902</v>
      </c>
      <c r="AG517" s="14">
        <v>0.228026336459624</v>
      </c>
      <c r="AH517" s="14">
        <v>0.17977737883039399</v>
      </c>
      <c r="AI517" s="14">
        <v>0.19167430013901501</v>
      </c>
      <c r="AJ517" s="14">
        <v>0</v>
      </c>
      <c r="AK517" s="14"/>
      <c r="AL517" s="14">
        <v>0.37558493237859197</v>
      </c>
      <c r="AM517" s="14">
        <v>0.26679762618342401</v>
      </c>
      <c r="AN517" s="14">
        <v>0.18047713607299201</v>
      </c>
      <c r="AO517" s="14">
        <v>0.17410637310656901</v>
      </c>
      <c r="AP517" s="14">
        <v>0</v>
      </c>
      <c r="AQ517" s="14"/>
      <c r="AR517" s="14">
        <v>0.43848340798875202</v>
      </c>
      <c r="AS517" s="14">
        <v>0.27920022151233498</v>
      </c>
      <c r="AT517" s="14">
        <v>0.25217745494974397</v>
      </c>
      <c r="AU517" s="14"/>
      <c r="AV517" s="14">
        <v>0.50661927665599804</v>
      </c>
      <c r="AW517" s="14">
        <v>0.219422023041657</v>
      </c>
      <c r="AX517" s="14">
        <v>0.142834615426016</v>
      </c>
      <c r="AY517" s="14"/>
      <c r="AZ517" s="14">
        <v>0.54640708540086802</v>
      </c>
      <c r="BA517" s="14">
        <v>0.26201380630423698</v>
      </c>
      <c r="BB517" s="14">
        <v>0.22252918722151299</v>
      </c>
      <c r="BC517" s="14"/>
      <c r="BD517" s="14">
        <v>0.38879344524525999</v>
      </c>
      <c r="BE517" s="14">
        <v>0.25846730813256402</v>
      </c>
      <c r="BF517" s="14"/>
      <c r="BG517" s="14">
        <v>0.32352604854251099</v>
      </c>
      <c r="BH517" s="14">
        <v>0.228636170192896</v>
      </c>
      <c r="BI517" s="14"/>
      <c r="BJ517" s="14">
        <v>0.293214053612811</v>
      </c>
      <c r="BK517" s="14">
        <v>0.28987903533909498</v>
      </c>
    </row>
    <row r="518" spans="2:63" x14ac:dyDescent="0.35">
      <c r="B518" t="s">
        <v>273</v>
      </c>
      <c r="C518" s="14">
        <v>0.27993715082123399</v>
      </c>
      <c r="D518" s="14">
        <v>0.29626927717111201</v>
      </c>
      <c r="E518" s="14">
        <v>0.261610908407237</v>
      </c>
      <c r="F518" s="14"/>
      <c r="G518" s="14">
        <v>0.21280260195916501</v>
      </c>
      <c r="H518" s="14">
        <v>0.24718712260653999</v>
      </c>
      <c r="I518" s="14">
        <v>0.294659813047143</v>
      </c>
      <c r="J518" s="14">
        <v>0.26531616496962201</v>
      </c>
      <c r="K518" s="14">
        <v>0.35351768416722701</v>
      </c>
      <c r="L518" s="14">
        <v>0.26571194706149698</v>
      </c>
      <c r="M518" s="14"/>
      <c r="N518" s="14">
        <v>0.245931795864302</v>
      </c>
      <c r="O518" s="14">
        <v>0.28898841786153301</v>
      </c>
      <c r="P518" s="14"/>
      <c r="Q518" s="14">
        <v>0.296580792388843</v>
      </c>
      <c r="R518" s="14">
        <v>0.32715292601208401</v>
      </c>
      <c r="S518" s="14">
        <v>0.209004861054537</v>
      </c>
      <c r="T518" s="14">
        <v>0.25720773847037998</v>
      </c>
      <c r="U518" s="14">
        <v>0.33480300161850901</v>
      </c>
      <c r="V518" s="14">
        <v>0.28084302336850703</v>
      </c>
      <c r="W518" s="14">
        <v>0.26278039905592598</v>
      </c>
      <c r="X518" s="14">
        <v>0.24658443650120099</v>
      </c>
      <c r="Y518" s="14">
        <v>0.31457086131011103</v>
      </c>
      <c r="Z518" s="14">
        <v>9.9718681570564197E-2</v>
      </c>
      <c r="AA518" s="14"/>
      <c r="AB518" s="14">
        <v>0.25042783583343098</v>
      </c>
      <c r="AC518" s="14">
        <v>0.304860411403719</v>
      </c>
      <c r="AD518" s="14">
        <v>0.31999308045810398</v>
      </c>
      <c r="AE518" s="14"/>
      <c r="AF518" s="14">
        <v>0.27836282952563302</v>
      </c>
      <c r="AG518" s="14">
        <v>0.315881118948666</v>
      </c>
      <c r="AH518" s="14">
        <v>0.34461613049105599</v>
      </c>
      <c r="AI518" s="14">
        <v>0.184964764888392</v>
      </c>
      <c r="AJ518" s="14">
        <v>0</v>
      </c>
      <c r="AK518" s="14"/>
      <c r="AL518" s="14">
        <v>0.28723294705582703</v>
      </c>
      <c r="AM518" s="14">
        <v>0.33691581317056701</v>
      </c>
      <c r="AN518" s="14">
        <v>0.17306380159030699</v>
      </c>
      <c r="AO518" s="14">
        <v>0.167401735548279</v>
      </c>
      <c r="AP518" s="14">
        <v>0</v>
      </c>
      <c r="AQ518" s="14"/>
      <c r="AR518" s="14">
        <v>0.28270411248829902</v>
      </c>
      <c r="AS518" s="14">
        <v>0.30436713177875602</v>
      </c>
      <c r="AT518" s="14">
        <v>0.26412819310170499</v>
      </c>
      <c r="AU518" s="14"/>
      <c r="AV518" s="14">
        <v>0.22218614609304699</v>
      </c>
      <c r="AW518" s="14">
        <v>0.33414810839756798</v>
      </c>
      <c r="AX518" s="14">
        <v>0.23649314515594699</v>
      </c>
      <c r="AY518" s="14"/>
      <c r="AZ518" s="14">
        <v>0.27414131212602699</v>
      </c>
      <c r="BA518" s="14">
        <v>0.28337349386643101</v>
      </c>
      <c r="BB518" s="14">
        <v>0.291280439467138</v>
      </c>
      <c r="BC518" s="14"/>
      <c r="BD518" s="14">
        <v>0.23325265733494099</v>
      </c>
      <c r="BE518" s="14">
        <v>0.30587527300973599</v>
      </c>
      <c r="BF518" s="14"/>
      <c r="BG518" s="14">
        <v>0.27830943634019401</v>
      </c>
      <c r="BH518" s="14">
        <v>0.28299427124385501</v>
      </c>
      <c r="BI518" s="14"/>
      <c r="BJ518" s="14">
        <v>0.322682256566861</v>
      </c>
      <c r="BK518" s="14">
        <v>0.26902648993970601</v>
      </c>
    </row>
    <row r="519" spans="2:63" x14ac:dyDescent="0.35">
      <c r="B519" t="s">
        <v>274</v>
      </c>
      <c r="C519" s="14">
        <v>0.291985566823527</v>
      </c>
      <c r="D519" s="14">
        <v>0.24836050196319701</v>
      </c>
      <c r="E519" s="14">
        <v>0.332854736626782</v>
      </c>
      <c r="F519" s="14"/>
      <c r="G519" s="14">
        <v>0.38357189750866</v>
      </c>
      <c r="H519" s="14">
        <v>0.30597122652247799</v>
      </c>
      <c r="I519" s="14">
        <v>0.26530476079674298</v>
      </c>
      <c r="J519" s="14">
        <v>0.341039070477485</v>
      </c>
      <c r="K519" s="14">
        <v>0.195553776756035</v>
      </c>
      <c r="L519" s="14">
        <v>0.30254228672792</v>
      </c>
      <c r="M519" s="14"/>
      <c r="N519" s="14">
        <v>0.27386704153787</v>
      </c>
      <c r="O519" s="14">
        <v>0.29680820757950799</v>
      </c>
      <c r="P519" s="14"/>
      <c r="Q519" s="14">
        <v>0.36421390712743201</v>
      </c>
      <c r="R519" s="14">
        <v>0.28209302271455999</v>
      </c>
      <c r="S519" s="14">
        <v>0.37975194782363098</v>
      </c>
      <c r="T519" s="14">
        <v>0.43070613013400799</v>
      </c>
      <c r="U519" s="14">
        <v>0.18928897188315599</v>
      </c>
      <c r="V519" s="14">
        <v>0.19928155231549</v>
      </c>
      <c r="W519" s="14">
        <v>0.215797168575977</v>
      </c>
      <c r="X519" s="14">
        <v>0.34547876938732702</v>
      </c>
      <c r="Y519" s="14">
        <v>0.25366215660878799</v>
      </c>
      <c r="Z519" s="14">
        <v>0.65840371462407998</v>
      </c>
      <c r="AA519" s="14"/>
      <c r="AB519" s="14">
        <v>0.23227684829158299</v>
      </c>
      <c r="AC519" s="14">
        <v>0.35182315259052299</v>
      </c>
      <c r="AD519" s="14">
        <v>0.26156078050296899</v>
      </c>
      <c r="AE519" s="14"/>
      <c r="AF519" s="14">
        <v>0.24977748030279001</v>
      </c>
      <c r="AG519" s="14">
        <v>0.29582578818345301</v>
      </c>
      <c r="AH519" s="14">
        <v>0.41183757778591201</v>
      </c>
      <c r="AI519" s="14">
        <v>0.39184353554911999</v>
      </c>
      <c r="AJ519" s="14">
        <v>0</v>
      </c>
      <c r="AK519" s="14"/>
      <c r="AL519" s="14">
        <v>0.23838107083559401</v>
      </c>
      <c r="AM519" s="14">
        <v>0.22980091428392399</v>
      </c>
      <c r="AN519" s="14">
        <v>0.39488604275051498</v>
      </c>
      <c r="AO519" s="14">
        <v>0.65849189134515196</v>
      </c>
      <c r="AP519" s="14">
        <v>0</v>
      </c>
      <c r="AQ519" s="14"/>
      <c r="AR519" s="14">
        <v>0.18487145466874599</v>
      </c>
      <c r="AS519" s="14">
        <v>0.29933404021691401</v>
      </c>
      <c r="AT519" s="14">
        <v>0.31912793562213199</v>
      </c>
      <c r="AU519" s="14"/>
      <c r="AV519" s="14">
        <v>0.18757292683885499</v>
      </c>
      <c r="AW519" s="14">
        <v>0.323851494918456</v>
      </c>
      <c r="AX519" s="14">
        <v>0.33766726254455898</v>
      </c>
      <c r="AY519" s="14"/>
      <c r="AZ519" s="14">
        <v>0.13532230952127999</v>
      </c>
      <c r="BA519" s="14">
        <v>0.31729727254725398</v>
      </c>
      <c r="BB519" s="14">
        <v>0.31958450437818398</v>
      </c>
      <c r="BC519" s="14"/>
      <c r="BD519" s="14">
        <v>0.25211066470904298</v>
      </c>
      <c r="BE519" s="14">
        <v>0.287821271506705</v>
      </c>
      <c r="BF519" s="14"/>
      <c r="BG519" s="14">
        <v>0.271071530950316</v>
      </c>
      <c r="BH519" s="14">
        <v>0.33126562910235502</v>
      </c>
      <c r="BI519" s="14"/>
      <c r="BJ519" s="14">
        <v>0.24550189370519901</v>
      </c>
      <c r="BK519" s="14">
        <v>0.30385049463397701</v>
      </c>
    </row>
    <row r="520" spans="2:63" x14ac:dyDescent="0.35">
      <c r="B520" t="s">
        <v>275</v>
      </c>
      <c r="C520" s="14">
        <v>7.3012833599386207E-2</v>
      </c>
      <c r="D520" s="14">
        <v>8.3734027292475005E-2</v>
      </c>
      <c r="E520" s="14">
        <v>6.3686161449782994E-2</v>
      </c>
      <c r="F520" s="14"/>
      <c r="G520" s="14">
        <v>0.13580333984020901</v>
      </c>
      <c r="H520" s="14">
        <v>8.2581365078104402E-2</v>
      </c>
      <c r="I520" s="14">
        <v>5.6808861434156199E-2</v>
      </c>
      <c r="J520" s="14">
        <v>4.43350236528555E-2</v>
      </c>
      <c r="K520" s="14">
        <v>4.6154787994524597E-2</v>
      </c>
      <c r="L520" s="14">
        <v>0.10795811656988499</v>
      </c>
      <c r="M520" s="14"/>
      <c r="N520" s="14">
        <v>0.14394451079183701</v>
      </c>
      <c r="O520" s="14">
        <v>5.4132820357405999E-2</v>
      </c>
      <c r="P520" s="14"/>
      <c r="Q520" s="14">
        <v>8.67927300123712E-2</v>
      </c>
      <c r="R520" s="14">
        <v>5.9441888034870098E-2</v>
      </c>
      <c r="S520" s="14">
        <v>6.3286057961793804E-2</v>
      </c>
      <c r="T520" s="14">
        <v>4.3915548937473001E-2</v>
      </c>
      <c r="U520" s="14">
        <v>0</v>
      </c>
      <c r="V520" s="14">
        <v>9.3702002660984898E-2</v>
      </c>
      <c r="W520" s="14">
        <v>0.102487002271705</v>
      </c>
      <c r="X520" s="14">
        <v>7.1067286945678695E-2</v>
      </c>
      <c r="Y520" s="14">
        <v>8.6593343343322096E-2</v>
      </c>
      <c r="Z520" s="14">
        <v>0.112160534351473</v>
      </c>
      <c r="AA520" s="14"/>
      <c r="AB520" s="14">
        <v>5.9007868075742903E-2</v>
      </c>
      <c r="AC520" s="14">
        <v>9.0554175051560104E-2</v>
      </c>
      <c r="AD520" s="14">
        <v>7.82371578463356E-2</v>
      </c>
      <c r="AE520" s="14"/>
      <c r="AF520" s="14">
        <v>4.0173589779274203E-2</v>
      </c>
      <c r="AG520" s="14">
        <v>0.100769097400813</v>
      </c>
      <c r="AH520" s="14">
        <v>0</v>
      </c>
      <c r="AI520" s="14">
        <v>0.122001061658131</v>
      </c>
      <c r="AJ520" s="14">
        <v>0</v>
      </c>
      <c r="AK520" s="14"/>
      <c r="AL520" s="14">
        <v>4.5095991888453202E-2</v>
      </c>
      <c r="AM520" s="14">
        <v>0.110681616469484</v>
      </c>
      <c r="AN520" s="14">
        <v>0.13558257113901701</v>
      </c>
      <c r="AO520" s="14">
        <v>0</v>
      </c>
      <c r="AP520" s="14">
        <v>0</v>
      </c>
      <c r="AQ520" s="14"/>
      <c r="AR520" s="14">
        <v>6.4570498733800705E-2</v>
      </c>
      <c r="AS520" s="14">
        <v>5.1379410881938502E-2</v>
      </c>
      <c r="AT520" s="14">
        <v>0.105274445870045</v>
      </c>
      <c r="AU520" s="14"/>
      <c r="AV520" s="14">
        <v>5.49990724667919E-2</v>
      </c>
      <c r="AW520" s="14">
        <v>7.0693959343256701E-2</v>
      </c>
      <c r="AX520" s="14">
        <v>0.144889839775733</v>
      </c>
      <c r="AY520" s="14"/>
      <c r="AZ520" s="14">
        <v>1.9545902020031002E-2</v>
      </c>
      <c r="BA520" s="14">
        <v>6.7347588777678005E-2</v>
      </c>
      <c r="BB520" s="14">
        <v>0.11754148865147</v>
      </c>
      <c r="BC520" s="14"/>
      <c r="BD520" s="14">
        <v>7.6089173740735705E-2</v>
      </c>
      <c r="BE520" s="14">
        <v>7.3898530713055702E-2</v>
      </c>
      <c r="BF520" s="14"/>
      <c r="BG520" s="14">
        <v>6.9303898446333598E-2</v>
      </c>
      <c r="BH520" s="14">
        <v>7.9978835029394596E-2</v>
      </c>
      <c r="BI520" s="14"/>
      <c r="BJ520" s="14">
        <v>6.7516346066788302E-2</v>
      </c>
      <c r="BK520" s="14">
        <v>7.4415808523921503E-2</v>
      </c>
    </row>
    <row r="521" spans="2:63" x14ac:dyDescent="0.35">
      <c r="B521" t="s">
        <v>276</v>
      </c>
      <c r="C521" s="14">
        <v>2.8153830035282199E-2</v>
      </c>
      <c r="D521" s="14">
        <v>4.3402468751827503E-2</v>
      </c>
      <c r="E521" s="14">
        <v>1.4513604370066199E-2</v>
      </c>
      <c r="F521" s="14"/>
      <c r="G521" s="14">
        <v>1.6294849112220199E-2</v>
      </c>
      <c r="H521" s="14">
        <v>2.8784367655528002E-2</v>
      </c>
      <c r="I521" s="14">
        <v>3.3673937746746999E-2</v>
      </c>
      <c r="J521" s="14">
        <v>1.8117953061814199E-2</v>
      </c>
      <c r="K521" s="14">
        <v>4.4302084522160098E-2</v>
      </c>
      <c r="L521" s="14">
        <v>2.4574631846367202E-2</v>
      </c>
      <c r="M521" s="14"/>
      <c r="N521" s="14">
        <v>3.9591303543723103E-2</v>
      </c>
      <c r="O521" s="14">
        <v>2.5109496955320301E-2</v>
      </c>
      <c r="P521" s="14"/>
      <c r="Q521" s="14">
        <v>3.0994540981833799E-2</v>
      </c>
      <c r="R521" s="14">
        <v>2.76763768246635E-2</v>
      </c>
      <c r="S521" s="14">
        <v>0</v>
      </c>
      <c r="T521" s="14">
        <v>0</v>
      </c>
      <c r="U521" s="14">
        <v>0</v>
      </c>
      <c r="V521" s="14">
        <v>5.9064161439590097E-2</v>
      </c>
      <c r="W521" s="14">
        <v>3.5948524591283199E-2</v>
      </c>
      <c r="X521" s="14">
        <v>2.85356788223186E-2</v>
      </c>
      <c r="Y521" s="14">
        <v>2.85178983916748E-2</v>
      </c>
      <c r="Z521" s="14">
        <v>0</v>
      </c>
      <c r="AA521" s="14"/>
      <c r="AB521" s="14">
        <v>3.4704347849817498E-2</v>
      </c>
      <c r="AC521" s="14">
        <v>1.01687706584774E-2</v>
      </c>
      <c r="AD521" s="14">
        <v>3.0017340717012401E-2</v>
      </c>
      <c r="AE521" s="14"/>
      <c r="AF521" s="14">
        <v>3.3517587186157799E-2</v>
      </c>
      <c r="AG521" s="14">
        <v>3.16164880482094E-2</v>
      </c>
      <c r="AH521" s="14">
        <v>0</v>
      </c>
      <c r="AI521" s="14">
        <v>1.28566681026012E-2</v>
      </c>
      <c r="AJ521" s="14">
        <v>0</v>
      </c>
      <c r="AK521" s="14"/>
      <c r="AL521" s="14">
        <v>2.75183327881224E-2</v>
      </c>
      <c r="AM521" s="14">
        <v>3.4433150081330299E-2</v>
      </c>
      <c r="AN521" s="14">
        <v>2.2402910412879899E-2</v>
      </c>
      <c r="AO521" s="14">
        <v>0</v>
      </c>
      <c r="AP521" s="14">
        <v>0</v>
      </c>
      <c r="AQ521" s="14"/>
      <c r="AR521" s="14">
        <v>2.9370526120402699E-2</v>
      </c>
      <c r="AS521" s="14">
        <v>2.3239465930594099E-2</v>
      </c>
      <c r="AT521" s="14">
        <v>3.5576329800998598E-2</v>
      </c>
      <c r="AU521" s="14"/>
      <c r="AV521" s="14">
        <v>2.0147512373803099E-2</v>
      </c>
      <c r="AW521" s="14">
        <v>2.32433389815648E-2</v>
      </c>
      <c r="AX521" s="14">
        <v>8.3937914567546595E-2</v>
      </c>
      <c r="AY521" s="14"/>
      <c r="AZ521" s="14">
        <v>1.5616109722980401E-2</v>
      </c>
      <c r="BA521" s="14">
        <v>2.7775963123515199E-2</v>
      </c>
      <c r="BB521" s="14">
        <v>3.5686552164329199E-2</v>
      </c>
      <c r="BC521" s="14"/>
      <c r="BD521" s="14">
        <v>4.2343914232750003E-2</v>
      </c>
      <c r="BE521" s="14">
        <v>2.4951522845252101E-2</v>
      </c>
      <c r="BF521" s="14"/>
      <c r="BG521" s="14">
        <v>3.0703072602313999E-2</v>
      </c>
      <c r="BH521" s="14">
        <v>2.3365925519678501E-2</v>
      </c>
      <c r="BI521" s="14"/>
      <c r="BJ521" s="14">
        <v>3.5199048316416397E-2</v>
      </c>
      <c r="BK521" s="14">
        <v>2.6355542578485699E-2</v>
      </c>
    </row>
    <row r="522" spans="2:63" x14ac:dyDescent="0.35">
      <c r="B522" t="s">
        <v>86</v>
      </c>
      <c r="C522" s="14">
        <v>3.6353422287047299E-2</v>
      </c>
      <c r="D522" s="14">
        <v>2.8575126152458601E-2</v>
      </c>
      <c r="E522" s="14">
        <v>4.3562526961980201E-2</v>
      </c>
      <c r="F522" s="14"/>
      <c r="G522" s="14">
        <v>3.8821929370477903E-2</v>
      </c>
      <c r="H522" s="14">
        <v>1.03265179257947E-2</v>
      </c>
      <c r="I522" s="14">
        <v>4.4167111763517501E-2</v>
      </c>
      <c r="J522" s="14">
        <v>2.4315274463943399E-2</v>
      </c>
      <c r="K522" s="14">
        <v>4.5103345579544998E-2</v>
      </c>
      <c r="L522" s="14">
        <v>4.8152917350221001E-2</v>
      </c>
      <c r="M522" s="14"/>
      <c r="N522" s="14">
        <v>1.06220888566544E-2</v>
      </c>
      <c r="O522" s="14">
        <v>4.3202378002298897E-2</v>
      </c>
      <c r="P522" s="14"/>
      <c r="Q522" s="14">
        <v>0</v>
      </c>
      <c r="R522" s="14">
        <v>5.6956378437335198E-2</v>
      </c>
      <c r="S522" s="14">
        <v>6.4258432293721093E-2</v>
      </c>
      <c r="T522" s="14">
        <v>2.3205287660911299E-2</v>
      </c>
      <c r="U522" s="14">
        <v>0.129161390278037</v>
      </c>
      <c r="V522" s="14">
        <v>2.6629345622183501E-2</v>
      </c>
      <c r="W522" s="14">
        <v>1.9510149880623998E-2</v>
      </c>
      <c r="X522" s="14">
        <v>5.72161554819327E-2</v>
      </c>
      <c r="Y522" s="14">
        <v>1.7032789999412001E-2</v>
      </c>
      <c r="Z522" s="14">
        <v>4.2749327741717399E-2</v>
      </c>
      <c r="AA522" s="14"/>
      <c r="AB522" s="14">
        <v>2.03663532895033E-2</v>
      </c>
      <c r="AC522" s="14">
        <v>1.7822791890839199E-2</v>
      </c>
      <c r="AD522" s="14">
        <v>3.9691167961456997E-2</v>
      </c>
      <c r="AE522" s="14"/>
      <c r="AF522" s="14">
        <v>2.2478880623546301E-2</v>
      </c>
      <c r="AG522" s="14">
        <v>2.7881170959234501E-2</v>
      </c>
      <c r="AH522" s="14">
        <v>6.37689128926371E-2</v>
      </c>
      <c r="AI522" s="14">
        <v>9.6659669662741102E-2</v>
      </c>
      <c r="AJ522" s="14">
        <v>0</v>
      </c>
      <c r="AK522" s="14"/>
      <c r="AL522" s="14">
        <v>2.61867250534124E-2</v>
      </c>
      <c r="AM522" s="14">
        <v>2.13708798112709E-2</v>
      </c>
      <c r="AN522" s="14">
        <v>9.3587538034288001E-2</v>
      </c>
      <c r="AO522" s="14">
        <v>0</v>
      </c>
      <c r="AP522" s="14">
        <v>0</v>
      </c>
      <c r="AQ522" s="14"/>
      <c r="AR522" s="14">
        <v>0</v>
      </c>
      <c r="AS522" s="14">
        <v>4.24797296794635E-2</v>
      </c>
      <c r="AT522" s="14">
        <v>2.3715640655374799E-2</v>
      </c>
      <c r="AU522" s="14"/>
      <c r="AV522" s="14">
        <v>8.4750655715053608E-3</v>
      </c>
      <c r="AW522" s="14">
        <v>2.8641075317498099E-2</v>
      </c>
      <c r="AX522" s="14">
        <v>5.4177222530198098E-2</v>
      </c>
      <c r="AY522" s="14"/>
      <c r="AZ522" s="14">
        <v>8.9672812088132207E-3</v>
      </c>
      <c r="BA522" s="14">
        <v>4.2191875380884897E-2</v>
      </c>
      <c r="BB522" s="14">
        <v>1.3377828117365599E-2</v>
      </c>
      <c r="BC522" s="14"/>
      <c r="BD522" s="14">
        <v>7.4101447372712402E-3</v>
      </c>
      <c r="BE522" s="14">
        <v>4.8986093792687299E-2</v>
      </c>
      <c r="BF522" s="14"/>
      <c r="BG522" s="14">
        <v>2.7086013118331101E-2</v>
      </c>
      <c r="BH522" s="14">
        <v>5.37591689118209E-2</v>
      </c>
      <c r="BI522" s="14"/>
      <c r="BJ522" s="14">
        <v>3.5886401731923E-2</v>
      </c>
      <c r="BK522" s="14">
        <v>3.6472628984814903E-2</v>
      </c>
    </row>
    <row r="523" spans="2:63" x14ac:dyDescent="0.35">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row>
    <row r="524" spans="2:63" x14ac:dyDescent="0.35">
      <c r="B524" s="6" t="s">
        <v>283</v>
      </c>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row>
    <row r="525" spans="2:63" x14ac:dyDescent="0.35">
      <c r="B525" s="21" t="s">
        <v>199</v>
      </c>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row>
    <row r="526" spans="2:63" x14ac:dyDescent="0.35">
      <c r="B526" t="s">
        <v>272</v>
      </c>
      <c r="C526" s="14">
        <v>0.18923094259154899</v>
      </c>
      <c r="D526" s="14">
        <v>0.17251997586718101</v>
      </c>
      <c r="E526" s="14">
        <v>0.20652697006531301</v>
      </c>
      <c r="F526" s="14"/>
      <c r="G526" s="14">
        <v>0.16922545296546501</v>
      </c>
      <c r="H526" s="14">
        <v>0.269783527398816</v>
      </c>
      <c r="I526" s="14">
        <v>0.27163219251542797</v>
      </c>
      <c r="J526" s="14">
        <v>0.13071872320702699</v>
      </c>
      <c r="K526" s="14">
        <v>0.13903963375122499</v>
      </c>
      <c r="L526" s="14">
        <v>0.105082753969108</v>
      </c>
      <c r="M526" s="14"/>
      <c r="N526" s="14">
        <v>0.187074667444556</v>
      </c>
      <c r="O526" s="14">
        <v>0.189661424097014</v>
      </c>
      <c r="P526" s="14"/>
      <c r="Q526" s="14">
        <v>0.19186651882689301</v>
      </c>
      <c r="R526" s="14">
        <v>0.16978760063899401</v>
      </c>
      <c r="S526" s="14">
        <v>0.15399054317877101</v>
      </c>
      <c r="T526" s="14">
        <v>0.15109175251974699</v>
      </c>
      <c r="U526" s="14">
        <v>0.143583512443449</v>
      </c>
      <c r="V526" s="14">
        <v>0.19171751107815099</v>
      </c>
      <c r="W526" s="14">
        <v>0.16723276253209199</v>
      </c>
      <c r="X526" s="14">
        <v>0.114126518122526</v>
      </c>
      <c r="Y526" s="14">
        <v>0.24306004525584601</v>
      </c>
      <c r="Z526" s="14">
        <v>4.3654628151405299E-2</v>
      </c>
      <c r="AA526" s="14"/>
      <c r="AB526" s="14">
        <v>0.26445030705938899</v>
      </c>
      <c r="AC526" s="14">
        <v>0.131367373975773</v>
      </c>
      <c r="AD526" s="14">
        <v>0.20042118747658699</v>
      </c>
      <c r="AE526" s="14"/>
      <c r="AF526" s="14">
        <v>0.25842909689736199</v>
      </c>
      <c r="AG526" s="14">
        <v>0.16335764453537199</v>
      </c>
      <c r="AH526" s="14">
        <v>0.137987087067479</v>
      </c>
      <c r="AI526" s="14">
        <v>7.0577748414432803E-2</v>
      </c>
      <c r="AJ526" s="14">
        <v>0</v>
      </c>
      <c r="AK526" s="14"/>
      <c r="AL526" s="14">
        <v>0.26870387449781802</v>
      </c>
      <c r="AM526" s="14">
        <v>0.20064141060973101</v>
      </c>
      <c r="AN526" s="14">
        <v>3.5953209710902802E-2</v>
      </c>
      <c r="AO526" s="14">
        <v>0</v>
      </c>
      <c r="AP526" s="14">
        <v>0</v>
      </c>
      <c r="AQ526" s="14"/>
      <c r="AR526" s="14">
        <v>0.43277271480009</v>
      </c>
      <c r="AS526" s="14">
        <v>0.173020322879442</v>
      </c>
      <c r="AT526" s="14">
        <v>0.11647330501152101</v>
      </c>
      <c r="AU526" s="14"/>
      <c r="AV526" s="14">
        <v>0.373282559574869</v>
      </c>
      <c r="AW526" s="14">
        <v>0.100602369875453</v>
      </c>
      <c r="AX526" s="14">
        <v>8.3474103322166607E-2</v>
      </c>
      <c r="AY526" s="14"/>
      <c r="AZ526" s="14">
        <v>0.49891896053560197</v>
      </c>
      <c r="BA526" s="14">
        <v>0.13692227146236999</v>
      </c>
      <c r="BB526" s="14">
        <v>0.10913779873690201</v>
      </c>
      <c r="BC526" s="14"/>
      <c r="BD526" s="14">
        <v>0.426394757105586</v>
      </c>
      <c r="BE526" s="14">
        <v>0.13812251469951201</v>
      </c>
      <c r="BF526" s="14"/>
      <c r="BG526" s="14">
        <v>0.23312221958054899</v>
      </c>
      <c r="BH526" s="14">
        <v>9.1012220521811502E-2</v>
      </c>
      <c r="BI526" s="14"/>
      <c r="BJ526" s="14">
        <v>0.195206760552808</v>
      </c>
      <c r="BK526" s="14">
        <v>0.18757176036242099</v>
      </c>
    </row>
    <row r="527" spans="2:63" x14ac:dyDescent="0.35">
      <c r="B527" t="s">
        <v>273</v>
      </c>
      <c r="C527" s="14">
        <v>0.27893602926085798</v>
      </c>
      <c r="D527" s="14">
        <v>0.30055818068842299</v>
      </c>
      <c r="E527" s="14">
        <v>0.260338422497776</v>
      </c>
      <c r="F527" s="14"/>
      <c r="G527" s="14">
        <v>0.32130481592626098</v>
      </c>
      <c r="H527" s="14">
        <v>0.27161195399832899</v>
      </c>
      <c r="I527" s="14">
        <v>0.22496283492861899</v>
      </c>
      <c r="J527" s="14">
        <v>0.30836503944504401</v>
      </c>
      <c r="K527" s="14">
        <v>0.29703771575032301</v>
      </c>
      <c r="L527" s="14">
        <v>0.27060548172864701</v>
      </c>
      <c r="M527" s="14"/>
      <c r="N527" s="14">
        <v>0.31838064477487799</v>
      </c>
      <c r="O527" s="14">
        <v>0.27106125618626498</v>
      </c>
      <c r="P527" s="14"/>
      <c r="Q527" s="14">
        <v>0.15690071265861399</v>
      </c>
      <c r="R527" s="14">
        <v>0.27348413876786498</v>
      </c>
      <c r="S527" s="14">
        <v>0.309209330881694</v>
      </c>
      <c r="T527" s="14">
        <v>0.27254660000401798</v>
      </c>
      <c r="U527" s="14">
        <v>0.35723686175622699</v>
      </c>
      <c r="V527" s="14">
        <v>0.27407846613016001</v>
      </c>
      <c r="W527" s="14">
        <v>0.271581362834595</v>
      </c>
      <c r="X527" s="14">
        <v>0.34647003218989098</v>
      </c>
      <c r="Y527" s="14">
        <v>0.323829008647945</v>
      </c>
      <c r="Z527" s="14">
        <v>0.224721798450781</v>
      </c>
      <c r="AA527" s="14"/>
      <c r="AB527" s="14">
        <v>0.34221701126623</v>
      </c>
      <c r="AC527" s="14">
        <v>0.27440152877150797</v>
      </c>
      <c r="AD527" s="14">
        <v>0.25686032670659598</v>
      </c>
      <c r="AE527" s="14"/>
      <c r="AF527" s="14">
        <v>0.31524122019046102</v>
      </c>
      <c r="AG527" s="14">
        <v>0.26079660607994498</v>
      </c>
      <c r="AH527" s="14">
        <v>0.26261568107126398</v>
      </c>
      <c r="AI527" s="14">
        <v>0.23636529644982601</v>
      </c>
      <c r="AJ527" s="14">
        <v>0</v>
      </c>
      <c r="AK527" s="14"/>
      <c r="AL527" s="14">
        <v>0.31151227017118799</v>
      </c>
      <c r="AM527" s="14">
        <v>0.27789383733790901</v>
      </c>
      <c r="AN527" s="14">
        <v>0.21060147650441999</v>
      </c>
      <c r="AO527" s="14">
        <v>0.28541008233616499</v>
      </c>
      <c r="AP527" s="14">
        <v>0</v>
      </c>
      <c r="AQ527" s="14"/>
      <c r="AR527" s="14">
        <v>0.26133099781443703</v>
      </c>
      <c r="AS527" s="14">
        <v>0.37671653470469801</v>
      </c>
      <c r="AT527" s="14">
        <v>0.19300116011754601</v>
      </c>
      <c r="AU527" s="14"/>
      <c r="AV527" s="14">
        <v>0.25317322999567898</v>
      </c>
      <c r="AW527" s="14">
        <v>0.350901023942021</v>
      </c>
      <c r="AX527" s="14">
        <v>0.21410030159920401</v>
      </c>
      <c r="AY527" s="14"/>
      <c r="AZ527" s="14">
        <v>0.22567303886375301</v>
      </c>
      <c r="BA527" s="14">
        <v>0.34437349285618601</v>
      </c>
      <c r="BB527" s="14">
        <v>0.23188059774550701</v>
      </c>
      <c r="BC527" s="14"/>
      <c r="BD527" s="14">
        <v>0.179858247797865</v>
      </c>
      <c r="BE527" s="14">
        <v>0.31059157766423401</v>
      </c>
      <c r="BF527" s="14"/>
      <c r="BG527" s="14">
        <v>0.304798011635948</v>
      </c>
      <c r="BH527" s="14">
        <v>0.22106277896312701</v>
      </c>
      <c r="BI527" s="14"/>
      <c r="BJ527" s="14">
        <v>0.25605928872874401</v>
      </c>
      <c r="BK527" s="14">
        <v>0.28528774238152899</v>
      </c>
    </row>
    <row r="528" spans="2:63" x14ac:dyDescent="0.35">
      <c r="B528" t="s">
        <v>274</v>
      </c>
      <c r="C528" s="14">
        <v>0.39808640012042501</v>
      </c>
      <c r="D528" s="14">
        <v>0.35903577152115201</v>
      </c>
      <c r="E528" s="14">
        <v>0.434575863468877</v>
      </c>
      <c r="F528" s="14"/>
      <c r="G528" s="14">
        <v>0.38948247191838598</v>
      </c>
      <c r="H528" s="14">
        <v>0.33263227470764201</v>
      </c>
      <c r="I528" s="14">
        <v>0.40101499131210699</v>
      </c>
      <c r="J528" s="14">
        <v>0.46011431325560098</v>
      </c>
      <c r="K528" s="14">
        <v>0.41367886206153798</v>
      </c>
      <c r="L528" s="14">
        <v>0.40013370502711498</v>
      </c>
      <c r="M528" s="14"/>
      <c r="N528" s="14">
        <v>0.344374020358866</v>
      </c>
      <c r="O528" s="14">
        <v>0.40880960774728903</v>
      </c>
      <c r="P528" s="14"/>
      <c r="Q528" s="14">
        <v>0.52220133833995197</v>
      </c>
      <c r="R528" s="14">
        <v>0.42202638250333901</v>
      </c>
      <c r="S528" s="14">
        <v>0.398174877363557</v>
      </c>
      <c r="T528" s="14">
        <v>0.496005510794992</v>
      </c>
      <c r="U528" s="14">
        <v>0.345129586274182</v>
      </c>
      <c r="V528" s="14">
        <v>0.36752935791513602</v>
      </c>
      <c r="W528" s="14">
        <v>0.38783163676271398</v>
      </c>
      <c r="X528" s="14">
        <v>0.46705754340259298</v>
      </c>
      <c r="Y528" s="14">
        <v>0.33865685718424299</v>
      </c>
      <c r="Z528" s="14">
        <v>0.42155657416263198</v>
      </c>
      <c r="AA528" s="14"/>
      <c r="AB528" s="14">
        <v>0.30530074045153699</v>
      </c>
      <c r="AC528" s="14">
        <v>0.49494670030127702</v>
      </c>
      <c r="AD528" s="14">
        <v>0.359529259622131</v>
      </c>
      <c r="AE528" s="14"/>
      <c r="AF528" s="14">
        <v>0.33417678774613302</v>
      </c>
      <c r="AG528" s="14">
        <v>0.393021433279239</v>
      </c>
      <c r="AH528" s="14">
        <v>0.53778669541760005</v>
      </c>
      <c r="AI528" s="14">
        <v>0.57353342054730705</v>
      </c>
      <c r="AJ528" s="14">
        <v>0</v>
      </c>
      <c r="AK528" s="14"/>
      <c r="AL528" s="14">
        <v>0.33683191990036199</v>
      </c>
      <c r="AM528" s="14">
        <v>0.354475108588098</v>
      </c>
      <c r="AN528" s="14">
        <v>0.56489534161320498</v>
      </c>
      <c r="AO528" s="14">
        <v>0.71458991766383495</v>
      </c>
      <c r="AP528" s="14">
        <v>0</v>
      </c>
      <c r="AQ528" s="14"/>
      <c r="AR528" s="14">
        <v>0.213021098446005</v>
      </c>
      <c r="AS528" s="14">
        <v>0.38346415303473802</v>
      </c>
      <c r="AT528" s="14">
        <v>0.48966656389320101</v>
      </c>
      <c r="AU528" s="14"/>
      <c r="AV528" s="14">
        <v>0.30679224603608302</v>
      </c>
      <c r="AW528" s="14">
        <v>0.42997572863894601</v>
      </c>
      <c r="AX528" s="14">
        <v>0.37680565328179699</v>
      </c>
      <c r="AY528" s="14"/>
      <c r="AZ528" s="14">
        <v>0.215565899317649</v>
      </c>
      <c r="BA528" s="14">
        <v>0.40630272252139299</v>
      </c>
      <c r="BB528" s="14">
        <v>0.44541186094100998</v>
      </c>
      <c r="BC528" s="14"/>
      <c r="BD528" s="14">
        <v>0.276950924442043</v>
      </c>
      <c r="BE528" s="14">
        <v>0.39392460550744501</v>
      </c>
      <c r="BF528" s="14"/>
      <c r="BG528" s="14">
        <v>0.350317071750676</v>
      </c>
      <c r="BH528" s="14">
        <v>0.50498332152424497</v>
      </c>
      <c r="BI528" s="14"/>
      <c r="BJ528" s="14">
        <v>0.40562397592115801</v>
      </c>
      <c r="BK528" s="14">
        <v>0.39599359677528201</v>
      </c>
    </row>
    <row r="529" spans="2:63" x14ac:dyDescent="0.35">
      <c r="B529" t="s">
        <v>275</v>
      </c>
      <c r="C529" s="14">
        <v>4.5479510540764302E-2</v>
      </c>
      <c r="D529" s="14">
        <v>6.4149414261620102E-2</v>
      </c>
      <c r="E529" s="14">
        <v>2.4400796239505501E-2</v>
      </c>
      <c r="F529" s="14"/>
      <c r="G529" s="14">
        <v>7.9609906212873394E-2</v>
      </c>
      <c r="H529" s="14">
        <v>4.2931747045917998E-2</v>
      </c>
      <c r="I529" s="14">
        <v>3.24821192558859E-2</v>
      </c>
      <c r="J529" s="14">
        <v>3.7661493899065E-2</v>
      </c>
      <c r="K529" s="14">
        <v>4.9111968601329201E-2</v>
      </c>
      <c r="L529" s="14">
        <v>4.2403874054672198E-2</v>
      </c>
      <c r="M529" s="14"/>
      <c r="N529" s="14">
        <v>3.7816972837158402E-2</v>
      </c>
      <c r="O529" s="14">
        <v>4.7009269287429399E-2</v>
      </c>
      <c r="P529" s="14"/>
      <c r="Q529" s="14">
        <v>0</v>
      </c>
      <c r="R529" s="14">
        <v>3.7017408211615303E-2</v>
      </c>
      <c r="S529" s="14">
        <v>4.1570373932506503E-2</v>
      </c>
      <c r="T529" s="14">
        <v>5.2792588940033601E-2</v>
      </c>
      <c r="U529" s="14">
        <v>0.102354871594458</v>
      </c>
      <c r="V529" s="14">
        <v>4.6267651227870299E-2</v>
      </c>
      <c r="W529" s="14">
        <v>7.9557702272543204E-2</v>
      </c>
      <c r="X529" s="14">
        <v>1.80542926616113E-2</v>
      </c>
      <c r="Y529" s="14">
        <v>4.4543162947256597E-2</v>
      </c>
      <c r="Z529" s="14">
        <v>6.2356477082101097E-2</v>
      </c>
      <c r="AA529" s="14"/>
      <c r="AB529" s="14">
        <v>3.3760626813581301E-2</v>
      </c>
      <c r="AC529" s="14">
        <v>2.7731607726439501E-2</v>
      </c>
      <c r="AD529" s="14">
        <v>7.3433840785232102E-2</v>
      </c>
      <c r="AE529" s="14"/>
      <c r="AF529" s="14">
        <v>2.22518329971364E-2</v>
      </c>
      <c r="AG529" s="14">
        <v>8.5710418463244398E-2</v>
      </c>
      <c r="AH529" s="14">
        <v>3.0717847012413601E-2</v>
      </c>
      <c r="AI529" s="14">
        <v>1.9911827494256101E-2</v>
      </c>
      <c r="AJ529" s="14">
        <v>0</v>
      </c>
      <c r="AK529" s="14"/>
      <c r="AL529" s="14">
        <v>2.01375688329626E-2</v>
      </c>
      <c r="AM529" s="14">
        <v>7.9699242398723197E-2</v>
      </c>
      <c r="AN529" s="14">
        <v>6.8356311205278006E-2</v>
      </c>
      <c r="AO529" s="14">
        <v>0</v>
      </c>
      <c r="AP529" s="14">
        <v>0</v>
      </c>
      <c r="AQ529" s="14"/>
      <c r="AR529" s="14">
        <v>2.4903905510779801E-2</v>
      </c>
      <c r="AS529" s="14">
        <v>1.6261000504236098E-2</v>
      </c>
      <c r="AT529" s="14">
        <v>8.9047521206496505E-2</v>
      </c>
      <c r="AU529" s="14"/>
      <c r="AV529" s="14">
        <v>3.2709425619216199E-2</v>
      </c>
      <c r="AW529" s="14">
        <v>3.3617658465303298E-2</v>
      </c>
      <c r="AX529" s="14">
        <v>0.131973760728676</v>
      </c>
      <c r="AY529" s="14"/>
      <c r="AZ529" s="14">
        <v>1.3815866307621201E-2</v>
      </c>
      <c r="BA529" s="14">
        <v>3.10184023187682E-2</v>
      </c>
      <c r="BB529" s="14">
        <v>9.62578441392586E-2</v>
      </c>
      <c r="BC529" s="14"/>
      <c r="BD529" s="14">
        <v>6.9180314349320995E-2</v>
      </c>
      <c r="BE529" s="14">
        <v>2.5632849902375399E-2</v>
      </c>
      <c r="BF529" s="14"/>
      <c r="BG529" s="14">
        <v>4.5838012601719297E-2</v>
      </c>
      <c r="BH529" s="14">
        <v>4.4677264247151301E-2</v>
      </c>
      <c r="BI529" s="14"/>
      <c r="BJ529" s="14">
        <v>5.4955444430375297E-2</v>
      </c>
      <c r="BK529" s="14">
        <v>4.28485232489881E-2</v>
      </c>
    </row>
    <row r="530" spans="2:63" x14ac:dyDescent="0.35">
      <c r="B530" t="s">
        <v>276</v>
      </c>
      <c r="C530" s="14">
        <v>2.55319435380537E-2</v>
      </c>
      <c r="D530" s="14">
        <v>4.6257954481701898E-2</v>
      </c>
      <c r="E530" s="14">
        <v>5.9590798870975802E-3</v>
      </c>
      <c r="F530" s="14"/>
      <c r="G530" s="14">
        <v>2.2155573584807301E-2</v>
      </c>
      <c r="H530" s="14">
        <v>2.8654037344206899E-2</v>
      </c>
      <c r="I530" s="14">
        <v>2.10504450849982E-2</v>
      </c>
      <c r="J530" s="14">
        <v>9.4410669170890103E-3</v>
      </c>
      <c r="K530" s="14">
        <v>3.7170453237193903E-2</v>
      </c>
      <c r="L530" s="14">
        <v>3.99770567340825E-2</v>
      </c>
      <c r="M530" s="14"/>
      <c r="N530" s="14">
        <v>3.1879894897728703E-2</v>
      </c>
      <c r="O530" s="14">
        <v>2.42646304765732E-2</v>
      </c>
      <c r="P530" s="14"/>
      <c r="Q530" s="14">
        <v>3.9674612836035399E-2</v>
      </c>
      <c r="R530" s="14">
        <v>1.6734225044684199E-2</v>
      </c>
      <c r="S530" s="14">
        <v>0</v>
      </c>
      <c r="T530" s="14">
        <v>0</v>
      </c>
      <c r="U530" s="14">
        <v>5.1695167931684403E-2</v>
      </c>
      <c r="V530" s="14">
        <v>5.8093934090487E-2</v>
      </c>
      <c r="W530" s="14">
        <v>3.5397463468117403E-2</v>
      </c>
      <c r="X530" s="14">
        <v>1.7450402441651601E-2</v>
      </c>
      <c r="Y530" s="14">
        <v>1.2795683242716399E-2</v>
      </c>
      <c r="Z530" s="14">
        <v>5.5968837907117298E-2</v>
      </c>
      <c r="AA530" s="14"/>
      <c r="AB530" s="14">
        <v>1.1310571715882799E-2</v>
      </c>
      <c r="AC530" s="14">
        <v>1.44067430917622E-2</v>
      </c>
      <c r="AD530" s="14">
        <v>4.7696187114018497E-2</v>
      </c>
      <c r="AE530" s="14"/>
      <c r="AF530" s="14">
        <v>9.8969713015828499E-3</v>
      </c>
      <c r="AG530" s="14">
        <v>5.2226557844074699E-2</v>
      </c>
      <c r="AH530" s="14">
        <v>0</v>
      </c>
      <c r="AI530" s="14">
        <v>0</v>
      </c>
      <c r="AJ530" s="14">
        <v>0</v>
      </c>
      <c r="AK530" s="14"/>
      <c r="AL530" s="14">
        <v>1.0533704678375199E-2</v>
      </c>
      <c r="AM530" s="14">
        <v>4.0190530635911097E-2</v>
      </c>
      <c r="AN530" s="14">
        <v>2.98259076909577E-2</v>
      </c>
      <c r="AO530" s="14">
        <v>0</v>
      </c>
      <c r="AP530" s="14">
        <v>0</v>
      </c>
      <c r="AQ530" s="14"/>
      <c r="AR530" s="14">
        <v>0</v>
      </c>
      <c r="AS530" s="14">
        <v>1.52425465419504E-2</v>
      </c>
      <c r="AT530" s="14">
        <v>4.9516892184134E-2</v>
      </c>
      <c r="AU530" s="14"/>
      <c r="AV530" s="14">
        <v>9.7609493161957498E-3</v>
      </c>
      <c r="AW530" s="14">
        <v>1.2385179708463E-2</v>
      </c>
      <c r="AX530" s="14">
        <v>0.115060616545577</v>
      </c>
      <c r="AY530" s="14"/>
      <c r="AZ530" s="14">
        <v>1.6513760296265001E-2</v>
      </c>
      <c r="BA530" s="14">
        <v>9.0638851160808592E-3</v>
      </c>
      <c r="BB530" s="14">
        <v>6.2806295006257007E-2</v>
      </c>
      <c r="BC530" s="14"/>
      <c r="BD530" s="14">
        <v>2.0084227153748E-2</v>
      </c>
      <c r="BE530" s="14">
        <v>3.36461507016955E-2</v>
      </c>
      <c r="BF530" s="14"/>
      <c r="BG530" s="14">
        <v>1.55768450746203E-2</v>
      </c>
      <c r="BH530" s="14">
        <v>4.7809195790292802E-2</v>
      </c>
      <c r="BI530" s="14"/>
      <c r="BJ530" s="14">
        <v>4.0101703955704997E-2</v>
      </c>
      <c r="BK530" s="14">
        <v>2.1486658403140301E-2</v>
      </c>
    </row>
    <row r="531" spans="2:63" x14ac:dyDescent="0.35">
      <c r="B531" t="s">
        <v>86</v>
      </c>
      <c r="C531" s="14">
        <v>6.2735173948349904E-2</v>
      </c>
      <c r="D531" s="14">
        <v>5.7478703179921799E-2</v>
      </c>
      <c r="E531" s="14">
        <v>6.8198867841430894E-2</v>
      </c>
      <c r="F531" s="14"/>
      <c r="G531" s="14">
        <v>1.82217793922081E-2</v>
      </c>
      <c r="H531" s="14">
        <v>5.4386459505088101E-2</v>
      </c>
      <c r="I531" s="14">
        <v>4.8857416902962698E-2</v>
      </c>
      <c r="J531" s="14">
        <v>5.3699363276173903E-2</v>
      </c>
      <c r="K531" s="14">
        <v>6.3961366598391398E-2</v>
      </c>
      <c r="L531" s="14">
        <v>0.14179712848637599</v>
      </c>
      <c r="M531" s="14"/>
      <c r="N531" s="14">
        <v>8.0473799686813396E-2</v>
      </c>
      <c r="O531" s="14">
        <v>5.9193812205429901E-2</v>
      </c>
      <c r="P531" s="14"/>
      <c r="Q531" s="14">
        <v>8.9356817338505798E-2</v>
      </c>
      <c r="R531" s="14">
        <v>8.0950244833502702E-2</v>
      </c>
      <c r="S531" s="14">
        <v>9.7054874643471706E-2</v>
      </c>
      <c r="T531" s="14">
        <v>2.7563547741209001E-2</v>
      </c>
      <c r="U531" s="14">
        <v>0</v>
      </c>
      <c r="V531" s="14">
        <v>6.2313079558196302E-2</v>
      </c>
      <c r="W531" s="14">
        <v>5.8399072129938202E-2</v>
      </c>
      <c r="X531" s="14">
        <v>3.6841211181727201E-2</v>
      </c>
      <c r="Y531" s="14">
        <v>3.7115242721992701E-2</v>
      </c>
      <c r="Z531" s="14">
        <v>0.191741684245963</v>
      </c>
      <c r="AA531" s="14"/>
      <c r="AB531" s="14">
        <v>4.2960742693380301E-2</v>
      </c>
      <c r="AC531" s="14">
        <v>5.7146046133239897E-2</v>
      </c>
      <c r="AD531" s="14">
        <v>6.20591982954352E-2</v>
      </c>
      <c r="AE531" s="14"/>
      <c r="AF531" s="14">
        <v>6.0004090867325402E-2</v>
      </c>
      <c r="AG531" s="14">
        <v>4.4887339798124801E-2</v>
      </c>
      <c r="AH531" s="14">
        <v>3.0892689431243299E-2</v>
      </c>
      <c r="AI531" s="14">
        <v>9.9611707094178797E-2</v>
      </c>
      <c r="AJ531" s="14">
        <v>0</v>
      </c>
      <c r="AK531" s="14"/>
      <c r="AL531" s="14">
        <v>5.2280661919294202E-2</v>
      </c>
      <c r="AM531" s="14">
        <v>4.7099870429628099E-2</v>
      </c>
      <c r="AN531" s="14">
        <v>9.0367753275236704E-2</v>
      </c>
      <c r="AO531" s="14">
        <v>0</v>
      </c>
      <c r="AP531" s="14">
        <v>0</v>
      </c>
      <c r="AQ531" s="14"/>
      <c r="AR531" s="14">
        <v>6.7971283428687801E-2</v>
      </c>
      <c r="AS531" s="14">
        <v>3.5295442334935499E-2</v>
      </c>
      <c r="AT531" s="14">
        <v>6.2294557587100903E-2</v>
      </c>
      <c r="AU531" s="14"/>
      <c r="AV531" s="14">
        <v>2.42815894579574E-2</v>
      </c>
      <c r="AW531" s="14">
        <v>7.2518039369813297E-2</v>
      </c>
      <c r="AX531" s="14">
        <v>7.8585564522580406E-2</v>
      </c>
      <c r="AY531" s="14"/>
      <c r="AZ531" s="14">
        <v>2.95124746791087E-2</v>
      </c>
      <c r="BA531" s="14">
        <v>7.2319225725201802E-2</v>
      </c>
      <c r="BB531" s="14">
        <v>5.4505603431064698E-2</v>
      </c>
      <c r="BC531" s="14"/>
      <c r="BD531" s="14">
        <v>2.7531529151437101E-2</v>
      </c>
      <c r="BE531" s="14">
        <v>9.80823015247375E-2</v>
      </c>
      <c r="BF531" s="14"/>
      <c r="BG531" s="14">
        <v>5.0347839356487303E-2</v>
      </c>
      <c r="BH531" s="14">
        <v>9.0455218953373107E-2</v>
      </c>
      <c r="BI531" s="14"/>
      <c r="BJ531" s="14">
        <v>4.8052826411209101E-2</v>
      </c>
      <c r="BK531" s="14">
        <v>6.6811718828639996E-2</v>
      </c>
    </row>
    <row r="532" spans="2:63" x14ac:dyDescent="0.35">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row>
    <row r="533" spans="2:63" x14ac:dyDescent="0.35">
      <c r="B533" s="6" t="s">
        <v>284</v>
      </c>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row>
    <row r="534" spans="2:63" x14ac:dyDescent="0.35">
      <c r="B534" s="21" t="s">
        <v>199</v>
      </c>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row>
    <row r="535" spans="2:63" x14ac:dyDescent="0.35">
      <c r="B535" t="s">
        <v>272</v>
      </c>
      <c r="C535" s="14">
        <v>0.23739621502213001</v>
      </c>
      <c r="D535" s="14">
        <v>0.23911428574646601</v>
      </c>
      <c r="E535" s="14">
        <v>0.23453580808481</v>
      </c>
      <c r="F535" s="14"/>
      <c r="G535" s="14">
        <v>0.23449553119442201</v>
      </c>
      <c r="H535" s="14">
        <v>0.29106883497698</v>
      </c>
      <c r="I535" s="14">
        <v>0.24391452070098099</v>
      </c>
      <c r="J535" s="14">
        <v>0.15496715655087301</v>
      </c>
      <c r="K535" s="14">
        <v>0.21517370294672999</v>
      </c>
      <c r="L535" s="14">
        <v>0.26579173828430502</v>
      </c>
      <c r="M535" s="14"/>
      <c r="N535" s="14">
        <v>0.33018091664878502</v>
      </c>
      <c r="O535" s="14">
        <v>0.21368579923638001</v>
      </c>
      <c r="P535" s="14"/>
      <c r="Q535" s="14">
        <v>8.5644789423354295E-2</v>
      </c>
      <c r="R535" s="14">
        <v>0.21806231582087801</v>
      </c>
      <c r="S535" s="14">
        <v>0.123350698711542</v>
      </c>
      <c r="T535" s="14">
        <v>0.15377438517092501</v>
      </c>
      <c r="U535" s="14">
        <v>0.221186764069841</v>
      </c>
      <c r="V535" s="14">
        <v>0.322836970694035</v>
      </c>
      <c r="W535" s="14">
        <v>0.237932833061928</v>
      </c>
      <c r="X535" s="14">
        <v>0.226689354626148</v>
      </c>
      <c r="Y535" s="14">
        <v>0.28827063252909402</v>
      </c>
      <c r="Z535" s="14">
        <v>0.123423439377633</v>
      </c>
      <c r="AA535" s="14"/>
      <c r="AB535" s="14">
        <v>0.47000520942217999</v>
      </c>
      <c r="AC535" s="14">
        <v>0.17692872002996901</v>
      </c>
      <c r="AD535" s="14">
        <v>0.10513347582038</v>
      </c>
      <c r="AE535" s="14"/>
      <c r="AF535" s="14">
        <v>0.42858400129066299</v>
      </c>
      <c r="AG535" s="14">
        <v>7.2714933894180905E-2</v>
      </c>
      <c r="AH535" s="14">
        <v>0.115300220870466</v>
      </c>
      <c r="AI535" s="14">
        <v>0.13855410331620999</v>
      </c>
      <c r="AJ535" s="14">
        <v>0</v>
      </c>
      <c r="AK535" s="14"/>
      <c r="AL535" s="14">
        <v>0.44529887522493999</v>
      </c>
      <c r="AM535" s="14">
        <v>8.5812684238057199E-2</v>
      </c>
      <c r="AN535" s="14">
        <v>0.12736929960781099</v>
      </c>
      <c r="AO535" s="14">
        <v>0</v>
      </c>
      <c r="AP535" s="14">
        <v>0</v>
      </c>
      <c r="AQ535" s="14"/>
      <c r="AR535" s="14">
        <v>0.69946245388560702</v>
      </c>
      <c r="AS535" s="14">
        <v>0.23123090278358299</v>
      </c>
      <c r="AT535" s="14">
        <v>8.1783175857641999E-2</v>
      </c>
      <c r="AU535" s="14"/>
      <c r="AV535" s="14">
        <v>0.43825502357408003</v>
      </c>
      <c r="AW535" s="14">
        <v>0.154510994978592</v>
      </c>
      <c r="AX535" s="14">
        <v>0.107690382794443</v>
      </c>
      <c r="AY535" s="14"/>
      <c r="AZ535" s="14">
        <v>0.52468055739318298</v>
      </c>
      <c r="BA535" s="14">
        <v>0.22459459297201101</v>
      </c>
      <c r="BB535" s="14">
        <v>0.119164783481352</v>
      </c>
      <c r="BC535" s="14"/>
      <c r="BD535" s="14">
        <v>0.36768707952595098</v>
      </c>
      <c r="BE535" s="14">
        <v>0.22718247023646301</v>
      </c>
      <c r="BF535" s="14"/>
      <c r="BG535" s="14">
        <v>0.275767114750753</v>
      </c>
      <c r="BH535" s="14">
        <v>0.15209721392956699</v>
      </c>
      <c r="BI535" s="14"/>
      <c r="BJ535" s="14">
        <v>0.23554806898081501</v>
      </c>
      <c r="BK535" s="14">
        <v>0.23790595946717499</v>
      </c>
    </row>
    <row r="536" spans="2:63" x14ac:dyDescent="0.35">
      <c r="B536" t="s">
        <v>273</v>
      </c>
      <c r="C536" s="14">
        <v>0.256041003523099</v>
      </c>
      <c r="D536" s="14">
        <v>0.26073035313534698</v>
      </c>
      <c r="E536" s="14">
        <v>0.25086102137016503</v>
      </c>
      <c r="F536" s="14"/>
      <c r="G536" s="14">
        <v>0.37875390192661101</v>
      </c>
      <c r="H536" s="14">
        <v>0.231922277153425</v>
      </c>
      <c r="I536" s="14">
        <v>0.18692905237791299</v>
      </c>
      <c r="J536" s="14">
        <v>0.33109757690299002</v>
      </c>
      <c r="K536" s="14">
        <v>0.26491566129529298</v>
      </c>
      <c r="L536" s="14">
        <v>0.205808415036001</v>
      </c>
      <c r="M536" s="14"/>
      <c r="N536" s="14">
        <v>0.29094852190078402</v>
      </c>
      <c r="O536" s="14">
        <v>0.247120656092184</v>
      </c>
      <c r="P536" s="14"/>
      <c r="Q536" s="14">
        <v>0.32193497857373299</v>
      </c>
      <c r="R536" s="14">
        <v>0.25523913176946</v>
      </c>
      <c r="S536" s="14">
        <v>0.26569035256934698</v>
      </c>
      <c r="T536" s="14">
        <v>0.18379540183520199</v>
      </c>
      <c r="U536" s="14">
        <v>0.24831533497765099</v>
      </c>
      <c r="V536" s="14">
        <v>0.322409670481551</v>
      </c>
      <c r="W536" s="14">
        <v>0.238972706399634</v>
      </c>
      <c r="X536" s="14">
        <v>0.27977296751957498</v>
      </c>
      <c r="Y536" s="14">
        <v>0.25304486969475698</v>
      </c>
      <c r="Z536" s="14">
        <v>0.14612426385871</v>
      </c>
      <c r="AA536" s="14"/>
      <c r="AB536" s="14">
        <v>0.30038911429356602</v>
      </c>
      <c r="AC536" s="14">
        <v>0.288262773651836</v>
      </c>
      <c r="AD536" s="14">
        <v>0.22229043403884799</v>
      </c>
      <c r="AE536" s="14"/>
      <c r="AF536" s="14">
        <v>0.29122857743981601</v>
      </c>
      <c r="AG536" s="14">
        <v>0.20828902454191101</v>
      </c>
      <c r="AH536" s="14">
        <v>0.28925947671529401</v>
      </c>
      <c r="AI536" s="14">
        <v>0.27616225231165797</v>
      </c>
      <c r="AJ536" s="14">
        <v>0</v>
      </c>
      <c r="AK536" s="14"/>
      <c r="AL536" s="14">
        <v>0.29587825395686701</v>
      </c>
      <c r="AM536" s="14">
        <v>0.239013694817161</v>
      </c>
      <c r="AN536" s="14">
        <v>0.233730776767369</v>
      </c>
      <c r="AO536" s="14">
        <v>0.72147961909758296</v>
      </c>
      <c r="AP536" s="14">
        <v>0</v>
      </c>
      <c r="AQ536" s="14"/>
      <c r="AR536" s="14">
        <v>0.23523202649518099</v>
      </c>
      <c r="AS536" s="14">
        <v>0.37640294270194402</v>
      </c>
      <c r="AT536" s="14">
        <v>0.168665988433047</v>
      </c>
      <c r="AU536" s="14"/>
      <c r="AV536" s="14">
        <v>0.24968768206544201</v>
      </c>
      <c r="AW536" s="14">
        <v>0.29843016658293697</v>
      </c>
      <c r="AX536" s="14">
        <v>0.18737987789476801</v>
      </c>
      <c r="AY536" s="14"/>
      <c r="AZ536" s="14">
        <v>0.266378988863057</v>
      </c>
      <c r="BA536" s="14">
        <v>0.29279688349518801</v>
      </c>
      <c r="BB536" s="14">
        <v>0.218692102117057</v>
      </c>
      <c r="BC536" s="14"/>
      <c r="BD536" s="14">
        <v>0.23539887851712599</v>
      </c>
      <c r="BE536" s="14">
        <v>0.26567554829698098</v>
      </c>
      <c r="BF536" s="14"/>
      <c r="BG536" s="14">
        <v>0.26903720210082599</v>
      </c>
      <c r="BH536" s="14">
        <v>0.227150287784846</v>
      </c>
      <c r="BI536" s="14"/>
      <c r="BJ536" s="14">
        <v>0.19293268564504701</v>
      </c>
      <c r="BK536" s="14">
        <v>0.27344715744997999</v>
      </c>
    </row>
    <row r="537" spans="2:63" x14ac:dyDescent="0.35">
      <c r="B537" t="s">
        <v>274</v>
      </c>
      <c r="C537" s="14">
        <v>0.275986193696167</v>
      </c>
      <c r="D537" s="14">
        <v>0.23294119576398001</v>
      </c>
      <c r="E537" s="14">
        <v>0.32485467445067701</v>
      </c>
      <c r="F537" s="14"/>
      <c r="G537" s="14">
        <v>0.25506718743690299</v>
      </c>
      <c r="H537" s="14">
        <v>0.24359649495477001</v>
      </c>
      <c r="I537" s="14">
        <v>0.27830434354747902</v>
      </c>
      <c r="J537" s="14">
        <v>0.31871367174061499</v>
      </c>
      <c r="K537" s="14">
        <v>0.22913222660177399</v>
      </c>
      <c r="L537" s="14">
        <v>0.31066634333784698</v>
      </c>
      <c r="M537" s="14"/>
      <c r="N537" s="14">
        <v>0.224212172545115</v>
      </c>
      <c r="O537" s="14">
        <v>0.28921664598916602</v>
      </c>
      <c r="P537" s="14"/>
      <c r="Q537" s="14">
        <v>0.40941390452366899</v>
      </c>
      <c r="R537" s="14">
        <v>0.32774357841669599</v>
      </c>
      <c r="S537" s="14">
        <v>0.33476786804729503</v>
      </c>
      <c r="T537" s="14">
        <v>0.30824737666902002</v>
      </c>
      <c r="U537" s="14">
        <v>0.26391937245325298</v>
      </c>
      <c r="V537" s="14">
        <v>0.181878027620334</v>
      </c>
      <c r="W537" s="14">
        <v>0.259621310989534</v>
      </c>
      <c r="X537" s="14">
        <v>0.243599389214229</v>
      </c>
      <c r="Y537" s="14">
        <v>0.268089760776688</v>
      </c>
      <c r="Z537" s="14">
        <v>0.34175912046871798</v>
      </c>
      <c r="AA537" s="14"/>
      <c r="AB537" s="14">
        <v>0.15034881789090401</v>
      </c>
      <c r="AC537" s="14">
        <v>0.38255565094195898</v>
      </c>
      <c r="AD537" s="14">
        <v>0.27230282071816198</v>
      </c>
      <c r="AE537" s="14"/>
      <c r="AF537" s="14">
        <v>0.19012363118196801</v>
      </c>
      <c r="AG537" s="14">
        <v>0.28198081025178101</v>
      </c>
      <c r="AH537" s="14">
        <v>0.50726976122018097</v>
      </c>
      <c r="AI537" s="14">
        <v>0.42641034703196801</v>
      </c>
      <c r="AJ537" s="14">
        <v>0</v>
      </c>
      <c r="AK537" s="14"/>
      <c r="AL537" s="14">
        <v>0.183301381784201</v>
      </c>
      <c r="AM537" s="14">
        <v>0.26155567431210802</v>
      </c>
      <c r="AN537" s="14">
        <v>0.40822556074532301</v>
      </c>
      <c r="AO537" s="14">
        <v>0.134314762261982</v>
      </c>
      <c r="AP537" s="14">
        <v>0</v>
      </c>
      <c r="AQ537" s="14"/>
      <c r="AR537" s="14">
        <v>5.6493794342958502E-2</v>
      </c>
      <c r="AS537" s="14">
        <v>0.28425606506026502</v>
      </c>
      <c r="AT537" s="14">
        <v>0.35663436055763398</v>
      </c>
      <c r="AU537" s="14"/>
      <c r="AV537" s="14">
        <v>0.18284035080473199</v>
      </c>
      <c r="AW537" s="14">
        <v>0.33845653167026601</v>
      </c>
      <c r="AX537" s="14">
        <v>0.21698853982754099</v>
      </c>
      <c r="AY537" s="14"/>
      <c r="AZ537" s="14">
        <v>0.14659695270377601</v>
      </c>
      <c r="BA537" s="14">
        <v>0.31223069876037302</v>
      </c>
      <c r="BB537" s="14">
        <v>0.248309502399954</v>
      </c>
      <c r="BC537" s="14"/>
      <c r="BD537" s="14">
        <v>0.20331236284034801</v>
      </c>
      <c r="BE537" s="14">
        <v>0.25765808347045599</v>
      </c>
      <c r="BF537" s="14"/>
      <c r="BG537" s="14">
        <v>0.243548410550151</v>
      </c>
      <c r="BH537" s="14">
        <v>0.348095800705155</v>
      </c>
      <c r="BI537" s="14"/>
      <c r="BJ537" s="14">
        <v>0.29418462020261799</v>
      </c>
      <c r="BK537" s="14">
        <v>0.27096681394324101</v>
      </c>
    </row>
    <row r="538" spans="2:63" x14ac:dyDescent="0.35">
      <c r="B538" t="s">
        <v>275</v>
      </c>
      <c r="C538" s="14">
        <v>8.27249374370959E-2</v>
      </c>
      <c r="D538" s="14">
        <v>9.0847287689305098E-2</v>
      </c>
      <c r="E538" s="14">
        <v>7.17166310996082E-2</v>
      </c>
      <c r="F538" s="14"/>
      <c r="G538" s="14">
        <v>7.41545530829541E-2</v>
      </c>
      <c r="H538" s="14">
        <v>9.8828739171225796E-2</v>
      </c>
      <c r="I538" s="14">
        <v>0.121491594098388</v>
      </c>
      <c r="J538" s="14">
        <v>5.5195846658578802E-2</v>
      </c>
      <c r="K538" s="14">
        <v>7.0973977909895902E-2</v>
      </c>
      <c r="L538" s="14">
        <v>6.5775040209653204E-2</v>
      </c>
      <c r="M538" s="14"/>
      <c r="N538" s="14">
        <v>7.05082576858648E-2</v>
      </c>
      <c r="O538" s="14">
        <v>8.5846815843178201E-2</v>
      </c>
      <c r="P538" s="14"/>
      <c r="Q538" s="14">
        <v>5.5593176995669902E-2</v>
      </c>
      <c r="R538" s="14">
        <v>4.55941044251E-2</v>
      </c>
      <c r="S538" s="14">
        <v>0.120232124251049</v>
      </c>
      <c r="T538" s="14">
        <v>0.21011464492149101</v>
      </c>
      <c r="U538" s="14">
        <v>0.127180420005987</v>
      </c>
      <c r="V538" s="14">
        <v>6.2235544257169102E-2</v>
      </c>
      <c r="W538" s="14">
        <v>7.9287472256898195E-2</v>
      </c>
      <c r="X538" s="14">
        <v>9.8272807206317495E-2</v>
      </c>
      <c r="Y538" s="14">
        <v>7.0917741168063694E-2</v>
      </c>
      <c r="Z538" s="14">
        <v>3.3835801720593903E-2</v>
      </c>
      <c r="AA538" s="14"/>
      <c r="AB538" s="14">
        <v>4.3369561247125897E-2</v>
      </c>
      <c r="AC538" s="14">
        <v>7.7483371399957202E-2</v>
      </c>
      <c r="AD538" s="14">
        <v>0.123918943105066</v>
      </c>
      <c r="AE538" s="14"/>
      <c r="AF538" s="14">
        <v>4.2339846142112003E-2</v>
      </c>
      <c r="AG538" s="14">
        <v>0.13995948035356501</v>
      </c>
      <c r="AH538" s="14">
        <v>6.7098139713505797E-2</v>
      </c>
      <c r="AI538" s="14">
        <v>5.8107191689456897E-2</v>
      </c>
      <c r="AJ538" s="14">
        <v>0</v>
      </c>
      <c r="AK538" s="14"/>
      <c r="AL538" s="14">
        <v>2.81779573889911E-2</v>
      </c>
      <c r="AM538" s="14">
        <v>0.14399850109950299</v>
      </c>
      <c r="AN538" s="14">
        <v>9.2416034376657699E-2</v>
      </c>
      <c r="AO538" s="14">
        <v>0.14420561864043399</v>
      </c>
      <c r="AP538" s="14">
        <v>0</v>
      </c>
      <c r="AQ538" s="14"/>
      <c r="AR538" s="14">
        <v>0</v>
      </c>
      <c r="AS538" s="14">
        <v>5.2003743714110803E-2</v>
      </c>
      <c r="AT538" s="14">
        <v>0.144344801630168</v>
      </c>
      <c r="AU538" s="14"/>
      <c r="AV538" s="14">
        <v>4.62139467518538E-2</v>
      </c>
      <c r="AW538" s="14">
        <v>7.3141166220403397E-2</v>
      </c>
      <c r="AX538" s="14">
        <v>0.17083230094719801</v>
      </c>
      <c r="AY538" s="14"/>
      <c r="AZ538" s="14">
        <v>1.9967668357302699E-2</v>
      </c>
      <c r="BA538" s="14">
        <v>6.0745148274978303E-2</v>
      </c>
      <c r="BB538" s="14">
        <v>0.15318804488232399</v>
      </c>
      <c r="BC538" s="14"/>
      <c r="BD538" s="14">
        <v>0.105315923843492</v>
      </c>
      <c r="BE538" s="14">
        <v>8.2702027483198798E-2</v>
      </c>
      <c r="BF538" s="14"/>
      <c r="BG538" s="14">
        <v>7.3600608974290299E-2</v>
      </c>
      <c r="BH538" s="14">
        <v>0.10300843636524799</v>
      </c>
      <c r="BI538" s="14"/>
      <c r="BJ538" s="14">
        <v>7.935487192066E-2</v>
      </c>
      <c r="BK538" s="14">
        <v>8.3654448491979394E-2</v>
      </c>
    </row>
    <row r="539" spans="2:63" x14ac:dyDescent="0.35">
      <c r="B539" t="s">
        <v>276</v>
      </c>
      <c r="C539" s="14">
        <v>0.100037753130787</v>
      </c>
      <c r="D539" s="14">
        <v>0.14852209204470601</v>
      </c>
      <c r="E539" s="14">
        <v>4.8166655604228802E-2</v>
      </c>
      <c r="F539" s="14"/>
      <c r="G539" s="14">
        <v>2.7244618411583699E-2</v>
      </c>
      <c r="H539" s="14">
        <v>0.10817410845695601</v>
      </c>
      <c r="I539" s="14">
        <v>0.12044650544718399</v>
      </c>
      <c r="J539" s="14">
        <v>8.9998387277517897E-2</v>
      </c>
      <c r="K539" s="14">
        <v>0.173372883050632</v>
      </c>
      <c r="L539" s="14">
        <v>7.6760098228923698E-2</v>
      </c>
      <c r="M539" s="14"/>
      <c r="N539" s="14">
        <v>6.9287428168687396E-2</v>
      </c>
      <c r="O539" s="14">
        <v>0.10789576180695901</v>
      </c>
      <c r="P539" s="14"/>
      <c r="Q539" s="14">
        <v>8.9058856699847699E-2</v>
      </c>
      <c r="R539" s="14">
        <v>7.8139316022160094E-2</v>
      </c>
      <c r="S539" s="14">
        <v>5.7353614425561902E-2</v>
      </c>
      <c r="T539" s="14">
        <v>0.123061397785692</v>
      </c>
      <c r="U539" s="14">
        <v>0.139398108493268</v>
      </c>
      <c r="V539" s="14">
        <v>6.40446375181669E-2</v>
      </c>
      <c r="W539" s="14">
        <v>0.15519294105859299</v>
      </c>
      <c r="X539" s="14">
        <v>0.139470529747066</v>
      </c>
      <c r="Y539" s="14">
        <v>9.9086977616594907E-2</v>
      </c>
      <c r="Z539" s="14">
        <v>3.27395481695575E-2</v>
      </c>
      <c r="AA539" s="14"/>
      <c r="AB539" s="14">
        <v>7.7482922076815104E-3</v>
      </c>
      <c r="AC539" s="14">
        <v>4.2258254317325397E-2</v>
      </c>
      <c r="AD539" s="14">
        <v>0.224976520215216</v>
      </c>
      <c r="AE539" s="14"/>
      <c r="AF539" s="14">
        <v>1.05945595386876E-2</v>
      </c>
      <c r="AG539" s="14">
        <v>0.25158716791508601</v>
      </c>
      <c r="AH539" s="14">
        <v>0</v>
      </c>
      <c r="AI539" s="14">
        <v>1.6605518866824501E-2</v>
      </c>
      <c r="AJ539" s="14">
        <v>0</v>
      </c>
      <c r="AK539" s="14"/>
      <c r="AL539" s="14">
        <v>5.6671885203447804E-3</v>
      </c>
      <c r="AM539" s="14">
        <v>0.229183685340383</v>
      </c>
      <c r="AN539" s="14">
        <v>8.7403867490910406E-2</v>
      </c>
      <c r="AO539" s="14">
        <v>0</v>
      </c>
      <c r="AP539" s="14">
        <v>0</v>
      </c>
      <c r="AQ539" s="14"/>
      <c r="AR539" s="14">
        <v>0</v>
      </c>
      <c r="AS539" s="14">
        <v>2.19772482990497E-2</v>
      </c>
      <c r="AT539" s="14">
        <v>0.221731816999266</v>
      </c>
      <c r="AU539" s="14"/>
      <c r="AV539" s="14">
        <v>6.20765202950673E-2</v>
      </c>
      <c r="AW539" s="14">
        <v>9.1832123894526205E-2</v>
      </c>
      <c r="AX539" s="14">
        <v>0.25872776192136099</v>
      </c>
      <c r="AY539" s="14"/>
      <c r="AZ539" s="14">
        <v>2.75788131711504E-2</v>
      </c>
      <c r="BA539" s="14">
        <v>5.8112385774796903E-2</v>
      </c>
      <c r="BB539" s="14">
        <v>0.22017629357094101</v>
      </c>
      <c r="BC539" s="14"/>
      <c r="BD539" s="14">
        <v>8.2177029920806097E-2</v>
      </c>
      <c r="BE539" s="14">
        <v>0.123956131432225</v>
      </c>
      <c r="BF539" s="14"/>
      <c r="BG539" s="14">
        <v>0.108351274146678</v>
      </c>
      <c r="BH539" s="14">
        <v>8.15566895322552E-2</v>
      </c>
      <c r="BI539" s="14"/>
      <c r="BJ539" s="14">
        <v>0.15632938943281599</v>
      </c>
      <c r="BK539" s="14">
        <v>8.4511735020742398E-2</v>
      </c>
    </row>
    <row r="540" spans="2:63" x14ac:dyDescent="0.35">
      <c r="B540" t="s">
        <v>86</v>
      </c>
      <c r="C540" s="14">
        <v>4.78138971907211E-2</v>
      </c>
      <c r="D540" s="14">
        <v>2.78447856201961E-2</v>
      </c>
      <c r="E540" s="14">
        <v>6.9865209390510899E-2</v>
      </c>
      <c r="F540" s="14"/>
      <c r="G540" s="14">
        <v>3.0284207947526801E-2</v>
      </c>
      <c r="H540" s="14">
        <v>2.6409545286642699E-2</v>
      </c>
      <c r="I540" s="14">
        <v>4.8913983828055202E-2</v>
      </c>
      <c r="J540" s="14">
        <v>5.0027360869425802E-2</v>
      </c>
      <c r="K540" s="14">
        <v>4.64315481956755E-2</v>
      </c>
      <c r="L540" s="14">
        <v>7.5198364903269699E-2</v>
      </c>
      <c r="M540" s="14"/>
      <c r="N540" s="14">
        <v>1.48627030507636E-2</v>
      </c>
      <c r="O540" s="14">
        <v>5.6234321032133099E-2</v>
      </c>
      <c r="P540" s="14"/>
      <c r="Q540" s="14">
        <v>3.8354293783725797E-2</v>
      </c>
      <c r="R540" s="14">
        <v>7.5221553545705103E-2</v>
      </c>
      <c r="S540" s="14">
        <v>9.8605341995204404E-2</v>
      </c>
      <c r="T540" s="14">
        <v>2.1006793617669401E-2</v>
      </c>
      <c r="U540" s="14">
        <v>0</v>
      </c>
      <c r="V540" s="14">
        <v>4.6595149428744299E-2</v>
      </c>
      <c r="W540" s="14">
        <v>2.8992736233412399E-2</v>
      </c>
      <c r="X540" s="14">
        <v>1.2194951686664899E-2</v>
      </c>
      <c r="Y540" s="14">
        <v>2.0590018214802899E-2</v>
      </c>
      <c r="Z540" s="14">
        <v>0.32211782640478698</v>
      </c>
      <c r="AA540" s="14"/>
      <c r="AB540" s="14">
        <v>2.8139004938542898E-2</v>
      </c>
      <c r="AC540" s="14">
        <v>3.2511229658953998E-2</v>
      </c>
      <c r="AD540" s="14">
        <v>5.1377806102328297E-2</v>
      </c>
      <c r="AE540" s="14"/>
      <c r="AF540" s="14">
        <v>3.7129384406753702E-2</v>
      </c>
      <c r="AG540" s="14">
        <v>4.5468583043475799E-2</v>
      </c>
      <c r="AH540" s="14">
        <v>2.1072401480553501E-2</v>
      </c>
      <c r="AI540" s="14">
        <v>8.4160586783882996E-2</v>
      </c>
      <c r="AJ540" s="14">
        <v>0</v>
      </c>
      <c r="AK540" s="14"/>
      <c r="AL540" s="14">
        <v>4.1676343124656103E-2</v>
      </c>
      <c r="AM540" s="14">
        <v>4.0435760192789202E-2</v>
      </c>
      <c r="AN540" s="14">
        <v>5.0854461011929003E-2</v>
      </c>
      <c r="AO540" s="14">
        <v>0</v>
      </c>
      <c r="AP540" s="14">
        <v>0</v>
      </c>
      <c r="AQ540" s="14"/>
      <c r="AR540" s="14">
        <v>8.8117252762541301E-3</v>
      </c>
      <c r="AS540" s="14">
        <v>3.4129097441048202E-2</v>
      </c>
      <c r="AT540" s="14">
        <v>2.6839856522243199E-2</v>
      </c>
      <c r="AU540" s="14"/>
      <c r="AV540" s="14">
        <v>2.0926476508824399E-2</v>
      </c>
      <c r="AW540" s="14">
        <v>4.3629016653276301E-2</v>
      </c>
      <c r="AX540" s="14">
        <v>5.8381136614688398E-2</v>
      </c>
      <c r="AY540" s="14"/>
      <c r="AZ540" s="14">
        <v>1.47970195115302E-2</v>
      </c>
      <c r="BA540" s="14">
        <v>5.15202907226531E-2</v>
      </c>
      <c r="BB540" s="14">
        <v>4.0469273548373298E-2</v>
      </c>
      <c r="BC540" s="14"/>
      <c r="BD540" s="14">
        <v>6.1087253522768897E-3</v>
      </c>
      <c r="BE540" s="14">
        <v>4.2825739080675801E-2</v>
      </c>
      <c r="BF540" s="14"/>
      <c r="BG540" s="14">
        <v>2.9695389477301298E-2</v>
      </c>
      <c r="BH540" s="14">
        <v>8.8091571682928402E-2</v>
      </c>
      <c r="BI540" s="14"/>
      <c r="BJ540" s="14">
        <v>4.1650363818044198E-2</v>
      </c>
      <c r="BK540" s="14">
        <v>4.9513885626882401E-2</v>
      </c>
    </row>
    <row r="541" spans="2:63" x14ac:dyDescent="0.35">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row>
    <row r="542" spans="2:63" x14ac:dyDescent="0.35">
      <c r="B542" s="6" t="s">
        <v>285</v>
      </c>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row>
    <row r="543" spans="2:63" x14ac:dyDescent="0.35">
      <c r="B543" s="21" t="s">
        <v>90</v>
      </c>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row>
    <row r="544" spans="2:63" x14ac:dyDescent="0.35">
      <c r="B544" t="s">
        <v>189</v>
      </c>
      <c r="C544" s="14">
        <v>0.25474484276759202</v>
      </c>
      <c r="D544" s="14">
        <v>0.21896180917362501</v>
      </c>
      <c r="E544" s="14">
        <v>0.288850336839029</v>
      </c>
      <c r="F544" s="14"/>
      <c r="G544" s="14">
        <v>0.20013699040260199</v>
      </c>
      <c r="H544" s="14">
        <v>0.27314328814128302</v>
      </c>
      <c r="I544" s="14">
        <v>0.26263858273482799</v>
      </c>
      <c r="J544" s="14">
        <v>0.27906542971926601</v>
      </c>
      <c r="K544" s="14">
        <v>0.23450850842575899</v>
      </c>
      <c r="L544" s="14">
        <v>0.25746328719593198</v>
      </c>
      <c r="M544" s="14"/>
      <c r="N544" s="14">
        <v>0.26175918471385101</v>
      </c>
      <c r="O544" s="14">
        <v>0.25333018556834702</v>
      </c>
      <c r="P544" s="14"/>
      <c r="Q544" s="14">
        <v>0.21297217271055699</v>
      </c>
      <c r="R544" s="14">
        <v>0.25789885426944897</v>
      </c>
      <c r="S544" s="14">
        <v>0.26023831148286503</v>
      </c>
      <c r="T544" s="14">
        <v>0.17593069830962199</v>
      </c>
      <c r="U544" s="14">
        <v>0.219048699675677</v>
      </c>
      <c r="V544" s="14">
        <v>0.369373909597355</v>
      </c>
      <c r="W544" s="14">
        <v>0.21672890484547899</v>
      </c>
      <c r="X544" s="14">
        <v>0.14820097259359299</v>
      </c>
      <c r="Y544" s="14">
        <v>0.30815139467915698</v>
      </c>
      <c r="Z544" s="14">
        <v>0.163157465162063</v>
      </c>
      <c r="AA544" s="14"/>
      <c r="AB544" s="14">
        <v>0.34484524911136499</v>
      </c>
      <c r="AC544" s="14">
        <v>0.200485532830562</v>
      </c>
      <c r="AD544" s="14">
        <v>0.23757513160159699</v>
      </c>
      <c r="AE544" s="14"/>
      <c r="AF544" s="14">
        <v>0.33455467367282998</v>
      </c>
      <c r="AG544" s="14">
        <v>0.21542508900402901</v>
      </c>
      <c r="AH544" s="14">
        <v>0.145720061103569</v>
      </c>
      <c r="AI544" s="14">
        <v>0.17119767383436499</v>
      </c>
      <c r="AJ544" s="14">
        <v>0</v>
      </c>
      <c r="AK544" s="14"/>
      <c r="AL544" s="14">
        <v>0.33370969387322102</v>
      </c>
      <c r="AM544" s="14">
        <v>0.223751444887902</v>
      </c>
      <c r="AN544" s="14">
        <v>0.17557741978684399</v>
      </c>
      <c r="AO544" s="14">
        <v>0.16878744166295301</v>
      </c>
      <c r="AP544" s="14">
        <v>0</v>
      </c>
      <c r="AQ544" s="14"/>
      <c r="AR544" s="14">
        <v>0.47650397961820001</v>
      </c>
      <c r="AS544" s="14">
        <v>0.247628138509488</v>
      </c>
      <c r="AT544" s="14">
        <v>0.20200586666363701</v>
      </c>
      <c r="AU544" s="14"/>
      <c r="AV544" s="14">
        <v>0.37347955119373</v>
      </c>
      <c r="AW544" s="14">
        <v>0.22512389730024801</v>
      </c>
      <c r="AX544" s="14">
        <v>0.193691185557817</v>
      </c>
      <c r="AY544" s="14"/>
      <c r="AZ544" s="14">
        <v>0.487145667886001</v>
      </c>
      <c r="BA544" s="14">
        <v>0.24211089475376099</v>
      </c>
      <c r="BB544" s="14">
        <v>0.187854637621265</v>
      </c>
      <c r="BC544" s="14"/>
      <c r="BD544" s="14">
        <v>0.34687599009504999</v>
      </c>
      <c r="BE544" s="14">
        <v>0.22741152455903699</v>
      </c>
      <c r="BF544" s="14"/>
      <c r="BG544" s="14">
        <v>0.26647926224718699</v>
      </c>
      <c r="BH544" s="14">
        <v>0.233435946337262</v>
      </c>
      <c r="BI544" s="14"/>
      <c r="BJ544" s="14">
        <v>0.278296014808185</v>
      </c>
      <c r="BK544" s="14">
        <v>0.24828974918434099</v>
      </c>
    </row>
    <row r="545" spans="2:63" x14ac:dyDescent="0.35">
      <c r="B545" t="s">
        <v>190</v>
      </c>
      <c r="C545" s="14">
        <v>0.38393146927727101</v>
      </c>
      <c r="D545" s="14">
        <v>0.41095130102298399</v>
      </c>
      <c r="E545" s="14">
        <v>0.35699486331434699</v>
      </c>
      <c r="F545" s="14"/>
      <c r="G545" s="14">
        <v>0.374968885744904</v>
      </c>
      <c r="H545" s="14">
        <v>0.39357960377478102</v>
      </c>
      <c r="I545" s="14">
        <v>0.351424853301886</v>
      </c>
      <c r="J545" s="14">
        <v>0.35514985702313701</v>
      </c>
      <c r="K545" s="14">
        <v>0.438147669700577</v>
      </c>
      <c r="L545" s="14">
        <v>0.403515364363149</v>
      </c>
      <c r="M545" s="14"/>
      <c r="N545" s="14">
        <v>0.44261678431034701</v>
      </c>
      <c r="O545" s="14">
        <v>0.37209577548908701</v>
      </c>
      <c r="P545" s="14"/>
      <c r="Q545" s="14">
        <v>0.34342185779095602</v>
      </c>
      <c r="R545" s="14">
        <v>0.32626133710258998</v>
      </c>
      <c r="S545" s="14">
        <v>0.37935688791611899</v>
      </c>
      <c r="T545" s="14">
        <v>0.365270201577297</v>
      </c>
      <c r="U545" s="14">
        <v>0.477025808432396</v>
      </c>
      <c r="V545" s="14">
        <v>0.36633587799942602</v>
      </c>
      <c r="W545" s="14">
        <v>0.40280002969687501</v>
      </c>
      <c r="X545" s="14">
        <v>0.39383465126952</v>
      </c>
      <c r="Y545" s="14">
        <v>0.458521049279001</v>
      </c>
      <c r="Z545" s="14">
        <v>0.34011441649489199</v>
      </c>
      <c r="AA545" s="14"/>
      <c r="AB545" s="14">
        <v>0.41400861111849202</v>
      </c>
      <c r="AC545" s="14">
        <v>0.41393269164007601</v>
      </c>
      <c r="AD545" s="14">
        <v>0.36992381594242801</v>
      </c>
      <c r="AE545" s="14"/>
      <c r="AF545" s="14">
        <v>0.39012059913924702</v>
      </c>
      <c r="AG545" s="14">
        <v>0.39440114434378198</v>
      </c>
      <c r="AH545" s="14">
        <v>0.43545972537431299</v>
      </c>
      <c r="AI545" s="14">
        <v>0.35440786412587899</v>
      </c>
      <c r="AJ545" s="14">
        <v>0</v>
      </c>
      <c r="AK545" s="14"/>
      <c r="AL545" s="14">
        <v>0.38869617313497101</v>
      </c>
      <c r="AM545" s="14">
        <v>0.40250076506260701</v>
      </c>
      <c r="AN545" s="14">
        <v>0.33797572138392201</v>
      </c>
      <c r="AO545" s="14">
        <v>0.50691822881396897</v>
      </c>
      <c r="AP545" s="14">
        <v>0</v>
      </c>
      <c r="AQ545" s="14"/>
      <c r="AR545" s="14">
        <v>0.385644330552604</v>
      </c>
      <c r="AS545" s="14">
        <v>0.46203165367589799</v>
      </c>
      <c r="AT545" s="14">
        <v>0.32177330284420103</v>
      </c>
      <c r="AU545" s="14"/>
      <c r="AV545" s="14">
        <v>0.38068753605065803</v>
      </c>
      <c r="AW545" s="14">
        <v>0.42100898184242302</v>
      </c>
      <c r="AX545" s="14">
        <v>0.36134372784498298</v>
      </c>
      <c r="AY545" s="14"/>
      <c r="AZ545" s="14">
        <v>0.33353911592209701</v>
      </c>
      <c r="BA545" s="14">
        <v>0.40697593869226101</v>
      </c>
      <c r="BB545" s="14">
        <v>0.37501685314039401</v>
      </c>
      <c r="BC545" s="14"/>
      <c r="BD545" s="14">
        <v>0.36186010168272897</v>
      </c>
      <c r="BE545" s="14">
        <v>0.39899963149439499</v>
      </c>
      <c r="BF545" s="14"/>
      <c r="BG545" s="14">
        <v>0.40820315985301298</v>
      </c>
      <c r="BH545" s="14">
        <v>0.33985575325511103</v>
      </c>
      <c r="BI545" s="14"/>
      <c r="BJ545" s="14">
        <v>0.333214635236183</v>
      </c>
      <c r="BK545" s="14">
        <v>0.39783234475884799</v>
      </c>
    </row>
    <row r="546" spans="2:63" x14ac:dyDescent="0.35">
      <c r="B546" t="s">
        <v>82</v>
      </c>
      <c r="C546" s="14">
        <v>0.15091001018003999</v>
      </c>
      <c r="D546" s="14">
        <v>0.15814857839435101</v>
      </c>
      <c r="E546" s="14">
        <v>0.143511723618895</v>
      </c>
      <c r="F546" s="14"/>
      <c r="G546" s="14">
        <v>0.23596650664744101</v>
      </c>
      <c r="H546" s="14">
        <v>0.12695891144354499</v>
      </c>
      <c r="I546" s="14">
        <v>0.14393736539944599</v>
      </c>
      <c r="J546" s="14">
        <v>0.13067443201076301</v>
      </c>
      <c r="K546" s="14">
        <v>0.14327679931624601</v>
      </c>
      <c r="L546" s="14">
        <v>0.14837240497340601</v>
      </c>
      <c r="M546" s="14"/>
      <c r="N546" s="14">
        <v>9.8304682403735494E-2</v>
      </c>
      <c r="O546" s="14">
        <v>0.161519488050891</v>
      </c>
      <c r="P546" s="14"/>
      <c r="Q546" s="14">
        <v>0.19516065350829701</v>
      </c>
      <c r="R546" s="14">
        <v>0.16437799586877</v>
      </c>
      <c r="S546" s="14">
        <v>0.143701174340303</v>
      </c>
      <c r="T546" s="14">
        <v>0.27400344211421601</v>
      </c>
      <c r="U546" s="14">
        <v>0.208359784593381</v>
      </c>
      <c r="V546" s="14">
        <v>0.108407361718741</v>
      </c>
      <c r="W546" s="14">
        <v>0.11985577348741</v>
      </c>
      <c r="X546" s="14">
        <v>0.181602359813408</v>
      </c>
      <c r="Y546" s="14">
        <v>9.1166822043504001E-2</v>
      </c>
      <c r="Z546" s="14">
        <v>0.25135710799101102</v>
      </c>
      <c r="AA546" s="14"/>
      <c r="AB546" s="14">
        <v>0.103822458959098</v>
      </c>
      <c r="AC546" s="14">
        <v>0.17050874988070699</v>
      </c>
      <c r="AD546" s="14">
        <v>0.14402736243124101</v>
      </c>
      <c r="AE546" s="14"/>
      <c r="AF546" s="14">
        <v>0.12969212872014699</v>
      </c>
      <c r="AG546" s="14">
        <v>0.15243424926516999</v>
      </c>
      <c r="AH546" s="14">
        <v>0.23389837788458601</v>
      </c>
      <c r="AI546" s="14">
        <v>0.17609264977481801</v>
      </c>
      <c r="AJ546" s="14">
        <v>0</v>
      </c>
      <c r="AK546" s="14"/>
      <c r="AL546" s="14">
        <v>0.12727605639744499</v>
      </c>
      <c r="AM546" s="14">
        <v>0.15277075487060601</v>
      </c>
      <c r="AN546" s="14">
        <v>0.22510310890067001</v>
      </c>
      <c r="AO546" s="14">
        <v>5.8665822258430103E-2</v>
      </c>
      <c r="AP546" s="14">
        <v>0</v>
      </c>
      <c r="AQ546" s="14"/>
      <c r="AR546" s="14">
        <v>7.4759096831486196E-2</v>
      </c>
      <c r="AS546" s="14">
        <v>0.142146135177462</v>
      </c>
      <c r="AT546" s="14">
        <v>0.17478113801957301</v>
      </c>
      <c r="AU546" s="14"/>
      <c r="AV546" s="14">
        <v>8.1081062289663094E-2</v>
      </c>
      <c r="AW546" s="14">
        <v>0.16227997922975601</v>
      </c>
      <c r="AX546" s="14">
        <v>0.18986649063775199</v>
      </c>
      <c r="AY546" s="14"/>
      <c r="AZ546" s="14">
        <v>7.2836659401400203E-2</v>
      </c>
      <c r="BA546" s="14">
        <v>0.15018670344285501</v>
      </c>
      <c r="BB546" s="14">
        <v>0.180285053980687</v>
      </c>
      <c r="BC546" s="14"/>
      <c r="BD546" s="14">
        <v>0.11340942301771301</v>
      </c>
      <c r="BE546" s="14">
        <v>0.15279223805081599</v>
      </c>
      <c r="BF546" s="14"/>
      <c r="BG546" s="14">
        <v>0.14322053904026499</v>
      </c>
      <c r="BH546" s="14">
        <v>0.164873559412824</v>
      </c>
      <c r="BI546" s="14"/>
      <c r="BJ546" s="14">
        <v>0.185875866118908</v>
      </c>
      <c r="BK546" s="14">
        <v>0.14132628874507799</v>
      </c>
    </row>
    <row r="547" spans="2:63" x14ac:dyDescent="0.35">
      <c r="B547" t="s">
        <v>191</v>
      </c>
      <c r="C547" s="14">
        <v>0.111407906269781</v>
      </c>
      <c r="D547" s="14">
        <v>0.110465343051964</v>
      </c>
      <c r="E547" s="14">
        <v>0.113102419213252</v>
      </c>
      <c r="F547" s="14"/>
      <c r="G547" s="14">
        <v>0.113897794587111</v>
      </c>
      <c r="H547" s="14">
        <v>0.119857523455996</v>
      </c>
      <c r="I547" s="14">
        <v>0.13939666548073101</v>
      </c>
      <c r="J547" s="14">
        <v>0.10318344220959801</v>
      </c>
      <c r="K547" s="14">
        <v>9.2976733232030803E-2</v>
      </c>
      <c r="L547" s="14">
        <v>9.0090907744798193E-2</v>
      </c>
      <c r="M547" s="14"/>
      <c r="N547" s="14">
        <v>0.12619526270027601</v>
      </c>
      <c r="O547" s="14">
        <v>0.108425582283799</v>
      </c>
      <c r="P547" s="14"/>
      <c r="Q547" s="14">
        <v>0.1031951209901</v>
      </c>
      <c r="R547" s="14">
        <v>0.132535734475525</v>
      </c>
      <c r="S547" s="14">
        <v>0.119224572248554</v>
      </c>
      <c r="T547" s="14">
        <v>0.122140719772385</v>
      </c>
      <c r="U547" s="14">
        <v>2.2009387444359998E-2</v>
      </c>
      <c r="V547" s="14">
        <v>4.8378217810213502E-2</v>
      </c>
      <c r="W547" s="14">
        <v>0.166718579279555</v>
      </c>
      <c r="X547" s="14">
        <v>0.144022972251651</v>
      </c>
      <c r="Y547" s="14">
        <v>8.8715135105929405E-2</v>
      </c>
      <c r="Z547" s="14">
        <v>8.4323946489005097E-2</v>
      </c>
      <c r="AA547" s="14"/>
      <c r="AB547" s="14">
        <v>9.7430602017802903E-2</v>
      </c>
      <c r="AC547" s="14">
        <v>0.13506070538502901</v>
      </c>
      <c r="AD547" s="14">
        <v>0.116872571495914</v>
      </c>
      <c r="AE547" s="14"/>
      <c r="AF547" s="14">
        <v>8.4179318632442504E-2</v>
      </c>
      <c r="AG547" s="14">
        <v>0.12477777367946</v>
      </c>
      <c r="AH547" s="14">
        <v>0.11977535550828899</v>
      </c>
      <c r="AI547" s="14">
        <v>0.15864540199607299</v>
      </c>
      <c r="AJ547" s="14">
        <v>0</v>
      </c>
      <c r="AK547" s="14"/>
      <c r="AL547" s="14">
        <v>8.6496962542754297E-2</v>
      </c>
      <c r="AM547" s="14">
        <v>0.12528663037530099</v>
      </c>
      <c r="AN547" s="14">
        <v>0.15682910979416201</v>
      </c>
      <c r="AO547" s="14">
        <v>0.17220726842599801</v>
      </c>
      <c r="AP547" s="14">
        <v>0</v>
      </c>
      <c r="AQ547" s="14"/>
      <c r="AR547" s="14">
        <v>3.4760092269338599E-2</v>
      </c>
      <c r="AS547" s="14">
        <v>8.50045736151019E-2</v>
      </c>
      <c r="AT547" s="14">
        <v>0.17037006047043601</v>
      </c>
      <c r="AU547" s="14"/>
      <c r="AV547" s="14">
        <v>9.27332439172322E-2</v>
      </c>
      <c r="AW547" s="14">
        <v>0.116996974161015</v>
      </c>
      <c r="AX547" s="14">
        <v>0.13407206514345901</v>
      </c>
      <c r="AY547" s="14"/>
      <c r="AZ547" s="14">
        <v>4.2810100924097101E-2</v>
      </c>
      <c r="BA547" s="14">
        <v>0.124840802689207</v>
      </c>
      <c r="BB547" s="14">
        <v>0.13231386372536899</v>
      </c>
      <c r="BC547" s="14"/>
      <c r="BD547" s="14">
        <v>0.120443321071459</v>
      </c>
      <c r="BE547" s="14">
        <v>0.13472677645841599</v>
      </c>
      <c r="BF547" s="14"/>
      <c r="BG547" s="14">
        <v>0.109583006155202</v>
      </c>
      <c r="BH547" s="14">
        <v>0.11472179901112201</v>
      </c>
      <c r="BI547" s="14"/>
      <c r="BJ547" s="14">
        <v>0.122260169272803</v>
      </c>
      <c r="BK547" s="14">
        <v>0.108433431235001</v>
      </c>
    </row>
    <row r="548" spans="2:63" x14ac:dyDescent="0.35">
      <c r="B548" t="s">
        <v>192</v>
      </c>
      <c r="C548" s="14">
        <v>4.9946976721956401E-2</v>
      </c>
      <c r="D548" s="14">
        <v>6.5562854962905801E-2</v>
      </c>
      <c r="E548" s="14">
        <v>3.6288357612211601E-2</v>
      </c>
      <c r="F548" s="14"/>
      <c r="G548" s="14">
        <v>5.4910280042755201E-2</v>
      </c>
      <c r="H548" s="14">
        <v>6.45162142246785E-2</v>
      </c>
      <c r="I548" s="14">
        <v>5.1918402723790398E-2</v>
      </c>
      <c r="J548" s="14">
        <v>4.4502912704299798E-2</v>
      </c>
      <c r="K548" s="14">
        <v>3.3062813940352098E-2</v>
      </c>
      <c r="L548" s="14">
        <v>4.6066196527423699E-2</v>
      </c>
      <c r="M548" s="14"/>
      <c r="N548" s="14">
        <v>5.3045801886871302E-2</v>
      </c>
      <c r="O548" s="14">
        <v>4.9322003579452503E-2</v>
      </c>
      <c r="P548" s="14"/>
      <c r="Q548" s="14">
        <v>0.105352905751677</v>
      </c>
      <c r="R548" s="14">
        <v>6.0607139854297401E-2</v>
      </c>
      <c r="S548" s="14">
        <v>2.5665032418926599E-2</v>
      </c>
      <c r="T548" s="14">
        <v>2.8856638898974499E-2</v>
      </c>
      <c r="U548" s="14">
        <v>2.0316214361599999E-2</v>
      </c>
      <c r="V548" s="14">
        <v>6.7269337711089894E-2</v>
      </c>
      <c r="W548" s="14">
        <v>3.4602609614812103E-2</v>
      </c>
      <c r="X548" s="14">
        <v>5.5859863919813797E-2</v>
      </c>
      <c r="Y548" s="14">
        <v>3.41848153237298E-2</v>
      </c>
      <c r="Z548" s="14">
        <v>7.0501864469483103E-2</v>
      </c>
      <c r="AA548" s="14"/>
      <c r="AB548" s="14">
        <v>1.6155289367891401E-2</v>
      </c>
      <c r="AC548" s="14">
        <v>3.3996144716151103E-2</v>
      </c>
      <c r="AD548" s="14">
        <v>8.7645594148752198E-2</v>
      </c>
      <c r="AE548" s="14"/>
      <c r="AF548" s="14">
        <v>2.7297533837461498E-2</v>
      </c>
      <c r="AG548" s="14">
        <v>7.3019285357595803E-2</v>
      </c>
      <c r="AH548" s="14">
        <v>3.9450061634700301E-2</v>
      </c>
      <c r="AI548" s="14">
        <v>5.1570499621749998E-2</v>
      </c>
      <c r="AJ548" s="14">
        <v>0</v>
      </c>
      <c r="AK548" s="14"/>
      <c r="AL548" s="14">
        <v>3.5229907467814001E-2</v>
      </c>
      <c r="AM548" s="14">
        <v>7.5629982103084997E-2</v>
      </c>
      <c r="AN548" s="14">
        <v>4.3183595753385901E-2</v>
      </c>
      <c r="AO548" s="14">
        <v>9.3421238838649695E-2</v>
      </c>
      <c r="AP548" s="14">
        <v>0</v>
      </c>
      <c r="AQ548" s="14"/>
      <c r="AR548" s="14">
        <v>1.8642958328155001E-2</v>
      </c>
      <c r="AS548" s="14">
        <v>3.1753549373551501E-2</v>
      </c>
      <c r="AT548" s="14">
        <v>8.1947952965040705E-2</v>
      </c>
      <c r="AU548" s="14"/>
      <c r="AV548" s="14">
        <v>4.0518939831129003E-2</v>
      </c>
      <c r="AW548" s="14">
        <v>4.1869218869786201E-2</v>
      </c>
      <c r="AX548" s="14">
        <v>9.79150927416228E-2</v>
      </c>
      <c r="AY548" s="14"/>
      <c r="AZ548" s="14">
        <v>3.7289768546696501E-2</v>
      </c>
      <c r="BA548" s="14">
        <v>2.9725013307420899E-2</v>
      </c>
      <c r="BB548" s="14">
        <v>9.2290074380121406E-2</v>
      </c>
      <c r="BC548" s="14"/>
      <c r="BD548" s="14">
        <v>5.7411164133048698E-2</v>
      </c>
      <c r="BE548" s="14">
        <v>4.6289769038399299E-2</v>
      </c>
      <c r="BF548" s="14"/>
      <c r="BG548" s="14">
        <v>4.9243700738717797E-2</v>
      </c>
      <c r="BH548" s="14">
        <v>5.1224077401272397E-2</v>
      </c>
      <c r="BI548" s="14"/>
      <c r="BJ548" s="14">
        <v>3.72720166875809E-2</v>
      </c>
      <c r="BK548" s="14">
        <v>5.3421031136099702E-2</v>
      </c>
    </row>
    <row r="549" spans="2:63" x14ac:dyDescent="0.35">
      <c r="B549" t="s">
        <v>86</v>
      </c>
      <c r="C549" s="14">
        <v>4.9058794783359803E-2</v>
      </c>
      <c r="D549" s="14">
        <v>3.5910113394169302E-2</v>
      </c>
      <c r="E549" s="14">
        <v>6.1252299402266598E-2</v>
      </c>
      <c r="F549" s="14"/>
      <c r="G549" s="14">
        <v>2.0119542575187901E-2</v>
      </c>
      <c r="H549" s="14">
        <v>2.19444589597175E-2</v>
      </c>
      <c r="I549" s="14">
        <v>5.0684130359319103E-2</v>
      </c>
      <c r="J549" s="14">
        <v>8.7423926332935803E-2</v>
      </c>
      <c r="K549" s="14">
        <v>5.8027475385035797E-2</v>
      </c>
      <c r="L549" s="14">
        <v>5.4491839195290902E-2</v>
      </c>
      <c r="M549" s="14"/>
      <c r="N549" s="14">
        <v>1.80782839849194E-2</v>
      </c>
      <c r="O549" s="14">
        <v>5.5306965028423402E-2</v>
      </c>
      <c r="P549" s="14"/>
      <c r="Q549" s="14">
        <v>3.9897289248412397E-2</v>
      </c>
      <c r="R549" s="14">
        <v>5.8318938429368201E-2</v>
      </c>
      <c r="S549" s="14">
        <v>7.18140215932319E-2</v>
      </c>
      <c r="T549" s="14">
        <v>3.3798299327505901E-2</v>
      </c>
      <c r="U549" s="14">
        <v>5.3240105492586898E-2</v>
      </c>
      <c r="V549" s="14">
        <v>4.0235295163174298E-2</v>
      </c>
      <c r="W549" s="14">
        <v>5.9294103075868597E-2</v>
      </c>
      <c r="X549" s="14">
        <v>7.6479180152013604E-2</v>
      </c>
      <c r="Y549" s="14">
        <v>1.9260783568679399E-2</v>
      </c>
      <c r="Z549" s="14">
        <v>9.0545199393546605E-2</v>
      </c>
      <c r="AA549" s="14"/>
      <c r="AB549" s="14">
        <v>2.3737789425350798E-2</v>
      </c>
      <c r="AC549" s="14">
        <v>4.6016175547475398E-2</v>
      </c>
      <c r="AD549" s="14">
        <v>4.3955524380068299E-2</v>
      </c>
      <c r="AE549" s="14"/>
      <c r="AF549" s="14">
        <v>3.4155745997872002E-2</v>
      </c>
      <c r="AG549" s="14">
        <v>3.9942458349962101E-2</v>
      </c>
      <c r="AH549" s="14">
        <v>2.5696418494541701E-2</v>
      </c>
      <c r="AI549" s="14">
        <v>8.8085910647115698E-2</v>
      </c>
      <c r="AJ549" s="14">
        <v>0</v>
      </c>
      <c r="AK549" s="14"/>
      <c r="AL549" s="14">
        <v>2.8591206583795301E-2</v>
      </c>
      <c r="AM549" s="14">
        <v>2.00604227004984E-2</v>
      </c>
      <c r="AN549" s="14">
        <v>6.1331044381015103E-2</v>
      </c>
      <c r="AO549" s="14">
        <v>0</v>
      </c>
      <c r="AP549" s="14">
        <v>0</v>
      </c>
      <c r="AQ549" s="14"/>
      <c r="AR549" s="14">
        <v>9.6895424002162393E-3</v>
      </c>
      <c r="AS549" s="14">
        <v>3.1435949648497601E-2</v>
      </c>
      <c r="AT549" s="14">
        <v>4.9121679037112703E-2</v>
      </c>
      <c r="AU549" s="14"/>
      <c r="AV549" s="14">
        <v>3.1499666717588103E-2</v>
      </c>
      <c r="AW549" s="14">
        <v>3.2720948596772402E-2</v>
      </c>
      <c r="AX549" s="14">
        <v>2.3111438074366199E-2</v>
      </c>
      <c r="AY549" s="14"/>
      <c r="AZ549" s="14">
        <v>2.63786873197078E-2</v>
      </c>
      <c r="BA549" s="14">
        <v>4.6160647114495398E-2</v>
      </c>
      <c r="BB549" s="14">
        <v>3.2239517152163603E-2</v>
      </c>
      <c r="BC549" s="14"/>
      <c r="BD549" s="14">
        <v>0</v>
      </c>
      <c r="BE549" s="14">
        <v>3.9780060398936397E-2</v>
      </c>
      <c r="BF549" s="14"/>
      <c r="BG549" s="14">
        <v>2.3270331965614899E-2</v>
      </c>
      <c r="BH549" s="14">
        <v>9.5888864582409403E-2</v>
      </c>
      <c r="BI549" s="14"/>
      <c r="BJ549" s="14">
        <v>4.3081297876340498E-2</v>
      </c>
      <c r="BK549" s="14">
        <v>5.06971549406336E-2</v>
      </c>
    </row>
    <row r="550" spans="2:63" x14ac:dyDescent="0.35">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row>
    <row r="551" spans="2:63" x14ac:dyDescent="0.35">
      <c r="B551" s="6" t="s">
        <v>290</v>
      </c>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row>
    <row r="552" spans="2:63" x14ac:dyDescent="0.35">
      <c r="B552" s="21" t="s">
        <v>90</v>
      </c>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row>
    <row r="553" spans="2:63" x14ac:dyDescent="0.35">
      <c r="B553" t="s">
        <v>286</v>
      </c>
      <c r="C553" s="14">
        <v>0.56818662745592496</v>
      </c>
      <c r="D553" s="14">
        <v>0.55844953828311195</v>
      </c>
      <c r="E553" s="14">
        <v>0.57773348367570498</v>
      </c>
      <c r="F553" s="14"/>
      <c r="G553" s="14">
        <v>0.45111552362339402</v>
      </c>
      <c r="H553" s="14">
        <v>0.59463515449416304</v>
      </c>
      <c r="I553" s="14">
        <v>0.60951204994797403</v>
      </c>
      <c r="J553" s="14">
        <v>0.57850290057864595</v>
      </c>
      <c r="K553" s="14">
        <v>0.52367568889139204</v>
      </c>
      <c r="L553" s="14">
        <v>0.60307505205845602</v>
      </c>
      <c r="M553" s="14"/>
      <c r="N553" s="14">
        <v>0.59559064503885095</v>
      </c>
      <c r="O553" s="14">
        <v>0.56265976676693097</v>
      </c>
      <c r="P553" s="14"/>
      <c r="Q553" s="14">
        <v>0.58079085013870302</v>
      </c>
      <c r="R553" s="14">
        <v>0.50266333202717395</v>
      </c>
      <c r="S553" s="14">
        <v>0.63704320288368199</v>
      </c>
      <c r="T553" s="14">
        <v>0.437567111906567</v>
      </c>
      <c r="U553" s="14">
        <v>0.60429873817482604</v>
      </c>
      <c r="V553" s="14">
        <v>0.64882163967459405</v>
      </c>
      <c r="W553" s="14">
        <v>0.53206971183180096</v>
      </c>
      <c r="X553" s="14">
        <v>0.57984598733971604</v>
      </c>
      <c r="Y553" s="14">
        <v>0.62368682769900097</v>
      </c>
      <c r="Z553" s="14">
        <v>0.57075814056858798</v>
      </c>
      <c r="AA553" s="14"/>
      <c r="AB553" s="14">
        <v>0.67809543580373599</v>
      </c>
      <c r="AC553" s="14">
        <v>0.494645604929282</v>
      </c>
      <c r="AD553" s="14">
        <v>0.571932014571224</v>
      </c>
      <c r="AE553" s="14"/>
      <c r="AF553" s="14">
        <v>0.67523412914084902</v>
      </c>
      <c r="AG553" s="14">
        <v>0.50336298442189198</v>
      </c>
      <c r="AH553" s="14">
        <v>0.47784289713236899</v>
      </c>
      <c r="AI553" s="14">
        <v>0.47143802330801898</v>
      </c>
      <c r="AJ553" s="14">
        <v>0</v>
      </c>
      <c r="AK553" s="14"/>
      <c r="AL553" s="14">
        <v>0.66193177462462005</v>
      </c>
      <c r="AM553" s="14">
        <v>0.55111453456882797</v>
      </c>
      <c r="AN553" s="14">
        <v>0.414368358240912</v>
      </c>
      <c r="AO553" s="14">
        <v>0.58421615754764999</v>
      </c>
      <c r="AP553" s="14">
        <v>0</v>
      </c>
      <c r="AQ553" s="14"/>
      <c r="AR553" s="14">
        <v>0.78673272149598095</v>
      </c>
      <c r="AS553" s="14">
        <v>0.60010687743966296</v>
      </c>
      <c r="AT553" s="14">
        <v>0.47904594049297999</v>
      </c>
      <c r="AU553" s="14"/>
      <c r="AV553" s="14">
        <v>0.70579697236652705</v>
      </c>
      <c r="AW553" s="14">
        <v>0.55483273255922505</v>
      </c>
      <c r="AX553" s="14">
        <v>0.47407777893242598</v>
      </c>
      <c r="AY553" s="14"/>
      <c r="AZ553" s="14">
        <v>0.79684184704538097</v>
      </c>
      <c r="BA553" s="14">
        <v>0.55088090904573195</v>
      </c>
      <c r="BB553" s="14">
        <v>0.52113590980320501</v>
      </c>
      <c r="BC553" s="14"/>
      <c r="BD553" s="14">
        <v>0.64068753849336901</v>
      </c>
      <c r="BE553" s="14">
        <v>0.53106729419869603</v>
      </c>
      <c r="BF553" s="14"/>
      <c r="BG553" s="14">
        <v>0.60681990935096697</v>
      </c>
      <c r="BH553" s="14">
        <v>0.49803125214343003</v>
      </c>
      <c r="BI553" s="14"/>
      <c r="BJ553" s="14">
        <v>0.59594279322368104</v>
      </c>
      <c r="BK553" s="14">
        <v>0.560578995562518</v>
      </c>
    </row>
    <row r="554" spans="2:63" x14ac:dyDescent="0.35">
      <c r="B554" t="s">
        <v>287</v>
      </c>
      <c r="C554" s="14">
        <v>0.31600440503247201</v>
      </c>
      <c r="D554" s="14">
        <v>0.30452779385693501</v>
      </c>
      <c r="E554" s="14">
        <v>0.32464769495790302</v>
      </c>
      <c r="F554" s="14"/>
      <c r="G554" s="14">
        <v>0.399971332289704</v>
      </c>
      <c r="H554" s="14">
        <v>0.30384782758002499</v>
      </c>
      <c r="I554" s="14">
        <v>0.241709926758193</v>
      </c>
      <c r="J554" s="14">
        <v>0.30911325557460201</v>
      </c>
      <c r="K554" s="14">
        <v>0.35192125219291398</v>
      </c>
      <c r="L554" s="14">
        <v>0.33151556537464499</v>
      </c>
      <c r="M554" s="14"/>
      <c r="N554" s="14">
        <v>0.34720911218990602</v>
      </c>
      <c r="O554" s="14">
        <v>0.309711018715006</v>
      </c>
      <c r="P554" s="14"/>
      <c r="Q554" s="14">
        <v>0.20541183045854999</v>
      </c>
      <c r="R554" s="14">
        <v>0.32433948712646599</v>
      </c>
      <c r="S554" s="14">
        <v>0.298874105082091</v>
      </c>
      <c r="T554" s="14">
        <v>0.41636174622786198</v>
      </c>
      <c r="U554" s="14">
        <v>0.31361842692904501</v>
      </c>
      <c r="V554" s="14">
        <v>0.26528066385350402</v>
      </c>
      <c r="W554" s="14">
        <v>0.32060449983790401</v>
      </c>
      <c r="X554" s="14">
        <v>0.36460447909444899</v>
      </c>
      <c r="Y554" s="14">
        <v>0.32355934230418698</v>
      </c>
      <c r="Z554" s="14">
        <v>0.26714041503147401</v>
      </c>
      <c r="AA554" s="14"/>
      <c r="AB554" s="14">
        <v>0.27705275597016998</v>
      </c>
      <c r="AC554" s="14">
        <v>0.378414621405605</v>
      </c>
      <c r="AD554" s="14">
        <v>0.31319005082454099</v>
      </c>
      <c r="AE554" s="14"/>
      <c r="AF554" s="14">
        <v>0.26104295317464199</v>
      </c>
      <c r="AG554" s="14">
        <v>0.35913988796823698</v>
      </c>
      <c r="AH554" s="14">
        <v>0.32269696310880502</v>
      </c>
      <c r="AI554" s="14">
        <v>0.377339236557659</v>
      </c>
      <c r="AJ554" s="14">
        <v>0</v>
      </c>
      <c r="AK554" s="14"/>
      <c r="AL554" s="14">
        <v>0.27769172362690803</v>
      </c>
      <c r="AM554" s="14">
        <v>0.334555055408157</v>
      </c>
      <c r="AN554" s="14">
        <v>0.36125908872016499</v>
      </c>
      <c r="AO554" s="14">
        <v>0.22602114336864401</v>
      </c>
      <c r="AP554" s="14">
        <v>0</v>
      </c>
      <c r="AQ554" s="14"/>
      <c r="AR554" s="14">
        <v>0.19234926968286301</v>
      </c>
      <c r="AS554" s="14">
        <v>0.33237677199180199</v>
      </c>
      <c r="AT554" s="14">
        <v>0.34321819934072201</v>
      </c>
      <c r="AU554" s="14"/>
      <c r="AV554" s="14">
        <v>0.23263143398805999</v>
      </c>
      <c r="AW554" s="14">
        <v>0.36048461728153702</v>
      </c>
      <c r="AX554" s="14">
        <v>0.34604601123520801</v>
      </c>
      <c r="AY554" s="14"/>
      <c r="AZ554" s="14">
        <v>0.16187677547432999</v>
      </c>
      <c r="BA554" s="14">
        <v>0.35330092596703599</v>
      </c>
      <c r="BB554" s="14">
        <v>0.33666919170672999</v>
      </c>
      <c r="BC554" s="14"/>
      <c r="BD554" s="14">
        <v>0.27135989503414598</v>
      </c>
      <c r="BE554" s="14">
        <v>0.36170142170359798</v>
      </c>
      <c r="BF554" s="14"/>
      <c r="BG554" s="14">
        <v>0.30292314616578703</v>
      </c>
      <c r="BH554" s="14">
        <v>0.33975906889575502</v>
      </c>
      <c r="BI554" s="14"/>
      <c r="BJ554" s="14">
        <v>0.25077003883467602</v>
      </c>
      <c r="BK554" s="14">
        <v>0.33388436183144099</v>
      </c>
    </row>
    <row r="555" spans="2:63" x14ac:dyDescent="0.35">
      <c r="B555" t="s">
        <v>288</v>
      </c>
      <c r="C555" s="14">
        <v>6.8944605193734798E-2</v>
      </c>
      <c r="D555" s="14">
        <v>8.3630374978023697E-2</v>
      </c>
      <c r="E555" s="14">
        <v>5.6266599702516601E-2</v>
      </c>
      <c r="F555" s="14"/>
      <c r="G555" s="14">
        <v>7.0071245111653704E-2</v>
      </c>
      <c r="H555" s="14">
        <v>7.6500780295944495E-2</v>
      </c>
      <c r="I555" s="14">
        <v>0.100547227253384</v>
      </c>
      <c r="J555" s="14">
        <v>5.8604638477898E-2</v>
      </c>
      <c r="K555" s="14">
        <v>4.9480857616195202E-2</v>
      </c>
      <c r="L555" s="14">
        <v>4.8395500157938899E-2</v>
      </c>
      <c r="M555" s="14"/>
      <c r="N555" s="14">
        <v>3.0518654056733201E-2</v>
      </c>
      <c r="O555" s="14">
        <v>7.6694376851617493E-2</v>
      </c>
      <c r="P555" s="14"/>
      <c r="Q555" s="14">
        <v>0.116814211946016</v>
      </c>
      <c r="R555" s="14">
        <v>0.11480403934660301</v>
      </c>
      <c r="S555" s="14">
        <v>2.53783600073136E-2</v>
      </c>
      <c r="T555" s="14">
        <v>0.14607114186557099</v>
      </c>
      <c r="U555" s="14">
        <v>5.7862505974319502E-2</v>
      </c>
      <c r="V555" s="14">
        <v>3.5088653968414901E-2</v>
      </c>
      <c r="W555" s="14">
        <v>6.9162320698830299E-2</v>
      </c>
      <c r="X555" s="14">
        <v>3.4785116518637103E-2</v>
      </c>
      <c r="Y555" s="14">
        <v>3.36623080375286E-2</v>
      </c>
      <c r="Z555" s="14">
        <v>4.3943529862335302E-2</v>
      </c>
      <c r="AA555" s="14"/>
      <c r="AB555" s="14">
        <v>3.80089480164265E-2</v>
      </c>
      <c r="AC555" s="14">
        <v>0.10330877421694</v>
      </c>
      <c r="AD555" s="14">
        <v>6.6993474682254098E-2</v>
      </c>
      <c r="AE555" s="14"/>
      <c r="AF555" s="14">
        <v>4.74615964674103E-2</v>
      </c>
      <c r="AG555" s="14">
        <v>8.7406701851333299E-2</v>
      </c>
      <c r="AH555" s="14">
        <v>0.12643538185059899</v>
      </c>
      <c r="AI555" s="14">
        <v>6.1880385744176501E-2</v>
      </c>
      <c r="AJ555" s="14">
        <v>0</v>
      </c>
      <c r="AK555" s="14"/>
      <c r="AL555" s="14">
        <v>3.87877188785338E-2</v>
      </c>
      <c r="AM555" s="14">
        <v>7.5932872865791798E-2</v>
      </c>
      <c r="AN555" s="14">
        <v>0.14343686462452099</v>
      </c>
      <c r="AO555" s="14">
        <v>8.92954830011434E-2</v>
      </c>
      <c r="AP555" s="14">
        <v>0</v>
      </c>
      <c r="AQ555" s="14"/>
      <c r="AR555" s="14">
        <v>2.0918008821155201E-2</v>
      </c>
      <c r="AS555" s="14">
        <v>4.63039453603439E-2</v>
      </c>
      <c r="AT555" s="14">
        <v>0.11318433973617199</v>
      </c>
      <c r="AU555" s="14"/>
      <c r="AV555" s="14">
        <v>3.43193726563066E-2</v>
      </c>
      <c r="AW555" s="14">
        <v>5.4946092833483798E-2</v>
      </c>
      <c r="AX555" s="14">
        <v>0.12928979159987899</v>
      </c>
      <c r="AY555" s="14"/>
      <c r="AZ555" s="14">
        <v>1.74939139020539E-2</v>
      </c>
      <c r="BA555" s="14">
        <v>6.67633869646716E-2</v>
      </c>
      <c r="BB555" s="14">
        <v>9.3671233712136301E-2</v>
      </c>
      <c r="BC555" s="14"/>
      <c r="BD555" s="14">
        <v>7.6934457493639502E-2</v>
      </c>
      <c r="BE555" s="14">
        <v>5.1382820836778101E-2</v>
      </c>
      <c r="BF555" s="14"/>
      <c r="BG555" s="14">
        <v>7.2835179153580495E-2</v>
      </c>
      <c r="BH555" s="14">
        <v>6.1879591222736501E-2</v>
      </c>
      <c r="BI555" s="14"/>
      <c r="BJ555" s="14">
        <v>8.0740951352827398E-2</v>
      </c>
      <c r="BK555" s="14">
        <v>6.5711368297238601E-2</v>
      </c>
    </row>
    <row r="556" spans="2:63" x14ac:dyDescent="0.35">
      <c r="B556" t="s">
        <v>289</v>
      </c>
      <c r="C556" s="14">
        <v>1.8378289307387899E-2</v>
      </c>
      <c r="D556" s="14">
        <v>2.5065654691607101E-2</v>
      </c>
      <c r="E556" s="14">
        <v>1.25062066028761E-2</v>
      </c>
      <c r="F556" s="14"/>
      <c r="G556" s="14">
        <v>4.1093781965603003E-2</v>
      </c>
      <c r="H556" s="14">
        <v>4.8399533480808698E-3</v>
      </c>
      <c r="I556" s="14">
        <v>1.9734124761522798E-2</v>
      </c>
      <c r="J556" s="14">
        <v>2.27175602048891E-2</v>
      </c>
      <c r="K556" s="14">
        <v>2.1228563279111601E-2</v>
      </c>
      <c r="L556" s="14">
        <v>8.5069412044797999E-3</v>
      </c>
      <c r="M556" s="14"/>
      <c r="N556" s="14">
        <v>8.6746419445163699E-3</v>
      </c>
      <c r="O556" s="14">
        <v>2.0335327430992301E-2</v>
      </c>
      <c r="P556" s="14"/>
      <c r="Q556" s="14">
        <v>3.1273772052536397E-2</v>
      </c>
      <c r="R556" s="14">
        <v>2.5814576756628901E-2</v>
      </c>
      <c r="S556" s="14">
        <v>1.4571332732753401E-2</v>
      </c>
      <c r="T556" s="14">
        <v>0</v>
      </c>
      <c r="U556" s="14">
        <v>0</v>
      </c>
      <c r="V556" s="14">
        <v>1.9204108833017E-2</v>
      </c>
      <c r="W556" s="14">
        <v>6.9791723478222299E-3</v>
      </c>
      <c r="X556" s="14">
        <v>1.01991135247473E-2</v>
      </c>
      <c r="Y556" s="14">
        <v>1.48757633021529E-2</v>
      </c>
      <c r="Z556" s="14">
        <v>7.7362507779962106E-2</v>
      </c>
      <c r="AA556" s="14"/>
      <c r="AB556" s="14">
        <v>3.1321314579794801E-3</v>
      </c>
      <c r="AC556" s="14">
        <v>1.7652072441422199E-2</v>
      </c>
      <c r="AD556" s="14">
        <v>1.6286289441742999E-2</v>
      </c>
      <c r="AE556" s="14"/>
      <c r="AF556" s="14">
        <v>4.7966480386415497E-3</v>
      </c>
      <c r="AG556" s="14">
        <v>2.3201262292693401E-2</v>
      </c>
      <c r="AH556" s="14">
        <v>4.0222087683549103E-2</v>
      </c>
      <c r="AI556" s="14">
        <v>3.2384677226202599E-2</v>
      </c>
      <c r="AJ556" s="14">
        <v>0</v>
      </c>
      <c r="AK556" s="14"/>
      <c r="AL556" s="14">
        <v>5.0041638962187397E-3</v>
      </c>
      <c r="AM556" s="14">
        <v>2.3637117148590799E-2</v>
      </c>
      <c r="AN556" s="14">
        <v>3.6420036169303498E-2</v>
      </c>
      <c r="AO556" s="14">
        <v>0</v>
      </c>
      <c r="AP556" s="14">
        <v>0</v>
      </c>
      <c r="AQ556" s="14"/>
      <c r="AR556" s="14">
        <v>0</v>
      </c>
      <c r="AS556" s="14">
        <v>7.24734764160412E-3</v>
      </c>
      <c r="AT556" s="14">
        <v>3.7257378656467402E-2</v>
      </c>
      <c r="AU556" s="14"/>
      <c r="AV556" s="14">
        <v>1.6772443996442701E-2</v>
      </c>
      <c r="AW556" s="14">
        <v>8.9825032725215897E-3</v>
      </c>
      <c r="AX556" s="14">
        <v>4.54245440819828E-2</v>
      </c>
      <c r="AY556" s="14"/>
      <c r="AZ556" s="14">
        <v>1.17198291315123E-2</v>
      </c>
      <c r="BA556" s="14">
        <v>1.6359457638698699E-2</v>
      </c>
      <c r="BB556" s="14">
        <v>2.5122224873634101E-2</v>
      </c>
      <c r="BC556" s="14"/>
      <c r="BD556" s="14">
        <v>1.10181089788455E-2</v>
      </c>
      <c r="BE556" s="14">
        <v>2.0000627268096701E-2</v>
      </c>
      <c r="BF556" s="14"/>
      <c r="BG556" s="14">
        <v>1.0803246984523099E-2</v>
      </c>
      <c r="BH556" s="14">
        <v>3.2134043701031699E-2</v>
      </c>
      <c r="BI556" s="14"/>
      <c r="BJ556" s="14">
        <v>2.8621181672407299E-2</v>
      </c>
      <c r="BK556" s="14">
        <v>1.5570835450509199E-2</v>
      </c>
    </row>
    <row r="557" spans="2:63" x14ac:dyDescent="0.35">
      <c r="B557" t="s">
        <v>86</v>
      </c>
      <c r="C557" s="14">
        <v>2.84860730104806E-2</v>
      </c>
      <c r="D557" s="14">
        <v>2.8326638190322499E-2</v>
      </c>
      <c r="E557" s="14">
        <v>2.8846015060999802E-2</v>
      </c>
      <c r="F557" s="14"/>
      <c r="G557" s="14">
        <v>3.7748117009644998E-2</v>
      </c>
      <c r="H557" s="14">
        <v>2.0176284281785899E-2</v>
      </c>
      <c r="I557" s="14">
        <v>2.8496671278926699E-2</v>
      </c>
      <c r="J557" s="14">
        <v>3.1061645163964501E-2</v>
      </c>
      <c r="K557" s="14">
        <v>5.3693638020387097E-2</v>
      </c>
      <c r="L557" s="14">
        <v>8.5069412044797999E-3</v>
      </c>
      <c r="M557" s="14"/>
      <c r="N557" s="14">
        <v>1.8006946769993599E-2</v>
      </c>
      <c r="O557" s="14">
        <v>3.0599510235452699E-2</v>
      </c>
      <c r="P557" s="14"/>
      <c r="Q557" s="14">
        <v>6.5709335404195199E-2</v>
      </c>
      <c r="R557" s="14">
        <v>3.2378564743129001E-2</v>
      </c>
      <c r="S557" s="14">
        <v>2.4132999294160101E-2</v>
      </c>
      <c r="T557" s="14">
        <v>0</v>
      </c>
      <c r="U557" s="14">
        <v>2.4220328921809201E-2</v>
      </c>
      <c r="V557" s="14">
        <v>3.1604933670469897E-2</v>
      </c>
      <c r="W557" s="14">
        <v>7.1184295283642701E-2</v>
      </c>
      <c r="X557" s="14">
        <v>1.05653035224501E-2</v>
      </c>
      <c r="Y557" s="14">
        <v>4.2157586571310397E-3</v>
      </c>
      <c r="Z557" s="14">
        <v>4.07954067576407E-2</v>
      </c>
      <c r="AA557" s="14"/>
      <c r="AB557" s="14">
        <v>3.7107287516882502E-3</v>
      </c>
      <c r="AC557" s="14">
        <v>5.9789270067503297E-3</v>
      </c>
      <c r="AD557" s="14">
        <v>3.1598170480237997E-2</v>
      </c>
      <c r="AE557" s="14"/>
      <c r="AF557" s="14">
        <v>1.1464673178457599E-2</v>
      </c>
      <c r="AG557" s="14">
        <v>2.6889163465844398E-2</v>
      </c>
      <c r="AH557" s="14">
        <v>3.2802670224678199E-2</v>
      </c>
      <c r="AI557" s="14">
        <v>5.6957677163942802E-2</v>
      </c>
      <c r="AJ557" s="14">
        <v>0</v>
      </c>
      <c r="AK557" s="14"/>
      <c r="AL557" s="14">
        <v>1.6584618973719201E-2</v>
      </c>
      <c r="AM557" s="14">
        <v>1.47604200086321E-2</v>
      </c>
      <c r="AN557" s="14">
        <v>4.4515652245098299E-2</v>
      </c>
      <c r="AO557" s="14">
        <v>0.100467216082562</v>
      </c>
      <c r="AP557" s="14">
        <v>0</v>
      </c>
      <c r="AQ557" s="14"/>
      <c r="AR557" s="14">
        <v>0</v>
      </c>
      <c r="AS557" s="14">
        <v>1.39650575665875E-2</v>
      </c>
      <c r="AT557" s="14">
        <v>2.7294141773657701E-2</v>
      </c>
      <c r="AU557" s="14"/>
      <c r="AV557" s="14">
        <v>1.04797769926638E-2</v>
      </c>
      <c r="AW557" s="14">
        <v>2.07540540532332E-2</v>
      </c>
      <c r="AX557" s="14">
        <v>5.1618741505040601E-3</v>
      </c>
      <c r="AY557" s="14"/>
      <c r="AZ557" s="14">
        <v>1.2067634446722E-2</v>
      </c>
      <c r="BA557" s="14">
        <v>1.26953203838613E-2</v>
      </c>
      <c r="BB557" s="14">
        <v>2.34014399042939E-2</v>
      </c>
      <c r="BC557" s="14"/>
      <c r="BD557" s="14">
        <v>0</v>
      </c>
      <c r="BE557" s="14">
        <v>3.5847835992831201E-2</v>
      </c>
      <c r="BF557" s="14"/>
      <c r="BG557" s="14">
        <v>6.6185183451421903E-3</v>
      </c>
      <c r="BH557" s="14">
        <v>6.8196044037046794E-2</v>
      </c>
      <c r="BI557" s="14"/>
      <c r="BJ557" s="14">
        <v>4.3925034916408201E-2</v>
      </c>
      <c r="BK557" s="14">
        <v>2.4254438858292801E-2</v>
      </c>
    </row>
    <row r="558" spans="2:63" x14ac:dyDescent="0.35">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row>
    <row r="559" spans="2:63" x14ac:dyDescent="0.35">
      <c r="B559" s="6" t="s">
        <v>302</v>
      </c>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row>
    <row r="560" spans="2:63" x14ac:dyDescent="0.35">
      <c r="B560" s="21" t="s">
        <v>90</v>
      </c>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row>
    <row r="561" spans="2:63" x14ac:dyDescent="0.35">
      <c r="B561" t="s">
        <v>291</v>
      </c>
      <c r="C561" s="14">
        <v>0.49458552183934401</v>
      </c>
      <c r="D561" s="14">
        <v>0.46861781572444</v>
      </c>
      <c r="E561" s="14">
        <v>0.51612529358658199</v>
      </c>
      <c r="F561" s="14"/>
      <c r="G561" s="14">
        <v>0.43553486511497902</v>
      </c>
      <c r="H561" s="14">
        <v>0.47679138915122499</v>
      </c>
      <c r="I561" s="14">
        <v>0.47041310673286402</v>
      </c>
      <c r="J561" s="14">
        <v>0.447406472120774</v>
      </c>
      <c r="K561" s="14">
        <v>0.49343161967175703</v>
      </c>
      <c r="L561" s="14">
        <v>0.63552196007234396</v>
      </c>
      <c r="M561" s="14"/>
      <c r="N561" s="14">
        <v>0.51166428218025795</v>
      </c>
      <c r="O561" s="14">
        <v>0.49114106597226898</v>
      </c>
      <c r="P561" s="14"/>
      <c r="Q561" s="14">
        <v>0.50902338900850097</v>
      </c>
      <c r="R561" s="14">
        <v>0.47112249427615899</v>
      </c>
      <c r="S561" s="14">
        <v>0.50433577763200199</v>
      </c>
      <c r="T561" s="14">
        <v>0.388706284989418</v>
      </c>
      <c r="U561" s="14">
        <v>0.63811087493552998</v>
      </c>
      <c r="V561" s="14">
        <v>0.52411518678310398</v>
      </c>
      <c r="W561" s="14">
        <v>0.51060781702566904</v>
      </c>
      <c r="X561" s="14">
        <v>0.50143739297668799</v>
      </c>
      <c r="Y561" s="14">
        <v>0.503057863371693</v>
      </c>
      <c r="Z561" s="14">
        <v>0.50568775780631603</v>
      </c>
      <c r="AA561" s="14"/>
      <c r="AB561" s="14">
        <v>0.55358869785503795</v>
      </c>
      <c r="AC561" s="14">
        <v>0.51543508634298796</v>
      </c>
      <c r="AD561" s="14">
        <v>0.45814126424518498</v>
      </c>
      <c r="AE561" s="14"/>
      <c r="AF561" s="14">
        <v>0.53959084114117095</v>
      </c>
      <c r="AG561" s="14">
        <v>0.481796312836617</v>
      </c>
      <c r="AH561" s="14">
        <v>0.43499922901143701</v>
      </c>
      <c r="AI561" s="14">
        <v>0.43015270687351698</v>
      </c>
      <c r="AJ561" s="14">
        <v>0</v>
      </c>
      <c r="AK561" s="14"/>
      <c r="AL561" s="14">
        <v>0.54319355552360205</v>
      </c>
      <c r="AM561" s="14">
        <v>0.46120694668607198</v>
      </c>
      <c r="AN561" s="14">
        <v>0.43694245854509001</v>
      </c>
      <c r="AO561" s="14">
        <v>0.34975709491274198</v>
      </c>
      <c r="AP561" s="14">
        <v>0</v>
      </c>
      <c r="AQ561" s="14"/>
      <c r="AR561" s="14">
        <v>0.48505505810716099</v>
      </c>
      <c r="AS561" s="14">
        <v>0.56072100966039196</v>
      </c>
      <c r="AT561" s="14">
        <v>0.46283532958387602</v>
      </c>
      <c r="AU561" s="14"/>
      <c r="AV561" s="14">
        <v>0.48282396602031202</v>
      </c>
      <c r="AW561" s="14">
        <v>0.53206551593946805</v>
      </c>
      <c r="AX561" s="14">
        <v>0.42381029426912697</v>
      </c>
      <c r="AY561" s="14"/>
      <c r="AZ561" s="14">
        <v>0.49596971460378098</v>
      </c>
      <c r="BA561" s="14">
        <v>0.554535207805677</v>
      </c>
      <c r="BB561" s="14">
        <v>0.40929963708330602</v>
      </c>
      <c r="BC561" s="14"/>
      <c r="BD561" s="14">
        <v>0.49557538412985402</v>
      </c>
      <c r="BE561" s="14">
        <v>0.47466471739219002</v>
      </c>
      <c r="BF561" s="14"/>
      <c r="BG561" s="14">
        <v>0.50043475797915604</v>
      </c>
      <c r="BH561" s="14">
        <v>0.48396371244207997</v>
      </c>
      <c r="BI561" s="14"/>
      <c r="BJ561" s="14">
        <v>0.47864119183410397</v>
      </c>
      <c r="BK561" s="14">
        <v>0.49895567132187002</v>
      </c>
    </row>
    <row r="562" spans="2:63" x14ac:dyDescent="0.35">
      <c r="B562" t="s">
        <v>292</v>
      </c>
      <c r="C562" s="14">
        <v>0.49068129645222702</v>
      </c>
      <c r="D562" s="14">
        <v>0.49139408137257801</v>
      </c>
      <c r="E562" s="14">
        <v>0.49024452045142303</v>
      </c>
      <c r="F562" s="14"/>
      <c r="G562" s="14">
        <v>0.43923015092122197</v>
      </c>
      <c r="H562" s="14">
        <v>0.52316009616241799</v>
      </c>
      <c r="I562" s="14">
        <v>0.431545006492974</v>
      </c>
      <c r="J562" s="14">
        <v>0.50058615627013603</v>
      </c>
      <c r="K562" s="14">
        <v>0.46953354431150601</v>
      </c>
      <c r="L562" s="14">
        <v>0.56807445964008096</v>
      </c>
      <c r="M562" s="14"/>
      <c r="N562" s="14">
        <v>0.62026449403992401</v>
      </c>
      <c r="O562" s="14">
        <v>0.464546870047986</v>
      </c>
      <c r="P562" s="14"/>
      <c r="Q562" s="14">
        <v>0.45992410242778198</v>
      </c>
      <c r="R562" s="14">
        <v>0.384558752061891</v>
      </c>
      <c r="S562" s="14">
        <v>0.44597076570639699</v>
      </c>
      <c r="T562" s="14">
        <v>0.53568077005463499</v>
      </c>
      <c r="U562" s="14">
        <v>0.54513506042005</v>
      </c>
      <c r="V562" s="14">
        <v>0.53555108902731596</v>
      </c>
      <c r="W562" s="14">
        <v>0.494763407126943</v>
      </c>
      <c r="X562" s="14">
        <v>0.45957590925744002</v>
      </c>
      <c r="Y562" s="14">
        <v>0.63773200483957704</v>
      </c>
      <c r="Z562" s="14">
        <v>0.39930088444804102</v>
      </c>
      <c r="AA562" s="14"/>
      <c r="AB562" s="14">
        <v>0.60288846306879995</v>
      </c>
      <c r="AC562" s="14">
        <v>0.48611313946287299</v>
      </c>
      <c r="AD562" s="14">
        <v>0.45275824284420302</v>
      </c>
      <c r="AE562" s="14"/>
      <c r="AF562" s="14">
        <v>0.57865735381821504</v>
      </c>
      <c r="AG562" s="14">
        <v>0.43881177228121698</v>
      </c>
      <c r="AH562" s="14">
        <v>0.37800390670453698</v>
      </c>
      <c r="AI562" s="14">
        <v>0.44057908609961</v>
      </c>
      <c r="AJ562" s="14">
        <v>0</v>
      </c>
      <c r="AK562" s="14"/>
      <c r="AL562" s="14">
        <v>0.56693037705619598</v>
      </c>
      <c r="AM562" s="14">
        <v>0.42747881341535798</v>
      </c>
      <c r="AN562" s="14">
        <v>0.441098973748492</v>
      </c>
      <c r="AO562" s="14">
        <v>0.49570155053846798</v>
      </c>
      <c r="AP562" s="14">
        <v>0</v>
      </c>
      <c r="AQ562" s="14"/>
      <c r="AR562" s="14">
        <v>0.56261441359829301</v>
      </c>
      <c r="AS562" s="14">
        <v>0.57899024528958798</v>
      </c>
      <c r="AT562" s="14">
        <v>0.42192539718614702</v>
      </c>
      <c r="AU562" s="14"/>
      <c r="AV562" s="14">
        <v>0.55553747001009801</v>
      </c>
      <c r="AW562" s="14">
        <v>0.51742399582846499</v>
      </c>
      <c r="AX562" s="14">
        <v>0.42591862791798701</v>
      </c>
      <c r="AY562" s="14"/>
      <c r="AZ562" s="14">
        <v>0.58483360368368997</v>
      </c>
      <c r="BA562" s="14">
        <v>0.493743057834507</v>
      </c>
      <c r="BB562" s="14">
        <v>0.46993697677503998</v>
      </c>
      <c r="BC562" s="14"/>
      <c r="BD562" s="14">
        <v>0.58581875465311295</v>
      </c>
      <c r="BE562" s="14">
        <v>0.50595282338830705</v>
      </c>
      <c r="BF562" s="14"/>
      <c r="BG562" s="14">
        <v>0.52254398401112701</v>
      </c>
      <c r="BH562" s="14">
        <v>0.43282085347375499</v>
      </c>
      <c r="BI562" s="14"/>
      <c r="BJ562" s="14">
        <v>0.480120114298481</v>
      </c>
      <c r="BK562" s="14">
        <v>0.493575989719921</v>
      </c>
    </row>
    <row r="563" spans="2:63" x14ac:dyDescent="0.35">
      <c r="B563" t="s">
        <v>293</v>
      </c>
      <c r="C563" s="14">
        <v>0.47433560288292298</v>
      </c>
      <c r="D563" s="14">
        <v>0.47834118080777899</v>
      </c>
      <c r="E563" s="14">
        <v>0.46877588951299298</v>
      </c>
      <c r="F563" s="14"/>
      <c r="G563" s="14">
        <v>0.48692682296117801</v>
      </c>
      <c r="H563" s="14">
        <v>0.444796058425249</v>
      </c>
      <c r="I563" s="14">
        <v>0.44436132605575701</v>
      </c>
      <c r="J563" s="14">
        <v>0.478263412920094</v>
      </c>
      <c r="K563" s="14">
        <v>0.52018770128945901</v>
      </c>
      <c r="L563" s="14">
        <v>0.49327778593701799</v>
      </c>
      <c r="M563" s="14"/>
      <c r="N563" s="14">
        <v>0.60349990266866704</v>
      </c>
      <c r="O563" s="14">
        <v>0.44828566006899201</v>
      </c>
      <c r="P563" s="14"/>
      <c r="Q563" s="14">
        <v>0.54478269100801202</v>
      </c>
      <c r="R563" s="14">
        <v>0.38423468701336599</v>
      </c>
      <c r="S563" s="14">
        <v>0.48113418951653197</v>
      </c>
      <c r="T563" s="14">
        <v>0.319532287995622</v>
      </c>
      <c r="U563" s="14">
        <v>0.49478987011584402</v>
      </c>
      <c r="V563" s="14">
        <v>0.58106599730906505</v>
      </c>
      <c r="W563" s="14">
        <v>0.50745448977191399</v>
      </c>
      <c r="X563" s="14">
        <v>0.44311332712866103</v>
      </c>
      <c r="Y563" s="14">
        <v>0.51644849161234996</v>
      </c>
      <c r="Z563" s="14">
        <v>0.51986136610739098</v>
      </c>
      <c r="AA563" s="14"/>
      <c r="AB563" s="14">
        <v>0.55393893990639897</v>
      </c>
      <c r="AC563" s="14">
        <v>0.455939219469367</v>
      </c>
      <c r="AD563" s="14">
        <v>0.44110166703261999</v>
      </c>
      <c r="AE563" s="14"/>
      <c r="AF563" s="14">
        <v>0.53248523005987602</v>
      </c>
      <c r="AG563" s="14">
        <v>0.43934974130059101</v>
      </c>
      <c r="AH563" s="14">
        <v>0.52429569134159404</v>
      </c>
      <c r="AI563" s="14">
        <v>0.40968768939262401</v>
      </c>
      <c r="AJ563" s="14">
        <v>0</v>
      </c>
      <c r="AK563" s="14"/>
      <c r="AL563" s="14">
        <v>0.53071794170994002</v>
      </c>
      <c r="AM563" s="14">
        <v>0.451137574302861</v>
      </c>
      <c r="AN563" s="14">
        <v>0.380641310280877</v>
      </c>
      <c r="AO563" s="14">
        <v>0.471474220649162</v>
      </c>
      <c r="AP563" s="14">
        <v>0</v>
      </c>
      <c r="AQ563" s="14"/>
      <c r="AR563" s="14">
        <v>0.54609131855709803</v>
      </c>
      <c r="AS563" s="14">
        <v>0.50123632721690403</v>
      </c>
      <c r="AT563" s="14">
        <v>0.438830956634712</v>
      </c>
      <c r="AU563" s="14"/>
      <c r="AV563" s="14">
        <v>0.51878438008775596</v>
      </c>
      <c r="AW563" s="14">
        <v>0.48521274785964202</v>
      </c>
      <c r="AX563" s="14">
        <v>0.39747623024601902</v>
      </c>
      <c r="AY563" s="14"/>
      <c r="AZ563" s="14">
        <v>0.52788097011479496</v>
      </c>
      <c r="BA563" s="14">
        <v>0.47565726381357798</v>
      </c>
      <c r="BB563" s="14">
        <v>0.45919964171824601</v>
      </c>
      <c r="BC563" s="14"/>
      <c r="BD563" s="14">
        <v>0.49915340320443702</v>
      </c>
      <c r="BE563" s="14">
        <v>0.50548778384326498</v>
      </c>
      <c r="BF563" s="14"/>
      <c r="BG563" s="14">
        <v>0.49717166037175903</v>
      </c>
      <c r="BH563" s="14">
        <v>0.43286689752831597</v>
      </c>
      <c r="BI563" s="14"/>
      <c r="BJ563" s="14">
        <v>0.49731778168552498</v>
      </c>
      <c r="BK563" s="14">
        <v>0.46803646351686001</v>
      </c>
    </row>
    <row r="564" spans="2:63" x14ac:dyDescent="0.35">
      <c r="B564" t="s">
        <v>294</v>
      </c>
      <c r="C564" s="14">
        <v>0.44790568207817999</v>
      </c>
      <c r="D564" s="14">
        <v>0.45383659189813402</v>
      </c>
      <c r="E564" s="14">
        <v>0.44245262282421699</v>
      </c>
      <c r="F564" s="14"/>
      <c r="G564" s="14">
        <v>0.35398895868373198</v>
      </c>
      <c r="H564" s="14">
        <v>0.38809622477258199</v>
      </c>
      <c r="I564" s="14">
        <v>0.39406156089855399</v>
      </c>
      <c r="J564" s="14">
        <v>0.416391049696543</v>
      </c>
      <c r="K564" s="14">
        <v>0.45227244129258898</v>
      </c>
      <c r="L564" s="14">
        <v>0.67750743291536797</v>
      </c>
      <c r="M564" s="14"/>
      <c r="N564" s="14">
        <v>0.56816998681967601</v>
      </c>
      <c r="O564" s="14">
        <v>0.42365069624796298</v>
      </c>
      <c r="P564" s="14"/>
      <c r="Q564" s="14">
        <v>0.423187712129653</v>
      </c>
      <c r="R564" s="14">
        <v>0.35214412309894699</v>
      </c>
      <c r="S564" s="14">
        <v>0.406363674360392</v>
      </c>
      <c r="T564" s="14">
        <v>0.47957287669506599</v>
      </c>
      <c r="U564" s="14">
        <v>0.43805909664005499</v>
      </c>
      <c r="V564" s="14">
        <v>0.48320981807109098</v>
      </c>
      <c r="W564" s="14">
        <v>0.49133306255377301</v>
      </c>
      <c r="X564" s="14">
        <v>0.39044340099540997</v>
      </c>
      <c r="Y564" s="14">
        <v>0.56809988663450794</v>
      </c>
      <c r="Z564" s="14">
        <v>0.407414583072717</v>
      </c>
      <c r="AA564" s="14"/>
      <c r="AB564" s="14">
        <v>0.58114467264949199</v>
      </c>
      <c r="AC564" s="14">
        <v>0.45784389278322901</v>
      </c>
      <c r="AD564" s="14">
        <v>0.37040854996885503</v>
      </c>
      <c r="AE564" s="14"/>
      <c r="AF564" s="14">
        <v>0.56817912731711095</v>
      </c>
      <c r="AG564" s="14">
        <v>0.33905498351469898</v>
      </c>
      <c r="AH564" s="14">
        <v>0.27108825334951497</v>
      </c>
      <c r="AI564" s="14">
        <v>0.44782884249611199</v>
      </c>
      <c r="AJ564" s="14">
        <v>0</v>
      </c>
      <c r="AK564" s="14"/>
      <c r="AL564" s="14">
        <v>0.53392437740031495</v>
      </c>
      <c r="AM564" s="14">
        <v>0.34155028189456199</v>
      </c>
      <c r="AN564" s="14">
        <v>0.42278056985756102</v>
      </c>
      <c r="AO564" s="14">
        <v>0.48635994711355601</v>
      </c>
      <c r="AP564" s="14">
        <v>0</v>
      </c>
      <c r="AQ564" s="14"/>
      <c r="AR564" s="14">
        <v>0.57554595744602999</v>
      </c>
      <c r="AS564" s="14">
        <v>0.48381911394781202</v>
      </c>
      <c r="AT564" s="14">
        <v>0.38136785606939699</v>
      </c>
      <c r="AU564" s="14"/>
      <c r="AV564" s="14">
        <v>0.54238047796215205</v>
      </c>
      <c r="AW564" s="14">
        <v>0.404067404293798</v>
      </c>
      <c r="AX564" s="14">
        <v>0.41182674984251399</v>
      </c>
      <c r="AY564" s="14"/>
      <c r="AZ564" s="14">
        <v>0.50676325211294404</v>
      </c>
      <c r="BA564" s="14">
        <v>0.48927965960248898</v>
      </c>
      <c r="BB564" s="14">
        <v>0.37216410281984502</v>
      </c>
      <c r="BC564" s="14"/>
      <c r="BD564" s="14">
        <v>0.53090543007004498</v>
      </c>
      <c r="BE564" s="14">
        <v>0.49616466326880199</v>
      </c>
      <c r="BF564" s="14"/>
      <c r="BG564" s="14">
        <v>0.47470258640253099</v>
      </c>
      <c r="BH564" s="14">
        <v>0.39924435205720998</v>
      </c>
      <c r="BI564" s="14"/>
      <c r="BJ564" s="14">
        <v>0.44613719738740698</v>
      </c>
      <c r="BK564" s="14">
        <v>0.44839040250567402</v>
      </c>
    </row>
    <row r="565" spans="2:63" x14ac:dyDescent="0.35">
      <c r="B565" t="s">
        <v>295</v>
      </c>
      <c r="C565" s="14">
        <v>0.44450513078655801</v>
      </c>
      <c r="D565" s="14">
        <v>0.39877651513175</v>
      </c>
      <c r="E565" s="14">
        <v>0.48342882377410501</v>
      </c>
      <c r="F565" s="14"/>
      <c r="G565" s="14">
        <v>0.44773543494602103</v>
      </c>
      <c r="H565" s="14">
        <v>0.39763946815165102</v>
      </c>
      <c r="I565" s="14">
        <v>0.37781864165516899</v>
      </c>
      <c r="J565" s="14">
        <v>0.428663385283371</v>
      </c>
      <c r="K565" s="14">
        <v>0.47153848367969797</v>
      </c>
      <c r="L565" s="14">
        <v>0.56752176605927196</v>
      </c>
      <c r="M565" s="14"/>
      <c r="N565" s="14">
        <v>0.51331039534659095</v>
      </c>
      <c r="O565" s="14">
        <v>0.43062843877445001</v>
      </c>
      <c r="P565" s="14"/>
      <c r="Q565" s="14">
        <v>0.42411879008676201</v>
      </c>
      <c r="R565" s="14">
        <v>0.35924744638314099</v>
      </c>
      <c r="S565" s="14">
        <v>0.429132669314225</v>
      </c>
      <c r="T565" s="14">
        <v>0.45181005199530999</v>
      </c>
      <c r="U565" s="14">
        <v>0.33442180555190498</v>
      </c>
      <c r="V565" s="14">
        <v>0.49203733150763002</v>
      </c>
      <c r="W565" s="14">
        <v>0.458275951826838</v>
      </c>
      <c r="X565" s="14">
        <v>0.44262754550584399</v>
      </c>
      <c r="Y565" s="14">
        <v>0.52915339797029104</v>
      </c>
      <c r="Z565" s="14">
        <v>0.49004195978694198</v>
      </c>
      <c r="AA565" s="14"/>
      <c r="AB565" s="14">
        <v>0.56407298450907595</v>
      </c>
      <c r="AC565" s="14">
        <v>0.39099597965811</v>
      </c>
      <c r="AD565" s="14">
        <v>0.411991469892312</v>
      </c>
      <c r="AE565" s="14"/>
      <c r="AF565" s="14">
        <v>0.51681595222155596</v>
      </c>
      <c r="AG565" s="14">
        <v>0.39539833351582798</v>
      </c>
      <c r="AH565" s="14">
        <v>0.36710760826044497</v>
      </c>
      <c r="AI565" s="14">
        <v>0.41553193795299198</v>
      </c>
      <c r="AJ565" s="14">
        <v>0</v>
      </c>
      <c r="AK565" s="14"/>
      <c r="AL565" s="14">
        <v>0.52990780339619203</v>
      </c>
      <c r="AM565" s="14">
        <v>0.38668329502360899</v>
      </c>
      <c r="AN565" s="14">
        <v>0.37047125766405897</v>
      </c>
      <c r="AO565" s="14">
        <v>0.348379884629127</v>
      </c>
      <c r="AP565" s="14">
        <v>0</v>
      </c>
      <c r="AQ565" s="14"/>
      <c r="AR565" s="14">
        <v>0.56033290446375295</v>
      </c>
      <c r="AS565" s="14">
        <v>0.497932843447078</v>
      </c>
      <c r="AT565" s="14">
        <v>0.381028162578955</v>
      </c>
      <c r="AU565" s="14"/>
      <c r="AV565" s="14">
        <v>0.51946181520370305</v>
      </c>
      <c r="AW565" s="14">
        <v>0.45836189147469197</v>
      </c>
      <c r="AX565" s="14">
        <v>0.33331179158269503</v>
      </c>
      <c r="AY565" s="14"/>
      <c r="AZ565" s="14">
        <v>0.55632581566389705</v>
      </c>
      <c r="BA565" s="14">
        <v>0.47526674318939299</v>
      </c>
      <c r="BB565" s="14">
        <v>0.354178049502063</v>
      </c>
      <c r="BC565" s="14"/>
      <c r="BD565" s="14">
        <v>0.46788453892215698</v>
      </c>
      <c r="BE565" s="14">
        <v>0.50352451804537501</v>
      </c>
      <c r="BF565" s="14"/>
      <c r="BG565" s="14">
        <v>0.45279350311016398</v>
      </c>
      <c r="BH565" s="14">
        <v>0.42945401831125601</v>
      </c>
      <c r="BI565" s="14"/>
      <c r="BJ565" s="14">
        <v>0.46630566532328499</v>
      </c>
      <c r="BK565" s="14">
        <v>0.43852986593107901</v>
      </c>
    </row>
    <row r="566" spans="2:63" x14ac:dyDescent="0.35">
      <c r="B566" t="s">
        <v>296</v>
      </c>
      <c r="C566" s="14">
        <v>0.43994710777379697</v>
      </c>
      <c r="D566" s="14">
        <v>0.50218357829860105</v>
      </c>
      <c r="E566" s="14">
        <v>0.38177726053813799</v>
      </c>
      <c r="F566" s="14"/>
      <c r="G566" s="14">
        <v>0.47823324538463802</v>
      </c>
      <c r="H566" s="14">
        <v>0.36131218525820202</v>
      </c>
      <c r="I566" s="14">
        <v>0.38118313867296999</v>
      </c>
      <c r="J566" s="14">
        <v>0.384022325535187</v>
      </c>
      <c r="K566" s="14">
        <v>0.44323583619803603</v>
      </c>
      <c r="L566" s="14">
        <v>0.62223022718353105</v>
      </c>
      <c r="M566" s="14"/>
      <c r="N566" s="14">
        <v>0.68030253705829502</v>
      </c>
      <c r="O566" s="14">
        <v>0.391472063212218</v>
      </c>
      <c r="P566" s="14"/>
      <c r="Q566" s="14">
        <v>0.305659112489299</v>
      </c>
      <c r="R566" s="14">
        <v>0.32159532429757198</v>
      </c>
      <c r="S566" s="14">
        <v>0.37267496745204598</v>
      </c>
      <c r="T566" s="14">
        <v>0.40093946282155002</v>
      </c>
      <c r="U566" s="14">
        <v>0.41216779387403402</v>
      </c>
      <c r="V566" s="14">
        <v>0.40704532713239699</v>
      </c>
      <c r="W566" s="14">
        <v>0.438257332043054</v>
      </c>
      <c r="X566" s="14">
        <v>0.50555985427151195</v>
      </c>
      <c r="Y566" s="14">
        <v>0.63940750992356199</v>
      </c>
      <c r="Z566" s="14">
        <v>0.46195703627483198</v>
      </c>
      <c r="AA566" s="14"/>
      <c r="AB566" s="14">
        <v>0.52508512522872097</v>
      </c>
      <c r="AC566" s="14">
        <v>0.47474489584478702</v>
      </c>
      <c r="AD566" s="14">
        <v>0.39012453457246699</v>
      </c>
      <c r="AE566" s="14"/>
      <c r="AF566" s="14">
        <v>0.52290664297676803</v>
      </c>
      <c r="AG566" s="14">
        <v>0.36355824908017198</v>
      </c>
      <c r="AH566" s="14">
        <v>0.39949848677232702</v>
      </c>
      <c r="AI566" s="14">
        <v>0.42681914156592099</v>
      </c>
      <c r="AJ566" s="14">
        <v>0</v>
      </c>
      <c r="AK566" s="14"/>
      <c r="AL566" s="14">
        <v>0.48197868381508702</v>
      </c>
      <c r="AM566" s="14">
        <v>0.39915726343199898</v>
      </c>
      <c r="AN566" s="14">
        <v>0.44106736266909202</v>
      </c>
      <c r="AO566" s="14">
        <v>0.32579478821982499</v>
      </c>
      <c r="AP566" s="14">
        <v>0</v>
      </c>
      <c r="AQ566" s="14"/>
      <c r="AR566" s="14">
        <v>0.58490201409773801</v>
      </c>
      <c r="AS566" s="14">
        <v>0.44285057485893298</v>
      </c>
      <c r="AT566" s="14">
        <v>0.42629428821627702</v>
      </c>
      <c r="AU566" s="14"/>
      <c r="AV566" s="14">
        <v>0.52443804597035804</v>
      </c>
      <c r="AW566" s="14">
        <v>0.41798537082554299</v>
      </c>
      <c r="AX566" s="14">
        <v>0.40186449646773398</v>
      </c>
      <c r="AY566" s="14"/>
      <c r="AZ566" s="14">
        <v>0.449678565444184</v>
      </c>
      <c r="BA566" s="14">
        <v>0.47030686764950802</v>
      </c>
      <c r="BB566" s="14">
        <v>0.40572894144215899</v>
      </c>
      <c r="BC566" s="14"/>
      <c r="BD566" s="14">
        <v>0.56280593985187699</v>
      </c>
      <c r="BE566" s="14">
        <v>0.53188057925433296</v>
      </c>
      <c r="BF566" s="14"/>
      <c r="BG566" s="14">
        <v>0.50257825736178796</v>
      </c>
      <c r="BH566" s="14">
        <v>0.32621325990822803</v>
      </c>
      <c r="BI566" s="14"/>
      <c r="BJ566" s="14">
        <v>0.415568971224622</v>
      </c>
      <c r="BK566" s="14">
        <v>0.44662886240320498</v>
      </c>
    </row>
    <row r="567" spans="2:63" x14ac:dyDescent="0.35">
      <c r="B567" t="s">
        <v>297</v>
      </c>
      <c r="C567" s="14">
        <v>0.32958571595166403</v>
      </c>
      <c r="D567" s="14">
        <v>0.39321731702694002</v>
      </c>
      <c r="E567" s="14">
        <v>0.26932246286655998</v>
      </c>
      <c r="F567" s="14"/>
      <c r="G567" s="14">
        <v>0.25427345019790598</v>
      </c>
      <c r="H567" s="14">
        <v>0.358871961072942</v>
      </c>
      <c r="I567" s="14">
        <v>0.252519028559609</v>
      </c>
      <c r="J567" s="14">
        <v>0.326295472337432</v>
      </c>
      <c r="K567" s="14">
        <v>0.401061237598003</v>
      </c>
      <c r="L567" s="14">
        <v>0.38962250689531902</v>
      </c>
      <c r="M567" s="14"/>
      <c r="N567" s="14">
        <v>0.42024491404223202</v>
      </c>
      <c r="O567" s="14">
        <v>0.311301507933398</v>
      </c>
      <c r="P567" s="14"/>
      <c r="Q567" s="14">
        <v>0.261205265115382</v>
      </c>
      <c r="R567" s="14">
        <v>0.275559291598306</v>
      </c>
      <c r="S567" s="14">
        <v>0.27870282570233701</v>
      </c>
      <c r="T567" s="14">
        <v>0.27523075798086</v>
      </c>
      <c r="U567" s="14">
        <v>0.32486706054465903</v>
      </c>
      <c r="V567" s="14">
        <v>0.28761993808877701</v>
      </c>
      <c r="W567" s="14">
        <v>0.47759927957138099</v>
      </c>
      <c r="X567" s="14">
        <v>0.35882367989354602</v>
      </c>
      <c r="Y567" s="14">
        <v>0.36477750180315899</v>
      </c>
      <c r="Z567" s="14">
        <v>0.29783038723310401</v>
      </c>
      <c r="AA567" s="14"/>
      <c r="AB567" s="14">
        <v>0.40618819189265998</v>
      </c>
      <c r="AC567" s="14">
        <v>0.27116287400920602</v>
      </c>
      <c r="AD567" s="14">
        <v>0.34020533335365399</v>
      </c>
      <c r="AE567" s="14"/>
      <c r="AF567" s="14">
        <v>0.37934355455690499</v>
      </c>
      <c r="AG567" s="14">
        <v>0.33476378044835298</v>
      </c>
      <c r="AH567" s="14">
        <v>0.27852638927845702</v>
      </c>
      <c r="AI567" s="14">
        <v>0.217687289290112</v>
      </c>
      <c r="AJ567" s="14">
        <v>0</v>
      </c>
      <c r="AK567" s="14"/>
      <c r="AL567" s="14">
        <v>0.36914217010607397</v>
      </c>
      <c r="AM567" s="14">
        <v>0.32314004795254297</v>
      </c>
      <c r="AN567" s="14">
        <v>0.25144802206387501</v>
      </c>
      <c r="AO567" s="14">
        <v>0.24288300279496999</v>
      </c>
      <c r="AP567" s="14">
        <v>0</v>
      </c>
      <c r="AQ567" s="14"/>
      <c r="AR567" s="14">
        <v>0.45174924046819298</v>
      </c>
      <c r="AS567" s="14">
        <v>0.31525328481751302</v>
      </c>
      <c r="AT567" s="14">
        <v>0.32640010530220598</v>
      </c>
      <c r="AU567" s="14"/>
      <c r="AV567" s="14">
        <v>0.39168864622938698</v>
      </c>
      <c r="AW567" s="14">
        <v>0.333385339779531</v>
      </c>
      <c r="AX567" s="14">
        <v>0.29485794767559897</v>
      </c>
      <c r="AY567" s="14"/>
      <c r="AZ567" s="14">
        <v>0.36682974958791198</v>
      </c>
      <c r="BA567" s="14">
        <v>0.33274316768831502</v>
      </c>
      <c r="BB567" s="14">
        <v>0.32936941217555499</v>
      </c>
      <c r="BC567" s="14"/>
      <c r="BD567" s="14">
        <v>0.36630732479942502</v>
      </c>
      <c r="BE567" s="14">
        <v>0.30369081428707101</v>
      </c>
      <c r="BF567" s="14"/>
      <c r="BG567" s="14">
        <v>0.36573850100238497</v>
      </c>
      <c r="BH567" s="14">
        <v>0.263934751824003</v>
      </c>
      <c r="BI567" s="14"/>
      <c r="BJ567" s="14">
        <v>0.28334494128183302</v>
      </c>
      <c r="BK567" s="14">
        <v>0.34225975728350699</v>
      </c>
    </row>
    <row r="568" spans="2:63" x14ac:dyDescent="0.35">
      <c r="B568" t="s">
        <v>298</v>
      </c>
      <c r="C568" s="14">
        <v>0.26441004211649499</v>
      </c>
      <c r="D568" s="14">
        <v>0.30896426034686703</v>
      </c>
      <c r="E568" s="14">
        <v>0.22283991775923701</v>
      </c>
      <c r="F568" s="14"/>
      <c r="G568" s="14">
        <v>0.183579135520236</v>
      </c>
      <c r="H568" s="14">
        <v>0.194175038910153</v>
      </c>
      <c r="I568" s="14">
        <v>0.22370234785093901</v>
      </c>
      <c r="J568" s="14">
        <v>0.25134478870038202</v>
      </c>
      <c r="K568" s="14">
        <v>0.30352770772549298</v>
      </c>
      <c r="L568" s="14">
        <v>0.434914955281967</v>
      </c>
      <c r="M568" s="14"/>
      <c r="N568" s="14">
        <v>0.39376279424668698</v>
      </c>
      <c r="O568" s="14">
        <v>0.238322092107044</v>
      </c>
      <c r="P568" s="14"/>
      <c r="Q568" s="14">
        <v>0.147200668931429</v>
      </c>
      <c r="R568" s="14">
        <v>0.18750741608868099</v>
      </c>
      <c r="S568" s="14">
        <v>0.16896489786996599</v>
      </c>
      <c r="T568" s="14">
        <v>0.31052900549100798</v>
      </c>
      <c r="U568" s="14">
        <v>0.13641241638502399</v>
      </c>
      <c r="V568" s="14">
        <v>0.27564571432414903</v>
      </c>
      <c r="W568" s="14">
        <v>0.321338932604534</v>
      </c>
      <c r="X568" s="14">
        <v>0.282921973516223</v>
      </c>
      <c r="Y568" s="14">
        <v>0.39500695386484602</v>
      </c>
      <c r="Z568" s="14">
        <v>0.24486639866992699</v>
      </c>
      <c r="AA568" s="14"/>
      <c r="AB568" s="14">
        <v>0.35868193396575399</v>
      </c>
      <c r="AC568" s="14">
        <v>0.26493015796269498</v>
      </c>
      <c r="AD568" s="14">
        <v>0.21990651965984101</v>
      </c>
      <c r="AE568" s="14"/>
      <c r="AF568" s="14">
        <v>0.33157918688061</v>
      </c>
      <c r="AG568" s="14">
        <v>0.224258352638567</v>
      </c>
      <c r="AH568" s="14">
        <v>0.192852953713092</v>
      </c>
      <c r="AI568" s="14">
        <v>0.22748834257391001</v>
      </c>
      <c r="AJ568" s="14">
        <v>0</v>
      </c>
      <c r="AK568" s="14"/>
      <c r="AL568" s="14">
        <v>0.31638257143315901</v>
      </c>
      <c r="AM568" s="14">
        <v>0.23419637616038899</v>
      </c>
      <c r="AN568" s="14">
        <v>0.25040190745609803</v>
      </c>
      <c r="AO568" s="14">
        <v>0</v>
      </c>
      <c r="AP568" s="14">
        <v>0</v>
      </c>
      <c r="AQ568" s="14"/>
      <c r="AR568" s="14">
        <v>0.39930836563477101</v>
      </c>
      <c r="AS568" s="14">
        <v>0.26511640629301902</v>
      </c>
      <c r="AT568" s="14">
        <v>0.237666455637665</v>
      </c>
      <c r="AU568" s="14"/>
      <c r="AV568" s="14">
        <v>0.35295300945026098</v>
      </c>
      <c r="AW568" s="14">
        <v>0.24021020458747899</v>
      </c>
      <c r="AX568" s="14">
        <v>0.23890956385067799</v>
      </c>
      <c r="AY568" s="14"/>
      <c r="AZ568" s="14">
        <v>0.35954645374816802</v>
      </c>
      <c r="BA568" s="14">
        <v>0.27860500538396099</v>
      </c>
      <c r="BB568" s="14">
        <v>0.22534697163745199</v>
      </c>
      <c r="BC568" s="14"/>
      <c r="BD568" s="14">
        <v>0.34805021385500001</v>
      </c>
      <c r="BE568" s="14">
        <v>0.28456824054249902</v>
      </c>
      <c r="BF568" s="14"/>
      <c r="BG568" s="14">
        <v>0.30962835581669801</v>
      </c>
      <c r="BH568" s="14">
        <v>0.18229670322764999</v>
      </c>
      <c r="BI568" s="14"/>
      <c r="BJ568" s="14">
        <v>0.229732031951667</v>
      </c>
      <c r="BK568" s="14">
        <v>0.27391486847966201</v>
      </c>
    </row>
    <row r="569" spans="2:63" x14ac:dyDescent="0.35">
      <c r="B569" t="s">
        <v>299</v>
      </c>
      <c r="C569" s="14">
        <v>0.23589477574856099</v>
      </c>
      <c r="D569" s="14">
        <v>0.296592719246485</v>
      </c>
      <c r="E569" s="14">
        <v>0.17959486669017599</v>
      </c>
      <c r="F569" s="14"/>
      <c r="G569" s="14">
        <v>0.31306509545540701</v>
      </c>
      <c r="H569" s="14">
        <v>0.33543492289949001</v>
      </c>
      <c r="I569" s="14">
        <v>0.218174030036454</v>
      </c>
      <c r="J569" s="14">
        <v>0.19195359865827899</v>
      </c>
      <c r="K569" s="14">
        <v>0.15981915338130401</v>
      </c>
      <c r="L569" s="14">
        <v>0.188807194922884</v>
      </c>
      <c r="M569" s="14"/>
      <c r="N569" s="14">
        <v>0.179183688969481</v>
      </c>
      <c r="O569" s="14">
        <v>0.247332305855266</v>
      </c>
      <c r="P569" s="14"/>
      <c r="Q569" s="14">
        <v>0.310863376366737</v>
      </c>
      <c r="R569" s="14">
        <v>0.244933384354901</v>
      </c>
      <c r="S569" s="14">
        <v>0.232284045390618</v>
      </c>
      <c r="T569" s="14">
        <v>0.25616971428225899</v>
      </c>
      <c r="U569" s="14">
        <v>0.19300452407584301</v>
      </c>
      <c r="V569" s="14">
        <v>0.177940654385428</v>
      </c>
      <c r="W569" s="14">
        <v>0.266716948299137</v>
      </c>
      <c r="X569" s="14">
        <v>0.28761886992118102</v>
      </c>
      <c r="Y569" s="14">
        <v>0.17163767213547401</v>
      </c>
      <c r="Z569" s="14">
        <v>0.31989834110102899</v>
      </c>
      <c r="AA569" s="14"/>
      <c r="AB569" s="14">
        <v>0.17344945924153601</v>
      </c>
      <c r="AC569" s="14">
        <v>0.23624893701060701</v>
      </c>
      <c r="AD569" s="14">
        <v>0.30664443124153301</v>
      </c>
      <c r="AE569" s="14"/>
      <c r="AF569" s="14">
        <v>0.19547420558849499</v>
      </c>
      <c r="AG569" s="14">
        <v>0.30271198072306299</v>
      </c>
      <c r="AH569" s="14">
        <v>0.24747274091490401</v>
      </c>
      <c r="AI569" s="14">
        <v>0.170452877988302</v>
      </c>
      <c r="AJ569" s="14">
        <v>0</v>
      </c>
      <c r="AK569" s="14"/>
      <c r="AL569" s="14">
        <v>0.19993699000177301</v>
      </c>
      <c r="AM569" s="14">
        <v>0.28440854943201399</v>
      </c>
      <c r="AN569" s="14">
        <v>0.21733766251487199</v>
      </c>
      <c r="AO569" s="14">
        <v>7.2717598215868498E-2</v>
      </c>
      <c r="AP569" s="14">
        <v>0</v>
      </c>
      <c r="AQ569" s="14"/>
      <c r="AR569" s="14">
        <v>0.190538207556676</v>
      </c>
      <c r="AS569" s="14">
        <v>0.225149702671849</v>
      </c>
      <c r="AT569" s="14">
        <v>0.27152207428195602</v>
      </c>
      <c r="AU569" s="14"/>
      <c r="AV569" s="14">
        <v>0.21923493188903501</v>
      </c>
      <c r="AW569" s="14">
        <v>0.25176592945752202</v>
      </c>
      <c r="AX569" s="14">
        <v>0.21685580256548501</v>
      </c>
      <c r="AY569" s="14"/>
      <c r="AZ569" s="14">
        <v>0.206749308393155</v>
      </c>
      <c r="BA569" s="14">
        <v>0.22058734168588301</v>
      </c>
      <c r="BB569" s="14">
        <v>0.26538184072760501</v>
      </c>
      <c r="BC569" s="14"/>
      <c r="BD569" s="14">
        <v>0.26469395317384398</v>
      </c>
      <c r="BE569" s="14">
        <v>0.206724349264926</v>
      </c>
      <c r="BF569" s="14"/>
      <c r="BG569" s="14">
        <v>0.26003422777933599</v>
      </c>
      <c r="BH569" s="14">
        <v>0.19205919580332401</v>
      </c>
      <c r="BI569" s="14"/>
      <c r="BJ569" s="14">
        <v>0.25590556172594697</v>
      </c>
      <c r="BK569" s="14">
        <v>0.23041005949172999</v>
      </c>
    </row>
    <row r="570" spans="2:63" x14ac:dyDescent="0.35">
      <c r="B570" t="s">
        <v>300</v>
      </c>
      <c r="C570" s="14">
        <v>0.21316526364222699</v>
      </c>
      <c r="D570" s="14">
        <v>0.23159859950692199</v>
      </c>
      <c r="E570" s="14">
        <v>0.19264924587486501</v>
      </c>
      <c r="F570" s="14"/>
      <c r="G570" s="14">
        <v>0.26614740973615603</v>
      </c>
      <c r="H570" s="14">
        <v>0.279802718133281</v>
      </c>
      <c r="I570" s="14">
        <v>0.232424626060175</v>
      </c>
      <c r="J570" s="14">
        <v>0.15628757019679199</v>
      </c>
      <c r="K570" s="14">
        <v>0.21371994597173899</v>
      </c>
      <c r="L570" s="14">
        <v>0.13127319347351801</v>
      </c>
      <c r="M570" s="14"/>
      <c r="N570" s="14">
        <v>0.196263574853622</v>
      </c>
      <c r="O570" s="14">
        <v>0.216574007599593</v>
      </c>
      <c r="P570" s="14"/>
      <c r="Q570" s="14">
        <v>0.22555955464126001</v>
      </c>
      <c r="R570" s="14">
        <v>0.16496999470621199</v>
      </c>
      <c r="S570" s="14">
        <v>0.28130904556317998</v>
      </c>
      <c r="T570" s="14">
        <v>0.249090223105705</v>
      </c>
      <c r="U570" s="14">
        <v>0.17653375395305199</v>
      </c>
      <c r="V570" s="14">
        <v>0.29148612482835401</v>
      </c>
      <c r="W570" s="14">
        <v>0.19072479809482801</v>
      </c>
      <c r="X570" s="14">
        <v>0.20880078777675801</v>
      </c>
      <c r="Y570" s="14">
        <v>0.19848582201666601</v>
      </c>
      <c r="Z570" s="14">
        <v>0.260860659133134</v>
      </c>
      <c r="AA570" s="14"/>
      <c r="AB570" s="14">
        <v>0.22218478476753101</v>
      </c>
      <c r="AC570" s="14">
        <v>0.239610110910396</v>
      </c>
      <c r="AD570" s="14">
        <v>0.198596585749377</v>
      </c>
      <c r="AE570" s="14"/>
      <c r="AF570" s="14">
        <v>0.20529259595291999</v>
      </c>
      <c r="AG570" s="14">
        <v>0.22859771183229499</v>
      </c>
      <c r="AH570" s="14">
        <v>0.34742751407814698</v>
      </c>
      <c r="AI570" s="14">
        <v>0.17879088409191199</v>
      </c>
      <c r="AJ570" s="14">
        <v>0</v>
      </c>
      <c r="AK570" s="14"/>
      <c r="AL570" s="14">
        <v>0.230897776047713</v>
      </c>
      <c r="AM570" s="14">
        <v>0.218650280233053</v>
      </c>
      <c r="AN570" s="14">
        <v>0.18812362491408099</v>
      </c>
      <c r="AO570" s="14">
        <v>0.243786912709058</v>
      </c>
      <c r="AP570" s="14">
        <v>0</v>
      </c>
      <c r="AQ570" s="14"/>
      <c r="AR570" s="14">
        <v>0.247679125573424</v>
      </c>
      <c r="AS570" s="14">
        <v>0.22695319395181901</v>
      </c>
      <c r="AT570" s="14">
        <v>0.20924336893287099</v>
      </c>
      <c r="AU570" s="14"/>
      <c r="AV570" s="14">
        <v>0.21126329706770899</v>
      </c>
      <c r="AW570" s="14">
        <v>0.25895145153628901</v>
      </c>
      <c r="AX570" s="14">
        <v>0.118645539744744</v>
      </c>
      <c r="AY570" s="14"/>
      <c r="AZ570" s="14">
        <v>0.220988449010869</v>
      </c>
      <c r="BA570" s="14">
        <v>0.21216992887838301</v>
      </c>
      <c r="BB570" s="14">
        <v>0.21625914055067499</v>
      </c>
      <c r="BC570" s="14"/>
      <c r="BD570" s="14">
        <v>0.26752645506172601</v>
      </c>
      <c r="BE570" s="14">
        <v>0.16365944801129501</v>
      </c>
      <c r="BF570" s="14"/>
      <c r="BG570" s="14">
        <v>0.24240893155542301</v>
      </c>
      <c r="BH570" s="14">
        <v>0.160060779701724</v>
      </c>
      <c r="BI570" s="14"/>
      <c r="BJ570" s="14">
        <v>0.21252501356393</v>
      </c>
      <c r="BK570" s="14">
        <v>0.21334074850408299</v>
      </c>
    </row>
    <row r="571" spans="2:63" x14ac:dyDescent="0.35">
      <c r="B571" t="s">
        <v>301</v>
      </c>
      <c r="C571" s="14">
        <v>0.14566925855808999</v>
      </c>
      <c r="D571" s="14">
        <v>0.16725126643643201</v>
      </c>
      <c r="E571" s="14">
        <v>0.12588633261336399</v>
      </c>
      <c r="F571" s="14"/>
      <c r="G571" s="14">
        <v>0.185629915626185</v>
      </c>
      <c r="H571" s="14">
        <v>0.154971074866666</v>
      </c>
      <c r="I571" s="14">
        <v>0.164613144788292</v>
      </c>
      <c r="J571" s="14">
        <v>8.3479725397236401E-2</v>
      </c>
      <c r="K571" s="14">
        <v>0.17522857484549301</v>
      </c>
      <c r="L571" s="14">
        <v>0.121694730055092</v>
      </c>
      <c r="M571" s="14"/>
      <c r="N571" s="14">
        <v>0.120062473222295</v>
      </c>
      <c r="O571" s="14">
        <v>0.15083365223925899</v>
      </c>
      <c r="P571" s="14"/>
      <c r="Q571" s="14">
        <v>7.0834714608490196E-2</v>
      </c>
      <c r="R571" s="14">
        <v>0.16610805420939601</v>
      </c>
      <c r="S571" s="14">
        <v>9.0909418771108294E-2</v>
      </c>
      <c r="T571" s="14">
        <v>0.169008262716979</v>
      </c>
      <c r="U571" s="14">
        <v>8.3883777845499094E-2</v>
      </c>
      <c r="V571" s="14">
        <v>0.14722788286090399</v>
      </c>
      <c r="W571" s="14">
        <v>0.13404892452216499</v>
      </c>
      <c r="X571" s="14">
        <v>0.17128453882251299</v>
      </c>
      <c r="Y571" s="14">
        <v>0.150881579594461</v>
      </c>
      <c r="Z571" s="14">
        <v>6.1105464725169603E-2</v>
      </c>
      <c r="AA571" s="14"/>
      <c r="AB571" s="14">
        <v>0.16492346447254699</v>
      </c>
      <c r="AC571" s="14">
        <v>0.13171792092016099</v>
      </c>
      <c r="AD571" s="14">
        <v>0.16147741160232401</v>
      </c>
      <c r="AE571" s="14"/>
      <c r="AF571" s="14">
        <v>0.17122270515176499</v>
      </c>
      <c r="AG571" s="14">
        <v>0.13833420354075901</v>
      </c>
      <c r="AH571" s="14">
        <v>8.8269014243526095E-2</v>
      </c>
      <c r="AI571" s="14">
        <v>0.13293606628004401</v>
      </c>
      <c r="AJ571" s="14">
        <v>0</v>
      </c>
      <c r="AK571" s="14"/>
      <c r="AL571" s="14">
        <v>0.17731721387582899</v>
      </c>
      <c r="AM571" s="14">
        <v>0.14039701981294</v>
      </c>
      <c r="AN571" s="14">
        <v>0.124101455681842</v>
      </c>
      <c r="AO571" s="14">
        <v>0.254958645790477</v>
      </c>
      <c r="AP571" s="14">
        <v>0</v>
      </c>
      <c r="AQ571" s="14"/>
      <c r="AR571" s="14">
        <v>0.247840691836722</v>
      </c>
      <c r="AS571" s="14">
        <v>0.17492053026627599</v>
      </c>
      <c r="AT571" s="14">
        <v>9.6561940893339596E-2</v>
      </c>
      <c r="AU571" s="14"/>
      <c r="AV571" s="14">
        <v>0.14941432155362599</v>
      </c>
      <c r="AW571" s="14">
        <v>0.152986080414967</v>
      </c>
      <c r="AX571" s="14">
        <v>0.12654357666662699</v>
      </c>
      <c r="AY571" s="14"/>
      <c r="AZ571" s="14">
        <v>0.20417771633167001</v>
      </c>
      <c r="BA571" s="14">
        <v>0.14701771239344599</v>
      </c>
      <c r="BB571" s="14">
        <v>0.11843784244250399</v>
      </c>
      <c r="BC571" s="14"/>
      <c r="BD571" s="14">
        <v>0.181932051559518</v>
      </c>
      <c r="BE571" s="14">
        <v>0.131795732498971</v>
      </c>
      <c r="BF571" s="14"/>
      <c r="BG571" s="14">
        <v>0.17477415645296601</v>
      </c>
      <c r="BH571" s="14">
        <v>9.2816771399631195E-2</v>
      </c>
      <c r="BI571" s="14"/>
      <c r="BJ571" s="14">
        <v>0.15901118581498899</v>
      </c>
      <c r="BK571" s="14">
        <v>0.142012396433531</v>
      </c>
    </row>
    <row r="572" spans="2:63" x14ac:dyDescent="0.35">
      <c r="B572" t="s">
        <v>86</v>
      </c>
      <c r="C572" s="14">
        <v>5.8286936124328101E-2</v>
      </c>
      <c r="D572" s="14">
        <v>3.6661817812723901E-2</v>
      </c>
      <c r="E572" s="14">
        <v>7.8170793819068898E-2</v>
      </c>
      <c r="F572" s="14"/>
      <c r="G572" s="14">
        <v>7.3394499387734194E-2</v>
      </c>
      <c r="H572" s="14">
        <v>1.8097502676951802E-2</v>
      </c>
      <c r="I572" s="14">
        <v>7.6767135582862897E-2</v>
      </c>
      <c r="J572" s="14">
        <v>6.0534111039717002E-2</v>
      </c>
      <c r="K572" s="14">
        <v>8.1072498054636899E-2</v>
      </c>
      <c r="L572" s="14">
        <v>5.0954511966584702E-2</v>
      </c>
      <c r="M572" s="14"/>
      <c r="N572" s="14">
        <v>2.3214120111716599E-2</v>
      </c>
      <c r="O572" s="14">
        <v>6.5360445236115297E-2</v>
      </c>
      <c r="P572" s="14"/>
      <c r="Q572" s="14">
        <v>8.2702916440223206E-2</v>
      </c>
      <c r="R572" s="14">
        <v>0.106889560503871</v>
      </c>
      <c r="S572" s="14">
        <v>8.83529592970526E-2</v>
      </c>
      <c r="T572" s="14">
        <v>4.5736888279951197E-2</v>
      </c>
      <c r="U572" s="14">
        <v>2.4220328921809201E-2</v>
      </c>
      <c r="V572" s="14">
        <v>4.3927636310111297E-2</v>
      </c>
      <c r="W572" s="14">
        <v>2.2177841382440899E-2</v>
      </c>
      <c r="X572" s="14">
        <v>5.0574000781327101E-2</v>
      </c>
      <c r="Y572" s="14">
        <v>1.91678254836402E-2</v>
      </c>
      <c r="Z572" s="14">
        <v>0.148329123864504</v>
      </c>
      <c r="AA572" s="14"/>
      <c r="AB572" s="14">
        <v>4.2077119417303903E-2</v>
      </c>
      <c r="AC572" s="14">
        <v>3.1023146916271699E-2</v>
      </c>
      <c r="AD572" s="14">
        <v>4.73238789008434E-2</v>
      </c>
      <c r="AE572" s="14"/>
      <c r="AF572" s="14">
        <v>3.0435451901186301E-2</v>
      </c>
      <c r="AG572" s="14">
        <v>5.0708060075010497E-2</v>
      </c>
      <c r="AH572" s="14">
        <v>7.7661850854161898E-2</v>
      </c>
      <c r="AI572" s="14">
        <v>0.110767905922158</v>
      </c>
      <c r="AJ572" s="14">
        <v>0</v>
      </c>
      <c r="AK572" s="14"/>
      <c r="AL572" s="14">
        <v>3.5986755756851799E-2</v>
      </c>
      <c r="AM572" s="14">
        <v>4.19720239144395E-2</v>
      </c>
      <c r="AN572" s="14">
        <v>8.2873703493710996E-2</v>
      </c>
      <c r="AO572" s="14">
        <v>0</v>
      </c>
      <c r="AP572" s="14">
        <v>0</v>
      </c>
      <c r="AQ572" s="14"/>
      <c r="AR572" s="14">
        <v>1.6368241831542001E-2</v>
      </c>
      <c r="AS572" s="14">
        <v>3.0644140365507E-2</v>
      </c>
      <c r="AT572" s="14">
        <v>6.0527803043718902E-2</v>
      </c>
      <c r="AU572" s="14"/>
      <c r="AV572" s="14">
        <v>2.8116625765075801E-2</v>
      </c>
      <c r="AW572" s="14">
        <v>4.7960369953102003E-2</v>
      </c>
      <c r="AX572" s="14">
        <v>5.67631390842291E-2</v>
      </c>
      <c r="AY572" s="14"/>
      <c r="AZ572" s="14">
        <v>2.3792928240445401E-2</v>
      </c>
      <c r="BA572" s="14">
        <v>6.1985931869628301E-2</v>
      </c>
      <c r="BB572" s="14">
        <v>4.2256362742769102E-2</v>
      </c>
      <c r="BC572" s="14"/>
      <c r="BD572" s="14">
        <v>6.8035232045809196E-3</v>
      </c>
      <c r="BE572" s="14">
        <v>4.2766068033535998E-2</v>
      </c>
      <c r="BF572" s="14"/>
      <c r="BG572" s="14">
        <v>3.2645080899806798E-2</v>
      </c>
      <c r="BH572" s="14">
        <v>0.10485077664588099</v>
      </c>
      <c r="BI572" s="14"/>
      <c r="BJ572" s="14">
        <v>6.2331666920420699E-2</v>
      </c>
      <c r="BK572" s="14">
        <v>5.7178323960023203E-2</v>
      </c>
    </row>
    <row r="573" spans="2:63" x14ac:dyDescent="0.35">
      <c r="B573" t="s">
        <v>253</v>
      </c>
      <c r="C573" s="14">
        <v>2.6143731258042001E-2</v>
      </c>
      <c r="D573" s="14">
        <v>3.5507306256859501E-2</v>
      </c>
      <c r="E573" s="14">
        <v>1.79248287234345E-2</v>
      </c>
      <c r="F573" s="14"/>
      <c r="G573" s="14">
        <v>1.58785995770102E-2</v>
      </c>
      <c r="H573" s="14">
        <v>3.1781869762291998E-2</v>
      </c>
      <c r="I573" s="14">
        <v>1.52554285162409E-2</v>
      </c>
      <c r="J573" s="14">
        <v>1.1936834828330099E-2</v>
      </c>
      <c r="K573" s="14">
        <v>2.5447791453293799E-2</v>
      </c>
      <c r="L573" s="14">
        <v>5.4865707630236502E-2</v>
      </c>
      <c r="M573" s="14"/>
      <c r="N573" s="14">
        <v>4.1777539757516698E-2</v>
      </c>
      <c r="O573" s="14">
        <v>2.2990694249744498E-2</v>
      </c>
      <c r="P573" s="14"/>
      <c r="Q573" s="14">
        <v>0</v>
      </c>
      <c r="R573" s="14">
        <v>2.3058952534156001E-2</v>
      </c>
      <c r="S573" s="14">
        <v>1.4571332732753401E-2</v>
      </c>
      <c r="T573" s="14">
        <v>7.6578469304869903E-2</v>
      </c>
      <c r="U573" s="14">
        <v>4.3603846081888997E-2</v>
      </c>
      <c r="V573" s="14">
        <v>2.8029268038340601E-2</v>
      </c>
      <c r="W573" s="14">
        <v>3.8254582344994299E-2</v>
      </c>
      <c r="X573" s="14">
        <v>1.9302083889226499E-2</v>
      </c>
      <c r="Y573" s="14">
        <v>1.8227519085970801E-2</v>
      </c>
      <c r="Z573" s="14">
        <v>2.7445729214923002E-2</v>
      </c>
      <c r="AA573" s="14"/>
      <c r="AB573" s="14">
        <v>1.18547046947356E-2</v>
      </c>
      <c r="AC573" s="14">
        <v>2.5720921671681201E-2</v>
      </c>
      <c r="AD573" s="14">
        <v>3.9380063218655198E-2</v>
      </c>
      <c r="AE573" s="14"/>
      <c r="AF573" s="14">
        <v>1.87317784219923E-2</v>
      </c>
      <c r="AG573" s="14">
        <v>3.96736126340217E-2</v>
      </c>
      <c r="AH573" s="14">
        <v>1.5716517957601001E-2</v>
      </c>
      <c r="AI573" s="14">
        <v>1.9388055336823602E-2</v>
      </c>
      <c r="AJ573" s="14">
        <v>0</v>
      </c>
      <c r="AK573" s="14"/>
      <c r="AL573" s="14">
        <v>1.3282530081587401E-2</v>
      </c>
      <c r="AM573" s="14">
        <v>4.6160047549962203E-2</v>
      </c>
      <c r="AN573" s="14">
        <v>1.94822497603169E-2</v>
      </c>
      <c r="AO573" s="14">
        <v>0</v>
      </c>
      <c r="AP573" s="14">
        <v>0</v>
      </c>
      <c r="AQ573" s="14"/>
      <c r="AR573" s="14">
        <v>1.5668511776453699E-2</v>
      </c>
      <c r="AS573" s="14">
        <v>6.7845372083478201E-3</v>
      </c>
      <c r="AT573" s="14">
        <v>4.8455183055149599E-2</v>
      </c>
      <c r="AU573" s="14"/>
      <c r="AV573" s="14">
        <v>1.37642926629678E-2</v>
      </c>
      <c r="AW573" s="14">
        <v>2.0096873756918002E-2</v>
      </c>
      <c r="AX573" s="14">
        <v>4.9148811869135299E-2</v>
      </c>
      <c r="AY573" s="14"/>
      <c r="AZ573" s="14">
        <v>4.3416720633030698E-3</v>
      </c>
      <c r="BA573" s="14">
        <v>1.9770933280318599E-2</v>
      </c>
      <c r="BB573" s="14">
        <v>5.2537442915868898E-2</v>
      </c>
      <c r="BC573" s="14"/>
      <c r="BD573" s="14">
        <v>5.5090544894227603E-3</v>
      </c>
      <c r="BE573" s="14">
        <v>4.4687141387316401E-2</v>
      </c>
      <c r="BF573" s="14"/>
      <c r="BG573" s="14">
        <v>2.9754427067957001E-2</v>
      </c>
      <c r="BH573" s="14">
        <v>1.9586956703604101E-2</v>
      </c>
      <c r="BI573" s="14"/>
      <c r="BJ573" s="14">
        <v>2.33872782235326E-2</v>
      </c>
      <c r="BK573" s="14">
        <v>2.6899241950458001E-2</v>
      </c>
    </row>
    <row r="574" spans="2:63" x14ac:dyDescent="0.35">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row>
    <row r="575" spans="2:63" x14ac:dyDescent="0.35">
      <c r="B575" s="6" t="s">
        <v>169</v>
      </c>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row>
    <row r="576" spans="2:63" x14ac:dyDescent="0.35">
      <c r="B576" s="21" t="s">
        <v>90</v>
      </c>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row>
    <row r="577" spans="2:63" x14ac:dyDescent="0.35">
      <c r="B577" t="s">
        <v>303</v>
      </c>
      <c r="C577" s="14">
        <v>0.65122894844344204</v>
      </c>
      <c r="D577" s="14">
        <v>0.67170735958858896</v>
      </c>
      <c r="E577" s="14">
        <v>0.63573276161278003</v>
      </c>
      <c r="F577" s="14"/>
      <c r="G577" s="14">
        <v>0.69604661126701795</v>
      </c>
      <c r="H577" s="14">
        <v>0.70052038124078897</v>
      </c>
      <c r="I577" s="14">
        <v>0.58907662200953304</v>
      </c>
      <c r="J577" s="14">
        <v>0.63398747259574195</v>
      </c>
      <c r="K577" s="14">
        <v>0.60130538179525195</v>
      </c>
      <c r="L577" s="14">
        <v>0.69017351607469601</v>
      </c>
      <c r="M577" s="14"/>
      <c r="N577" s="14">
        <v>0.69208619615535405</v>
      </c>
      <c r="O577" s="14">
        <v>0.64298883125784601</v>
      </c>
      <c r="P577" s="14"/>
      <c r="Q577" s="14">
        <v>0.57014502231409803</v>
      </c>
      <c r="R577" s="14">
        <v>0.61523914614184105</v>
      </c>
      <c r="S577" s="14">
        <v>0.68752462482698795</v>
      </c>
      <c r="T577" s="14">
        <v>0.474582160392651</v>
      </c>
      <c r="U577" s="14">
        <v>0.67561008298367697</v>
      </c>
      <c r="V577" s="14">
        <v>0.70899287989627602</v>
      </c>
      <c r="W577" s="14">
        <v>0.673317851205253</v>
      </c>
      <c r="X577" s="14">
        <v>0.68197232683668296</v>
      </c>
      <c r="Y577" s="14">
        <v>0.69350782559901103</v>
      </c>
      <c r="Z577" s="14">
        <v>0.606466694035947</v>
      </c>
      <c r="AA577" s="14"/>
      <c r="AB577" s="14">
        <v>0.71143491185302299</v>
      </c>
      <c r="AC577" s="14">
        <v>0.67909770350726795</v>
      </c>
      <c r="AD577" s="14">
        <v>0.62169145210249999</v>
      </c>
      <c r="AE577" s="14"/>
      <c r="AF577" s="14">
        <v>0.68907285746587599</v>
      </c>
      <c r="AG577" s="14">
        <v>0.62922569371459602</v>
      </c>
      <c r="AH577" s="14">
        <v>0.63939002633451902</v>
      </c>
      <c r="AI577" s="14">
        <v>0.62767501505522005</v>
      </c>
      <c r="AJ577" s="14">
        <v>0</v>
      </c>
      <c r="AK577" s="14"/>
      <c r="AL577" s="14">
        <v>0.67739604773688</v>
      </c>
      <c r="AM577" s="14">
        <v>0.63292325385812598</v>
      </c>
      <c r="AN577" s="14">
        <v>0.67640415844536705</v>
      </c>
      <c r="AO577" s="14">
        <v>0.55936672652110697</v>
      </c>
      <c r="AP577" s="14">
        <v>0</v>
      </c>
      <c r="AQ577" s="14"/>
      <c r="AR577" s="14">
        <v>0.68496853893711596</v>
      </c>
      <c r="AS577" s="14">
        <v>0.66080616950112603</v>
      </c>
      <c r="AT577" s="14">
        <v>0.66420574489888895</v>
      </c>
      <c r="AU577" s="14"/>
      <c r="AV577" s="14">
        <v>0.66352311735311198</v>
      </c>
      <c r="AW577" s="14">
        <v>0.66465407053945103</v>
      </c>
      <c r="AX577" s="14">
        <v>0.64606263713992695</v>
      </c>
      <c r="AY577" s="14"/>
      <c r="AZ577" s="14">
        <v>0.65681676580112203</v>
      </c>
      <c r="BA577" s="14">
        <v>0.65883615119982197</v>
      </c>
      <c r="BB577" s="14">
        <v>0.66980400930343598</v>
      </c>
      <c r="BC577" s="14"/>
      <c r="BD577" s="14">
        <v>0.748997207323153</v>
      </c>
      <c r="BE577" s="14">
        <v>0.67104111192879201</v>
      </c>
      <c r="BF577" s="14"/>
      <c r="BG577" s="14">
        <v>0.69733952279324496</v>
      </c>
      <c r="BH577" s="14">
        <v>0.56749532575579098</v>
      </c>
      <c r="BI577" s="14"/>
      <c r="BJ577" s="14">
        <v>0.63701199994565305</v>
      </c>
      <c r="BK577" s="14">
        <v>0.65512564338768098</v>
      </c>
    </row>
    <row r="578" spans="2:63" x14ac:dyDescent="0.35">
      <c r="B578" t="s">
        <v>304</v>
      </c>
      <c r="C578" s="14">
        <v>0.22892592798431299</v>
      </c>
      <c r="D578" s="14">
        <v>0.216910109172674</v>
      </c>
      <c r="E578" s="14">
        <v>0.235903058383543</v>
      </c>
      <c r="F578" s="14"/>
      <c r="G578" s="14">
        <v>0.19307132911414299</v>
      </c>
      <c r="H578" s="14">
        <v>0.20730916994972001</v>
      </c>
      <c r="I578" s="14">
        <v>0.27289050187436398</v>
      </c>
      <c r="J578" s="14">
        <v>0.24910674582931899</v>
      </c>
      <c r="K578" s="14">
        <v>0.26214147664404602</v>
      </c>
      <c r="L578" s="14">
        <v>0.183101592443003</v>
      </c>
      <c r="M578" s="14"/>
      <c r="N578" s="14">
        <v>0.204764898507662</v>
      </c>
      <c r="O578" s="14">
        <v>0.233798740651873</v>
      </c>
      <c r="P578" s="14"/>
      <c r="Q578" s="14">
        <v>0.19565294837514299</v>
      </c>
      <c r="R578" s="14">
        <v>0.21993195576153199</v>
      </c>
      <c r="S578" s="14">
        <v>0.24739768365343801</v>
      </c>
      <c r="T578" s="14">
        <v>0.40544857540704399</v>
      </c>
      <c r="U578" s="14">
        <v>0.20477013660753701</v>
      </c>
      <c r="V578" s="14">
        <v>0.190536093305153</v>
      </c>
      <c r="W578" s="14">
        <v>0.22325725318721701</v>
      </c>
      <c r="X578" s="14">
        <v>0.20766700602742699</v>
      </c>
      <c r="Y578" s="14">
        <v>0.23588541096504301</v>
      </c>
      <c r="Z578" s="14">
        <v>0.18590822625696601</v>
      </c>
      <c r="AA578" s="14"/>
      <c r="AB578" s="14">
        <v>0.223209977568148</v>
      </c>
      <c r="AC578" s="14">
        <v>0.20634079866018101</v>
      </c>
      <c r="AD578" s="14">
        <v>0.26343803196629401</v>
      </c>
      <c r="AE578" s="14"/>
      <c r="AF578" s="14">
        <v>0.222935162067598</v>
      </c>
      <c r="AG578" s="14">
        <v>0.24594031196770699</v>
      </c>
      <c r="AH578" s="14">
        <v>0.22926941115271701</v>
      </c>
      <c r="AI578" s="14">
        <v>0.21444120037335601</v>
      </c>
      <c r="AJ578" s="14">
        <v>0</v>
      </c>
      <c r="AK578" s="14"/>
      <c r="AL578" s="14">
        <v>0.22960577996269901</v>
      </c>
      <c r="AM578" s="14">
        <v>0.25673946445828999</v>
      </c>
      <c r="AN578" s="14">
        <v>0.17493763909000101</v>
      </c>
      <c r="AO578" s="14">
        <v>0.34016605739633099</v>
      </c>
      <c r="AP578" s="14">
        <v>0</v>
      </c>
      <c r="AQ578" s="14"/>
      <c r="AR578" s="14">
        <v>0.25831698044866302</v>
      </c>
      <c r="AS578" s="14">
        <v>0.256314432693384</v>
      </c>
      <c r="AT578" s="14">
        <v>0.209940792162671</v>
      </c>
      <c r="AU578" s="14"/>
      <c r="AV578" s="14">
        <v>0.29001430942169198</v>
      </c>
      <c r="AW578" s="14">
        <v>0.21702407721851499</v>
      </c>
      <c r="AX578" s="14">
        <v>0.24533617215123699</v>
      </c>
      <c r="AY578" s="14"/>
      <c r="AZ578" s="14">
        <v>0.26368935163342599</v>
      </c>
      <c r="BA578" s="14">
        <v>0.240211988691447</v>
      </c>
      <c r="BB578" s="14">
        <v>0.21719198598605099</v>
      </c>
      <c r="BC578" s="14"/>
      <c r="BD578" s="14">
        <v>0.193760548126895</v>
      </c>
      <c r="BE578" s="14">
        <v>0.191733801140379</v>
      </c>
      <c r="BF578" s="14"/>
      <c r="BG578" s="14">
        <v>0.22635185905810801</v>
      </c>
      <c r="BH578" s="14">
        <v>0.233600259616007</v>
      </c>
      <c r="BI578" s="14"/>
      <c r="BJ578" s="14">
        <v>0.20515139188586801</v>
      </c>
      <c r="BK578" s="14">
        <v>0.23544224297489399</v>
      </c>
    </row>
    <row r="579" spans="2:63" x14ac:dyDescent="0.35">
      <c r="B579" t="s">
        <v>86</v>
      </c>
      <c r="C579" s="14">
        <v>0.119845123572245</v>
      </c>
      <c r="D579" s="14">
        <v>0.111382531238737</v>
      </c>
      <c r="E579" s="14">
        <v>0.128364180003677</v>
      </c>
      <c r="F579" s="14"/>
      <c r="G579" s="14">
        <v>0.110882059618839</v>
      </c>
      <c r="H579" s="14">
        <v>9.2170448809491601E-2</v>
      </c>
      <c r="I579" s="14">
        <v>0.13803287611610299</v>
      </c>
      <c r="J579" s="14">
        <v>0.116905781574939</v>
      </c>
      <c r="K579" s="14">
        <v>0.136553141560703</v>
      </c>
      <c r="L579" s="14">
        <v>0.12672489148230001</v>
      </c>
      <c r="M579" s="14"/>
      <c r="N579" s="14">
        <v>0.103148905336983</v>
      </c>
      <c r="O579" s="14">
        <v>0.123212428090281</v>
      </c>
      <c r="P579" s="14"/>
      <c r="Q579" s="14">
        <v>0.23420202931075901</v>
      </c>
      <c r="R579" s="14">
        <v>0.16482889809662701</v>
      </c>
      <c r="S579" s="14">
        <v>6.5077691519573905E-2</v>
      </c>
      <c r="T579" s="14">
        <v>0.119969264200305</v>
      </c>
      <c r="U579" s="14">
        <v>0.119619780408786</v>
      </c>
      <c r="V579" s="14">
        <v>0.10047102679857001</v>
      </c>
      <c r="W579" s="14">
        <v>0.10342489560753</v>
      </c>
      <c r="X579" s="14">
        <v>0.11036066713589</v>
      </c>
      <c r="Y579" s="14">
        <v>7.0606763435946004E-2</v>
      </c>
      <c r="Z579" s="14">
        <v>0.20762507970708699</v>
      </c>
      <c r="AA579" s="14"/>
      <c r="AB579" s="14">
        <v>6.5355110578829007E-2</v>
      </c>
      <c r="AC579" s="14">
        <v>0.114561497832551</v>
      </c>
      <c r="AD579" s="14">
        <v>0.11487051593120701</v>
      </c>
      <c r="AE579" s="14"/>
      <c r="AF579" s="14">
        <v>8.7991980466525802E-2</v>
      </c>
      <c r="AG579" s="14">
        <v>0.124833994317697</v>
      </c>
      <c r="AH579" s="14">
        <v>0.13134056251276499</v>
      </c>
      <c r="AI579" s="14">
        <v>0.15788378457142399</v>
      </c>
      <c r="AJ579" s="14">
        <v>0</v>
      </c>
      <c r="AK579" s="14"/>
      <c r="AL579" s="14">
        <v>9.2998172300421594E-2</v>
      </c>
      <c r="AM579" s="14">
        <v>0.110337281683584</v>
      </c>
      <c r="AN579" s="14">
        <v>0.14865820246463199</v>
      </c>
      <c r="AO579" s="14">
        <v>0.100467216082562</v>
      </c>
      <c r="AP579" s="14">
        <v>0</v>
      </c>
      <c r="AQ579" s="14"/>
      <c r="AR579" s="14">
        <v>5.6714480614220901E-2</v>
      </c>
      <c r="AS579" s="14">
        <v>8.28793978054891E-2</v>
      </c>
      <c r="AT579" s="14">
        <v>0.12585346293844099</v>
      </c>
      <c r="AU579" s="14"/>
      <c r="AV579" s="14">
        <v>4.6462573225196403E-2</v>
      </c>
      <c r="AW579" s="14">
        <v>0.118321852242034</v>
      </c>
      <c r="AX579" s="14">
        <v>0.108601190708836</v>
      </c>
      <c r="AY579" s="14"/>
      <c r="AZ579" s="14">
        <v>7.9493882565451798E-2</v>
      </c>
      <c r="BA579" s="14">
        <v>0.100951860108731</v>
      </c>
      <c r="BB579" s="14">
        <v>0.113004004710513</v>
      </c>
      <c r="BC579" s="14"/>
      <c r="BD579" s="14">
        <v>5.72422445499522E-2</v>
      </c>
      <c r="BE579" s="14">
        <v>0.13722508693082899</v>
      </c>
      <c r="BF579" s="14"/>
      <c r="BG579" s="14">
        <v>7.6308618148647298E-2</v>
      </c>
      <c r="BH579" s="14">
        <v>0.19890441462820199</v>
      </c>
      <c r="BI579" s="14"/>
      <c r="BJ579" s="14">
        <v>0.157836608168479</v>
      </c>
      <c r="BK579" s="14">
        <v>0.109432113637425</v>
      </c>
    </row>
    <row r="580" spans="2:63" x14ac:dyDescent="0.35">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row>
    <row r="581" spans="2:63" x14ac:dyDescent="0.35">
      <c r="B581" s="6" t="s">
        <v>169</v>
      </c>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row>
    <row r="582" spans="2:63" x14ac:dyDescent="0.35">
      <c r="B582" s="21" t="s">
        <v>90</v>
      </c>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row>
    <row r="583" spans="2:63" x14ac:dyDescent="0.35">
      <c r="B583" t="s">
        <v>305</v>
      </c>
      <c r="C583" s="14">
        <v>0.27608724070193003</v>
      </c>
      <c r="D583" s="14">
        <v>0.30752832409918701</v>
      </c>
      <c r="E583" s="14">
        <v>0.24639440947813901</v>
      </c>
      <c r="F583" s="14"/>
      <c r="G583" s="14">
        <v>0.33224507792975699</v>
      </c>
      <c r="H583" s="14">
        <v>0.225347141327051</v>
      </c>
      <c r="I583" s="14">
        <v>0.24158511863836701</v>
      </c>
      <c r="J583" s="14">
        <v>0.37099558948511702</v>
      </c>
      <c r="K583" s="14">
        <v>0.259948562970157</v>
      </c>
      <c r="L583" s="14">
        <v>0.249609635517926</v>
      </c>
      <c r="M583" s="14"/>
      <c r="N583" s="14">
        <v>0.241335685951588</v>
      </c>
      <c r="O583" s="14">
        <v>0.28309595762636902</v>
      </c>
      <c r="P583" s="14"/>
      <c r="Q583" s="14">
        <v>0.28516286103296301</v>
      </c>
      <c r="R583" s="14">
        <v>0.29626882438913799</v>
      </c>
      <c r="S583" s="14">
        <v>0.25208986689503698</v>
      </c>
      <c r="T583" s="14">
        <v>0.30003915329658998</v>
      </c>
      <c r="U583" s="14">
        <v>0.27674019529237998</v>
      </c>
      <c r="V583" s="14">
        <v>0.32447438355158298</v>
      </c>
      <c r="W583" s="14">
        <v>0.29503388262961799</v>
      </c>
      <c r="X583" s="14">
        <v>0.19337492519642699</v>
      </c>
      <c r="Y583" s="14">
        <v>0.29484445323988401</v>
      </c>
      <c r="Z583" s="14">
        <v>0.187448985888788</v>
      </c>
      <c r="AA583" s="14"/>
      <c r="AB583" s="14">
        <v>0.30079460995188101</v>
      </c>
      <c r="AC583" s="14">
        <v>0.32943723912425199</v>
      </c>
      <c r="AD583" s="14">
        <v>0.230679742495291</v>
      </c>
      <c r="AE583" s="14"/>
      <c r="AF583" s="14">
        <v>0.31211677999628001</v>
      </c>
      <c r="AG583" s="14">
        <v>0.257331724613375</v>
      </c>
      <c r="AH583" s="14">
        <v>0.23299983301489</v>
      </c>
      <c r="AI583" s="14">
        <v>0.238053851869969</v>
      </c>
      <c r="AJ583" s="14">
        <v>0</v>
      </c>
      <c r="AK583" s="14"/>
      <c r="AL583" s="14">
        <v>0.32422029769120198</v>
      </c>
      <c r="AM583" s="14">
        <v>0.246534713700203</v>
      </c>
      <c r="AN583" s="14">
        <v>0.21096711151179701</v>
      </c>
      <c r="AO583" s="14">
        <v>0.15973120838677499</v>
      </c>
      <c r="AP583" s="14">
        <v>0</v>
      </c>
      <c r="AQ583" s="14"/>
      <c r="AR583" s="14">
        <v>0.367405593724482</v>
      </c>
      <c r="AS583" s="14">
        <v>0.29294893095344599</v>
      </c>
      <c r="AT583" s="14">
        <v>0.25451690173056402</v>
      </c>
      <c r="AU583" s="14"/>
      <c r="AV583" s="14">
        <v>0.38910633613296602</v>
      </c>
      <c r="AW583" s="14">
        <v>0.22362932297386101</v>
      </c>
      <c r="AX583" s="14">
        <v>0.27009778861919997</v>
      </c>
      <c r="AY583" s="14"/>
      <c r="AZ583" s="14">
        <v>0.355392715585375</v>
      </c>
      <c r="BA583" s="14">
        <v>0.269946061694813</v>
      </c>
      <c r="BB583" s="14">
        <v>0.25634246621736501</v>
      </c>
      <c r="BC583" s="14"/>
      <c r="BD583" s="14">
        <v>0.34180461085860703</v>
      </c>
      <c r="BE583" s="14">
        <v>0.249797881607493</v>
      </c>
      <c r="BF583" s="14"/>
      <c r="BG583" s="14">
        <v>0.30155943185820899</v>
      </c>
      <c r="BH583" s="14">
        <v>0.22983149842626099</v>
      </c>
      <c r="BI583" s="14"/>
      <c r="BJ583" s="14">
        <v>0.226549028385199</v>
      </c>
      <c r="BK583" s="14">
        <v>0.28966507011527498</v>
      </c>
    </row>
    <row r="584" spans="2:63" x14ac:dyDescent="0.35">
      <c r="B584" t="s">
        <v>306</v>
      </c>
      <c r="C584" s="14">
        <v>0.37325682530245202</v>
      </c>
      <c r="D584" s="14">
        <v>0.37535225539946099</v>
      </c>
      <c r="E584" s="14">
        <v>0.372172898526203</v>
      </c>
      <c r="F584" s="14"/>
      <c r="G584" s="14">
        <v>0.4079128366418</v>
      </c>
      <c r="H584" s="14">
        <v>0.42650916871130601</v>
      </c>
      <c r="I584" s="14">
        <v>0.39735409887354101</v>
      </c>
      <c r="J584" s="14">
        <v>0.30502804122440902</v>
      </c>
      <c r="K584" s="14">
        <v>0.396273017829329</v>
      </c>
      <c r="L584" s="14">
        <v>0.30842662835877199</v>
      </c>
      <c r="M584" s="14"/>
      <c r="N584" s="14">
        <v>0.42417315239914499</v>
      </c>
      <c r="O584" s="14">
        <v>0.36298798622412798</v>
      </c>
      <c r="P584" s="14"/>
      <c r="Q584" s="14">
        <v>0.18961889618845201</v>
      </c>
      <c r="R584" s="14">
        <v>0.377294032161754</v>
      </c>
      <c r="S584" s="14">
        <v>0.43286538471500302</v>
      </c>
      <c r="T584" s="14">
        <v>0.431909610315588</v>
      </c>
      <c r="U584" s="14">
        <v>0.39259248305326</v>
      </c>
      <c r="V584" s="14">
        <v>0.34239775143981999</v>
      </c>
      <c r="W584" s="14">
        <v>0.32032731764403699</v>
      </c>
      <c r="X584" s="14">
        <v>0.51109973881710302</v>
      </c>
      <c r="Y584" s="14">
        <v>0.33281861800113499</v>
      </c>
      <c r="Z584" s="14">
        <v>0.280702937368913</v>
      </c>
      <c r="AA584" s="14"/>
      <c r="AB584" s="14">
        <v>0.43327598429237202</v>
      </c>
      <c r="AC584" s="14">
        <v>0.37010616622589498</v>
      </c>
      <c r="AD584" s="14">
        <v>0.38625853563840901</v>
      </c>
      <c r="AE584" s="14"/>
      <c r="AF584" s="14">
        <v>0.39701011356858101</v>
      </c>
      <c r="AG584" s="14">
        <v>0.37253901101862802</v>
      </c>
      <c r="AH584" s="14">
        <v>0.460739464045547</v>
      </c>
      <c r="AI584" s="14">
        <v>0.31259356532190002</v>
      </c>
      <c r="AJ584" s="14">
        <v>0</v>
      </c>
      <c r="AK584" s="14"/>
      <c r="AL584" s="14">
        <v>0.39157595013559199</v>
      </c>
      <c r="AM584" s="14">
        <v>0.40372923961189799</v>
      </c>
      <c r="AN584" s="14">
        <v>0.37922748476970197</v>
      </c>
      <c r="AO584" s="14">
        <v>0.52185388011924005</v>
      </c>
      <c r="AP584" s="14">
        <v>0</v>
      </c>
      <c r="AQ584" s="14"/>
      <c r="AR584" s="14">
        <v>0.41698410747327103</v>
      </c>
      <c r="AS584" s="14">
        <v>0.39340038586582399</v>
      </c>
      <c r="AT584" s="14">
        <v>0.343318821259399</v>
      </c>
      <c r="AU584" s="14"/>
      <c r="AV584" s="14">
        <v>0.35310278013639101</v>
      </c>
      <c r="AW584" s="14">
        <v>0.41380282333014401</v>
      </c>
      <c r="AX584" s="14">
        <v>0.35317761069771197</v>
      </c>
      <c r="AY584" s="14"/>
      <c r="AZ584" s="14">
        <v>0.39035034902478899</v>
      </c>
      <c r="BA584" s="14">
        <v>0.37690200593550099</v>
      </c>
      <c r="BB584" s="14">
        <v>0.39036560522296498</v>
      </c>
      <c r="BC584" s="14"/>
      <c r="BD584" s="14">
        <v>0.40470887697336499</v>
      </c>
      <c r="BE584" s="14">
        <v>0.374854691214904</v>
      </c>
      <c r="BF584" s="14"/>
      <c r="BG584" s="14">
        <v>0.386654797498376</v>
      </c>
      <c r="BH584" s="14">
        <v>0.34892703187757601</v>
      </c>
      <c r="BI584" s="14"/>
      <c r="BJ584" s="14">
        <v>0.421654721029535</v>
      </c>
      <c r="BK584" s="14">
        <v>0.35999154297967401</v>
      </c>
    </row>
    <row r="585" spans="2:63" x14ac:dyDescent="0.35">
      <c r="B585" t="s">
        <v>307</v>
      </c>
      <c r="C585" s="14">
        <v>0.18348336054936201</v>
      </c>
      <c r="D585" s="14">
        <v>0.18041487289643501</v>
      </c>
      <c r="E585" s="14">
        <v>0.18559864486913699</v>
      </c>
      <c r="F585" s="14"/>
      <c r="G585" s="14">
        <v>0.13754122091545501</v>
      </c>
      <c r="H585" s="14">
        <v>0.20709805735117101</v>
      </c>
      <c r="I585" s="14">
        <v>0.22479282074686399</v>
      </c>
      <c r="J585" s="14">
        <v>0.152387977063456</v>
      </c>
      <c r="K585" s="14">
        <v>0.15116562802096001</v>
      </c>
      <c r="L585" s="14">
        <v>0.19971114807229401</v>
      </c>
      <c r="M585" s="14"/>
      <c r="N585" s="14">
        <v>0.199575822777075</v>
      </c>
      <c r="O585" s="14">
        <v>0.18023782194881499</v>
      </c>
      <c r="P585" s="14"/>
      <c r="Q585" s="14">
        <v>0.131652725075209</v>
      </c>
      <c r="R585" s="14">
        <v>0.150766407938488</v>
      </c>
      <c r="S585" s="14">
        <v>0.18886440955749501</v>
      </c>
      <c r="T585" s="14">
        <v>0.12153276486358899</v>
      </c>
      <c r="U585" s="14">
        <v>0.20807482902148899</v>
      </c>
      <c r="V585" s="14">
        <v>0.15514929880878001</v>
      </c>
      <c r="W585" s="14">
        <v>0.219876046622485</v>
      </c>
      <c r="X585" s="14">
        <v>0.19616037602724601</v>
      </c>
      <c r="Y585" s="14">
        <v>0.245757235475068</v>
      </c>
      <c r="Z585" s="14">
        <v>0.20969500050419199</v>
      </c>
      <c r="AA585" s="14"/>
      <c r="AB585" s="14">
        <v>0.180239575728908</v>
      </c>
      <c r="AC585" s="14">
        <v>0.14652734996314101</v>
      </c>
      <c r="AD585" s="14">
        <v>0.218817655080037</v>
      </c>
      <c r="AE585" s="14"/>
      <c r="AF585" s="14">
        <v>0.16729668911116699</v>
      </c>
      <c r="AG585" s="14">
        <v>0.19110268149210599</v>
      </c>
      <c r="AH585" s="14">
        <v>0.15909924089765301</v>
      </c>
      <c r="AI585" s="14">
        <v>0.229922179360842</v>
      </c>
      <c r="AJ585" s="14">
        <v>0</v>
      </c>
      <c r="AK585" s="14"/>
      <c r="AL585" s="14">
        <v>0.16194371124830201</v>
      </c>
      <c r="AM585" s="14">
        <v>0.190194390741344</v>
      </c>
      <c r="AN585" s="14">
        <v>0.219432022155888</v>
      </c>
      <c r="AO585" s="14">
        <v>0.23140130132307901</v>
      </c>
      <c r="AP585" s="14">
        <v>0</v>
      </c>
      <c r="AQ585" s="14"/>
      <c r="AR585" s="14">
        <v>0.15142040737277401</v>
      </c>
      <c r="AS585" s="14">
        <v>0.19459893222423999</v>
      </c>
      <c r="AT585" s="14">
        <v>0.19292871659659</v>
      </c>
      <c r="AU585" s="14"/>
      <c r="AV585" s="14">
        <v>0.16938393766986101</v>
      </c>
      <c r="AW585" s="14">
        <v>0.206251385800784</v>
      </c>
      <c r="AX585" s="14">
        <v>0.182642366680139</v>
      </c>
      <c r="AY585" s="14"/>
      <c r="AZ585" s="14">
        <v>0.15150867468266099</v>
      </c>
      <c r="BA585" s="14">
        <v>0.18598326125162801</v>
      </c>
      <c r="BB585" s="14">
        <v>0.20496734694705401</v>
      </c>
      <c r="BC585" s="14"/>
      <c r="BD585" s="14">
        <v>0.17207765354476201</v>
      </c>
      <c r="BE585" s="14">
        <v>0.19700280489791899</v>
      </c>
      <c r="BF585" s="14"/>
      <c r="BG585" s="14">
        <v>0.19887495516842299</v>
      </c>
      <c r="BH585" s="14">
        <v>0.15553328630789301</v>
      </c>
      <c r="BI585" s="14"/>
      <c r="BJ585" s="14">
        <v>0.17855392252315899</v>
      </c>
      <c r="BK585" s="14">
        <v>0.18483446034673701</v>
      </c>
    </row>
    <row r="586" spans="2:63" x14ac:dyDescent="0.35">
      <c r="B586" t="s">
        <v>86</v>
      </c>
      <c r="C586" s="14">
        <v>0.167172573446256</v>
      </c>
      <c r="D586" s="14">
        <v>0.13670454760491599</v>
      </c>
      <c r="E586" s="14">
        <v>0.195834047126521</v>
      </c>
      <c r="F586" s="14"/>
      <c r="G586" s="14">
        <v>0.12230086451298799</v>
      </c>
      <c r="H586" s="14">
        <v>0.14104563261047201</v>
      </c>
      <c r="I586" s="14">
        <v>0.13626796174122899</v>
      </c>
      <c r="J586" s="14">
        <v>0.17158839222701799</v>
      </c>
      <c r="K586" s="14">
        <v>0.19261279117955399</v>
      </c>
      <c r="L586" s="14">
        <v>0.242252588051007</v>
      </c>
      <c r="M586" s="14"/>
      <c r="N586" s="14">
        <v>0.13491533887219101</v>
      </c>
      <c r="O586" s="14">
        <v>0.17367823420068901</v>
      </c>
      <c r="P586" s="14"/>
      <c r="Q586" s="14">
        <v>0.393565517703376</v>
      </c>
      <c r="R586" s="14">
        <v>0.17567073551062001</v>
      </c>
      <c r="S586" s="14">
        <v>0.12618033883246499</v>
      </c>
      <c r="T586" s="14">
        <v>0.146518471524233</v>
      </c>
      <c r="U586" s="14">
        <v>0.12259249263287</v>
      </c>
      <c r="V586" s="14">
        <v>0.177978566199816</v>
      </c>
      <c r="W586" s="14">
        <v>0.16476275310385899</v>
      </c>
      <c r="X586" s="14">
        <v>9.9364959959224994E-2</v>
      </c>
      <c r="Y586" s="14">
        <v>0.126579693283913</v>
      </c>
      <c r="Z586" s="14">
        <v>0.32215307623810702</v>
      </c>
      <c r="AA586" s="14"/>
      <c r="AB586" s="14">
        <v>8.5689830026838706E-2</v>
      </c>
      <c r="AC586" s="14">
        <v>0.15392924468671301</v>
      </c>
      <c r="AD586" s="14">
        <v>0.16424406678626399</v>
      </c>
      <c r="AE586" s="14"/>
      <c r="AF586" s="14">
        <v>0.123576417323973</v>
      </c>
      <c r="AG586" s="14">
        <v>0.17902658287588999</v>
      </c>
      <c r="AH586" s="14">
        <v>0.14716146204191</v>
      </c>
      <c r="AI586" s="14">
        <v>0.21943040344728901</v>
      </c>
      <c r="AJ586" s="14">
        <v>0</v>
      </c>
      <c r="AK586" s="14"/>
      <c r="AL586" s="14">
        <v>0.122260040924904</v>
      </c>
      <c r="AM586" s="14">
        <v>0.159541655946556</v>
      </c>
      <c r="AN586" s="14">
        <v>0.19037338156261299</v>
      </c>
      <c r="AO586" s="14">
        <v>8.7013610170906294E-2</v>
      </c>
      <c r="AP586" s="14">
        <v>0</v>
      </c>
      <c r="AQ586" s="14"/>
      <c r="AR586" s="14">
        <v>6.4189891429473803E-2</v>
      </c>
      <c r="AS586" s="14">
        <v>0.11905175095649</v>
      </c>
      <c r="AT586" s="14">
        <v>0.20923556041344701</v>
      </c>
      <c r="AU586" s="14"/>
      <c r="AV586" s="14">
        <v>8.8406946060782005E-2</v>
      </c>
      <c r="AW586" s="14">
        <v>0.156316467895211</v>
      </c>
      <c r="AX586" s="14">
        <v>0.19408223400294899</v>
      </c>
      <c r="AY586" s="14"/>
      <c r="AZ586" s="14">
        <v>0.10274826070717499</v>
      </c>
      <c r="BA586" s="14">
        <v>0.167168671118059</v>
      </c>
      <c r="BB586" s="14">
        <v>0.148324581612616</v>
      </c>
      <c r="BC586" s="14"/>
      <c r="BD586" s="14">
        <v>8.1408858623265495E-2</v>
      </c>
      <c r="BE586" s="14">
        <v>0.17834462227968401</v>
      </c>
      <c r="BF586" s="14"/>
      <c r="BG586" s="14">
        <v>0.112910815474991</v>
      </c>
      <c r="BH586" s="14">
        <v>0.26570818338827001</v>
      </c>
      <c r="BI586" s="14"/>
      <c r="BJ586" s="14">
        <v>0.17324232806210599</v>
      </c>
      <c r="BK586" s="14">
        <v>0.16550892655831501</v>
      </c>
    </row>
    <row r="587" spans="2:63" x14ac:dyDescent="0.35">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row>
    <row r="588" spans="2:63" x14ac:dyDescent="0.35">
      <c r="B588" s="6" t="s">
        <v>308</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row>
    <row r="589" spans="2:63" x14ac:dyDescent="0.35">
      <c r="B589" s="21" t="s">
        <v>90</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row>
    <row r="590" spans="2:63" x14ac:dyDescent="0.35">
      <c r="B590" t="s">
        <v>286</v>
      </c>
      <c r="C590" s="14">
        <v>0.38791629098661001</v>
      </c>
      <c r="D590" s="14">
        <v>0.36451094112414201</v>
      </c>
      <c r="E590" s="14">
        <v>0.41190710319666801</v>
      </c>
      <c r="F590" s="14"/>
      <c r="G590" s="14">
        <v>0.380089139738018</v>
      </c>
      <c r="H590" s="14">
        <v>0.408999461202046</v>
      </c>
      <c r="I590" s="14">
        <v>0.43087207249995801</v>
      </c>
      <c r="J590" s="14">
        <v>0.41515808531236997</v>
      </c>
      <c r="K590" s="14">
        <v>0.34121651348954901</v>
      </c>
      <c r="L590" s="14">
        <v>0.32945470226304102</v>
      </c>
      <c r="M590" s="14"/>
      <c r="N590" s="14">
        <v>0.39129363113087501</v>
      </c>
      <c r="O590" s="14">
        <v>0.38723514675583398</v>
      </c>
      <c r="P590" s="14"/>
      <c r="Q590" s="14">
        <v>0.31172960243847497</v>
      </c>
      <c r="R590" s="14">
        <v>0.39499756334935798</v>
      </c>
      <c r="S590" s="14">
        <v>0.46043118584640402</v>
      </c>
      <c r="T590" s="14">
        <v>0.25611341415386801</v>
      </c>
      <c r="U590" s="14">
        <v>0.34402653991219001</v>
      </c>
      <c r="V590" s="14">
        <v>0.438960123940347</v>
      </c>
      <c r="W590" s="14">
        <v>0.29955611184519498</v>
      </c>
      <c r="X590" s="14">
        <v>0.40017473897449402</v>
      </c>
      <c r="Y590" s="14">
        <v>0.44696899649048599</v>
      </c>
      <c r="Z590" s="14">
        <v>0.34964206076214999</v>
      </c>
      <c r="AA590" s="14"/>
      <c r="AB590" s="14">
        <v>0.47008242170539899</v>
      </c>
      <c r="AC590" s="14">
        <v>0.34238466422258501</v>
      </c>
      <c r="AD590" s="14">
        <v>0.36214063613231501</v>
      </c>
      <c r="AE590" s="14"/>
      <c r="AF590" s="14">
        <v>0.46179352954988301</v>
      </c>
      <c r="AG590" s="14">
        <v>0.34773110714903499</v>
      </c>
      <c r="AH590" s="14">
        <v>0.24755562860118499</v>
      </c>
      <c r="AI590" s="14">
        <v>0.31201699284854201</v>
      </c>
      <c r="AJ590" s="14">
        <v>0</v>
      </c>
      <c r="AK590" s="14"/>
      <c r="AL590" s="14">
        <v>0.494039110147798</v>
      </c>
      <c r="AM590" s="14">
        <v>0.34129300870604501</v>
      </c>
      <c r="AN590" s="14">
        <v>0.27862442990298403</v>
      </c>
      <c r="AO590" s="14">
        <v>0.417094535174175</v>
      </c>
      <c r="AP590" s="14">
        <v>0</v>
      </c>
      <c r="AQ590" s="14"/>
      <c r="AR590" s="14">
        <v>0.56997072097490997</v>
      </c>
      <c r="AS590" s="14">
        <v>0.42374302460894397</v>
      </c>
      <c r="AT590" s="14">
        <v>0.32595518092896397</v>
      </c>
      <c r="AU590" s="14"/>
      <c r="AV590" s="14">
        <v>0.52077976881346</v>
      </c>
      <c r="AW590" s="14">
        <v>0.34671667421879598</v>
      </c>
      <c r="AX590" s="14">
        <v>0.35793207170857999</v>
      </c>
      <c r="AY590" s="14"/>
      <c r="AZ590" s="14">
        <v>0.59822587964541796</v>
      </c>
      <c r="BA590" s="14">
        <v>0.38471210896454799</v>
      </c>
      <c r="BB590" s="14">
        <v>0.322288816594062</v>
      </c>
      <c r="BC590" s="14"/>
      <c r="BD590" s="14">
        <v>0.39356143986778602</v>
      </c>
      <c r="BE590" s="14">
        <v>0.348384875533225</v>
      </c>
      <c r="BF590" s="14"/>
      <c r="BG590" s="14">
        <v>0.40009108248484698</v>
      </c>
      <c r="BH590" s="14">
        <v>0.36580770934369899</v>
      </c>
      <c r="BI590" s="14"/>
      <c r="BJ590" s="14">
        <v>0.36771212890556998</v>
      </c>
      <c r="BK590" s="14">
        <v>0.393454009312455</v>
      </c>
    </row>
    <row r="591" spans="2:63" x14ac:dyDescent="0.35">
      <c r="B591" t="s">
        <v>287</v>
      </c>
      <c r="C591" s="14">
        <v>0.28882466504957699</v>
      </c>
      <c r="D591" s="14">
        <v>0.28646999812940899</v>
      </c>
      <c r="E591" s="14">
        <v>0.28757205458415203</v>
      </c>
      <c r="F591" s="14"/>
      <c r="G591" s="14">
        <v>0.29724041523746902</v>
      </c>
      <c r="H591" s="14">
        <v>0.31214527760378802</v>
      </c>
      <c r="I591" s="14">
        <v>0.21784662626177201</v>
      </c>
      <c r="J591" s="14">
        <v>0.27428297813590302</v>
      </c>
      <c r="K591" s="14">
        <v>0.33735315512365299</v>
      </c>
      <c r="L591" s="14">
        <v>0.31475212042060102</v>
      </c>
      <c r="M591" s="14"/>
      <c r="N591" s="14">
        <v>0.29312207564529502</v>
      </c>
      <c r="O591" s="14">
        <v>0.28795796039161697</v>
      </c>
      <c r="P591" s="14"/>
      <c r="Q591" s="14">
        <v>0.32102301474512102</v>
      </c>
      <c r="R591" s="14">
        <v>0.25939891543115001</v>
      </c>
      <c r="S591" s="14">
        <v>0.22691078481178201</v>
      </c>
      <c r="T591" s="14">
        <v>0.34650172908374599</v>
      </c>
      <c r="U591" s="14">
        <v>0.37480908738014601</v>
      </c>
      <c r="V591" s="14">
        <v>0.30883640070249002</v>
      </c>
      <c r="W591" s="14">
        <v>0.31651776853871499</v>
      </c>
      <c r="X591" s="14">
        <v>0.31417952322701698</v>
      </c>
      <c r="Y591" s="14">
        <v>0.267915491057029</v>
      </c>
      <c r="Z591" s="14">
        <v>0.21353180030386101</v>
      </c>
      <c r="AA591" s="14"/>
      <c r="AB591" s="14">
        <v>0.357719019454036</v>
      </c>
      <c r="AC591" s="14">
        <v>0.331759757416621</v>
      </c>
      <c r="AD591" s="14">
        <v>0.23321503940660801</v>
      </c>
      <c r="AE591" s="14"/>
      <c r="AF591" s="14">
        <v>0.33587885004719797</v>
      </c>
      <c r="AG591" s="14">
        <v>0.24862268207455099</v>
      </c>
      <c r="AH591" s="14">
        <v>0.26396292899736601</v>
      </c>
      <c r="AI591" s="14">
        <v>0.291378171079125</v>
      </c>
      <c r="AJ591" s="14">
        <v>0</v>
      </c>
      <c r="AK591" s="14"/>
      <c r="AL591" s="14">
        <v>0.33111972382310201</v>
      </c>
      <c r="AM591" s="14">
        <v>0.26501102524955999</v>
      </c>
      <c r="AN591" s="14">
        <v>0.261971331336594</v>
      </c>
      <c r="AO591" s="14">
        <v>0.34152292072760199</v>
      </c>
      <c r="AP591" s="14">
        <v>0</v>
      </c>
      <c r="AQ591" s="14"/>
      <c r="AR591" s="14">
        <v>0.33122718927496397</v>
      </c>
      <c r="AS591" s="14">
        <v>0.35600211178339602</v>
      </c>
      <c r="AT591" s="14">
        <v>0.225719934203755</v>
      </c>
      <c r="AU591" s="14"/>
      <c r="AV591" s="14">
        <v>0.26308785875549601</v>
      </c>
      <c r="AW591" s="14">
        <v>0.327368931237909</v>
      </c>
      <c r="AX591" s="14">
        <v>0.230416724810067</v>
      </c>
      <c r="AY591" s="14"/>
      <c r="AZ591" s="14">
        <v>0.246227116052329</v>
      </c>
      <c r="BA591" s="14">
        <v>0.33410691737499298</v>
      </c>
      <c r="BB591" s="14">
        <v>0.241410307792506</v>
      </c>
      <c r="BC591" s="14"/>
      <c r="BD591" s="14">
        <v>0.27104385125458302</v>
      </c>
      <c r="BE591" s="14">
        <v>0.27890000904856599</v>
      </c>
      <c r="BF591" s="14"/>
      <c r="BG591" s="14">
        <v>0.29064651960534599</v>
      </c>
      <c r="BH591" s="14">
        <v>0.28551630283297902</v>
      </c>
      <c r="BI591" s="14"/>
      <c r="BJ591" s="14">
        <v>0.29282287663071899</v>
      </c>
      <c r="BK591" s="14">
        <v>0.287728803243743</v>
      </c>
    </row>
    <row r="592" spans="2:63" x14ac:dyDescent="0.35">
      <c r="B592" t="s">
        <v>288</v>
      </c>
      <c r="C592" s="14">
        <v>0.16104328249493499</v>
      </c>
      <c r="D592" s="14">
        <v>0.18237730972938199</v>
      </c>
      <c r="E592" s="14">
        <v>0.14105045946397299</v>
      </c>
      <c r="F592" s="14"/>
      <c r="G592" s="14">
        <v>0.18304135030267801</v>
      </c>
      <c r="H592" s="14">
        <v>0.191560129279993</v>
      </c>
      <c r="I592" s="14">
        <v>0.144949526367426</v>
      </c>
      <c r="J592" s="14">
        <v>0.14260853605017701</v>
      </c>
      <c r="K592" s="14">
        <v>0.141960670569831</v>
      </c>
      <c r="L592" s="14">
        <v>0.16187457661707799</v>
      </c>
      <c r="M592" s="14"/>
      <c r="N592" s="14">
        <v>0.13743768196801401</v>
      </c>
      <c r="O592" s="14">
        <v>0.16580407587851601</v>
      </c>
      <c r="P592" s="14"/>
      <c r="Q592" s="14">
        <v>0.148857862816899</v>
      </c>
      <c r="R592" s="14">
        <v>0.15756092600396099</v>
      </c>
      <c r="S592" s="14">
        <v>0.161231422008807</v>
      </c>
      <c r="T592" s="14">
        <v>0.23873170791429699</v>
      </c>
      <c r="U592" s="14">
        <v>0.11119984867248101</v>
      </c>
      <c r="V592" s="14">
        <v>0.13592111315955099</v>
      </c>
      <c r="W592" s="14">
        <v>0.16145978794688801</v>
      </c>
      <c r="X592" s="14">
        <v>0.14478615882389201</v>
      </c>
      <c r="Y592" s="14">
        <v>0.16943973049248701</v>
      </c>
      <c r="Z592" s="14">
        <v>0.166075421930999</v>
      </c>
      <c r="AA592" s="14"/>
      <c r="AB592" s="14">
        <v>0.120476958141506</v>
      </c>
      <c r="AC592" s="14">
        <v>0.16983600413319899</v>
      </c>
      <c r="AD592" s="14">
        <v>0.19192731170584701</v>
      </c>
      <c r="AE592" s="14"/>
      <c r="AF592" s="14">
        <v>0.112521270685493</v>
      </c>
      <c r="AG592" s="14">
        <v>0.19829537883461301</v>
      </c>
      <c r="AH592" s="14">
        <v>0.261228859363072</v>
      </c>
      <c r="AI592" s="14">
        <v>0.19226084789540901</v>
      </c>
      <c r="AJ592" s="14">
        <v>0</v>
      </c>
      <c r="AK592" s="14"/>
      <c r="AL592" s="14">
        <v>9.7000275246172205E-2</v>
      </c>
      <c r="AM592" s="14">
        <v>0.20854709519320999</v>
      </c>
      <c r="AN592" s="14">
        <v>0.175656926492996</v>
      </c>
      <c r="AO592" s="14">
        <v>9.3421238838649695E-2</v>
      </c>
      <c r="AP592" s="14">
        <v>0</v>
      </c>
      <c r="AQ592" s="14"/>
      <c r="AR592" s="14">
        <v>7.6902147603384402E-2</v>
      </c>
      <c r="AS592" s="14">
        <v>0.13053386487461799</v>
      </c>
      <c r="AT592" s="14">
        <v>0.20246787169701599</v>
      </c>
      <c r="AU592" s="14"/>
      <c r="AV592" s="14">
        <v>0.139905959924047</v>
      </c>
      <c r="AW592" s="14">
        <v>0.16547703777181699</v>
      </c>
      <c r="AX592" s="14">
        <v>0.16141255553606801</v>
      </c>
      <c r="AY592" s="14"/>
      <c r="AZ592" s="14">
        <v>0.11219507984322</v>
      </c>
      <c r="BA592" s="14">
        <v>0.15264982501855101</v>
      </c>
      <c r="BB592" s="14">
        <v>0.2172739993791</v>
      </c>
      <c r="BC592" s="14"/>
      <c r="BD592" s="14">
        <v>0.17709430291825401</v>
      </c>
      <c r="BE592" s="14">
        <v>0.20146035411840901</v>
      </c>
      <c r="BF592" s="14"/>
      <c r="BG592" s="14">
        <v>0.17568314100119301</v>
      </c>
      <c r="BH592" s="14">
        <v>0.13445830918568699</v>
      </c>
      <c r="BI592" s="14"/>
      <c r="BJ592" s="14">
        <v>0.132981203531572</v>
      </c>
      <c r="BK592" s="14">
        <v>0.16873476152353201</v>
      </c>
    </row>
    <row r="593" spans="2:63" x14ac:dyDescent="0.35">
      <c r="B593" t="s">
        <v>289</v>
      </c>
      <c r="C593" s="14">
        <v>8.7522622623917107E-2</v>
      </c>
      <c r="D593" s="14">
        <v>0.109342630401108</v>
      </c>
      <c r="E593" s="14">
        <v>6.8572321887564E-2</v>
      </c>
      <c r="F593" s="14"/>
      <c r="G593" s="14">
        <v>6.6539034834380895E-2</v>
      </c>
      <c r="H593" s="14">
        <v>4.6397097523971802E-2</v>
      </c>
      <c r="I593" s="14">
        <v>0.13237854140935801</v>
      </c>
      <c r="J593" s="14">
        <v>9.4424239277453303E-2</v>
      </c>
      <c r="K593" s="14">
        <v>9.4726550110061897E-2</v>
      </c>
      <c r="L593" s="14">
        <v>8.5428448212785904E-2</v>
      </c>
      <c r="M593" s="14"/>
      <c r="N593" s="14">
        <v>0.117466250533656</v>
      </c>
      <c r="O593" s="14">
        <v>8.1483571616910999E-2</v>
      </c>
      <c r="P593" s="14"/>
      <c r="Q593" s="14">
        <v>7.0005065836273805E-2</v>
      </c>
      <c r="R593" s="14">
        <v>8.9162794274928001E-2</v>
      </c>
      <c r="S593" s="14">
        <v>0.10693765407386301</v>
      </c>
      <c r="T593" s="14">
        <v>5.7885651407580403E-2</v>
      </c>
      <c r="U593" s="14">
        <v>0.12163177451844701</v>
      </c>
      <c r="V593" s="14">
        <v>8.2531901623561998E-2</v>
      </c>
      <c r="W593" s="14">
        <v>0.12565986841384</v>
      </c>
      <c r="X593" s="14">
        <v>6.8488766028518097E-2</v>
      </c>
      <c r="Y593" s="14">
        <v>8.2671686147672896E-2</v>
      </c>
      <c r="Z593" s="14">
        <v>0.12656726123638301</v>
      </c>
      <c r="AA593" s="14"/>
      <c r="AB593" s="14">
        <v>3.4500495005883203E-2</v>
      </c>
      <c r="AC593" s="14">
        <v>8.59641003465582E-2</v>
      </c>
      <c r="AD593" s="14">
        <v>0.13821961685488701</v>
      </c>
      <c r="AE593" s="14"/>
      <c r="AF593" s="14">
        <v>4.0259788620959601E-2</v>
      </c>
      <c r="AG593" s="14">
        <v>0.13883038300636799</v>
      </c>
      <c r="AH593" s="14">
        <v>0.10698398752173401</v>
      </c>
      <c r="AI593" s="14">
        <v>8.2309386530961495E-2</v>
      </c>
      <c r="AJ593" s="14">
        <v>0</v>
      </c>
      <c r="AK593" s="14"/>
      <c r="AL593" s="14">
        <v>2.56056314308328E-2</v>
      </c>
      <c r="AM593" s="14">
        <v>0.144571608608491</v>
      </c>
      <c r="AN593" s="14">
        <v>0.120998042423973</v>
      </c>
      <c r="AO593" s="14">
        <v>8.92954830011434E-2</v>
      </c>
      <c r="AP593" s="14">
        <v>0</v>
      </c>
      <c r="AQ593" s="14"/>
      <c r="AR593" s="14">
        <v>0</v>
      </c>
      <c r="AS593" s="14">
        <v>4.1190938777630803E-2</v>
      </c>
      <c r="AT593" s="14">
        <v>0.163533941907021</v>
      </c>
      <c r="AU593" s="14"/>
      <c r="AV593" s="14">
        <v>4.6188103293503202E-2</v>
      </c>
      <c r="AW593" s="14">
        <v>9.2433758093641502E-2</v>
      </c>
      <c r="AX593" s="14">
        <v>0.19401263662412099</v>
      </c>
      <c r="AY593" s="14"/>
      <c r="AZ593" s="14">
        <v>1.8669443852696199E-2</v>
      </c>
      <c r="BA593" s="14">
        <v>6.2088439727301797E-2</v>
      </c>
      <c r="BB593" s="14">
        <v>0.16241642611562301</v>
      </c>
      <c r="BC593" s="14"/>
      <c r="BD593" s="14">
        <v>0.12838484330168901</v>
      </c>
      <c r="BE593" s="14">
        <v>7.4236536919296006E-2</v>
      </c>
      <c r="BF593" s="14"/>
      <c r="BG593" s="14">
        <v>8.2532939350373397E-2</v>
      </c>
      <c r="BH593" s="14">
        <v>9.6583543300989005E-2</v>
      </c>
      <c r="BI593" s="14"/>
      <c r="BJ593" s="14">
        <v>0.10469519547353399</v>
      </c>
      <c r="BK593" s="14">
        <v>8.2815826519739302E-2</v>
      </c>
    </row>
    <row r="594" spans="2:63" x14ac:dyDescent="0.35">
      <c r="B594" t="s">
        <v>86</v>
      </c>
      <c r="C594" s="14">
        <v>7.4693138844960705E-2</v>
      </c>
      <c r="D594" s="14">
        <v>5.7299120615959598E-2</v>
      </c>
      <c r="E594" s="14">
        <v>9.0898060867643099E-2</v>
      </c>
      <c r="F594" s="14"/>
      <c r="G594" s="14">
        <v>7.3090059887452999E-2</v>
      </c>
      <c r="H594" s="14">
        <v>4.0898034390201697E-2</v>
      </c>
      <c r="I594" s="14">
        <v>7.3953233461486897E-2</v>
      </c>
      <c r="J594" s="14">
        <v>7.3526161224096803E-2</v>
      </c>
      <c r="K594" s="14">
        <v>8.4743110706906002E-2</v>
      </c>
      <c r="L594" s="14">
        <v>0.10849015248649301</v>
      </c>
      <c r="M594" s="14"/>
      <c r="N594" s="14">
        <v>6.06803607221598E-2</v>
      </c>
      <c r="O594" s="14">
        <v>7.7519245357122304E-2</v>
      </c>
      <c r="P594" s="14"/>
      <c r="Q594" s="14">
        <v>0.14838445416323101</v>
      </c>
      <c r="R594" s="14">
        <v>9.8879800940604098E-2</v>
      </c>
      <c r="S594" s="14">
        <v>4.4488953259144301E-2</v>
      </c>
      <c r="T594" s="14">
        <v>0.100767497440508</v>
      </c>
      <c r="U594" s="14">
        <v>4.8332749516735697E-2</v>
      </c>
      <c r="V594" s="14">
        <v>3.3750460574049998E-2</v>
      </c>
      <c r="W594" s="14">
        <v>9.6806463255362102E-2</v>
      </c>
      <c r="X594" s="14">
        <v>7.2370812946079194E-2</v>
      </c>
      <c r="Y594" s="14">
        <v>3.3004095812324399E-2</v>
      </c>
      <c r="Z594" s="14">
        <v>0.14418345576660699</v>
      </c>
      <c r="AA594" s="14"/>
      <c r="AB594" s="14">
        <v>1.7221105693175798E-2</v>
      </c>
      <c r="AC594" s="14">
        <v>7.0055473881036501E-2</v>
      </c>
      <c r="AD594" s="14">
        <v>7.4497395900343905E-2</v>
      </c>
      <c r="AE594" s="14"/>
      <c r="AF594" s="14">
        <v>4.9546561096466601E-2</v>
      </c>
      <c r="AG594" s="14">
        <v>6.6520448935432699E-2</v>
      </c>
      <c r="AH594" s="14">
        <v>0.120268595516643</v>
      </c>
      <c r="AI594" s="14">
        <v>0.122034601645963</v>
      </c>
      <c r="AJ594" s="14">
        <v>0</v>
      </c>
      <c r="AK594" s="14"/>
      <c r="AL594" s="14">
        <v>5.22352593520947E-2</v>
      </c>
      <c r="AM594" s="14">
        <v>4.0577262242694298E-2</v>
      </c>
      <c r="AN594" s="14">
        <v>0.162749269843452</v>
      </c>
      <c r="AO594" s="14">
        <v>5.8665822258430103E-2</v>
      </c>
      <c r="AP594" s="14">
        <v>0</v>
      </c>
      <c r="AQ594" s="14"/>
      <c r="AR594" s="14">
        <v>2.1899942146741399E-2</v>
      </c>
      <c r="AS594" s="14">
        <v>4.8530059955411799E-2</v>
      </c>
      <c r="AT594" s="14">
        <v>8.2323071263243494E-2</v>
      </c>
      <c r="AU594" s="14"/>
      <c r="AV594" s="14">
        <v>3.0038309213493701E-2</v>
      </c>
      <c r="AW594" s="14">
        <v>6.8003598677836494E-2</v>
      </c>
      <c r="AX594" s="14">
        <v>5.62260113211639E-2</v>
      </c>
      <c r="AY594" s="14"/>
      <c r="AZ594" s="14">
        <v>2.46824806063374E-2</v>
      </c>
      <c r="BA594" s="14">
        <v>6.64427089146057E-2</v>
      </c>
      <c r="BB594" s="14">
        <v>5.6610450118708897E-2</v>
      </c>
      <c r="BC594" s="14"/>
      <c r="BD594" s="14">
        <v>2.9915562657687699E-2</v>
      </c>
      <c r="BE594" s="14">
        <v>9.7018224380504794E-2</v>
      </c>
      <c r="BF594" s="14"/>
      <c r="BG594" s="14">
        <v>5.1046317558241197E-2</v>
      </c>
      <c r="BH594" s="14">
        <v>0.117634135336646</v>
      </c>
      <c r="BI594" s="14"/>
      <c r="BJ594" s="14">
        <v>0.101788595458605</v>
      </c>
      <c r="BK594" s="14">
        <v>6.7266599400530896E-2</v>
      </c>
    </row>
    <row r="595" spans="2:63" x14ac:dyDescent="0.35">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row>
    <row r="596" spans="2:63" x14ac:dyDescent="0.35">
      <c r="B596" s="6" t="s">
        <v>313</v>
      </c>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row>
    <row r="597" spans="2:63" x14ac:dyDescent="0.35">
      <c r="B597" s="21" t="s">
        <v>90</v>
      </c>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row>
    <row r="598" spans="2:63" x14ac:dyDescent="0.35">
      <c r="B598" t="s">
        <v>309</v>
      </c>
      <c r="C598" s="14">
        <v>0.49109683734374299</v>
      </c>
      <c r="D598" s="14">
        <v>0.47234806466565599</v>
      </c>
      <c r="E598" s="14">
        <v>0.51168606293344798</v>
      </c>
      <c r="F598" s="14"/>
      <c r="G598" s="14">
        <v>0.52296874560185502</v>
      </c>
      <c r="H598" s="14">
        <v>0.49341764004592298</v>
      </c>
      <c r="I598" s="14">
        <v>0.49159972596064899</v>
      </c>
      <c r="J598" s="14">
        <v>0.52079890835731601</v>
      </c>
      <c r="K598" s="14">
        <v>0.41544968376682301</v>
      </c>
      <c r="L598" s="14">
        <v>0.49381229110529801</v>
      </c>
      <c r="M598" s="14"/>
      <c r="N598" s="14">
        <v>0.51822338595126505</v>
      </c>
      <c r="O598" s="14">
        <v>0.48562593678424298</v>
      </c>
      <c r="P598" s="14"/>
      <c r="Q598" s="14">
        <v>0.57326140751184895</v>
      </c>
      <c r="R598" s="14">
        <v>0.47675184846001001</v>
      </c>
      <c r="S598" s="14">
        <v>0.48303908466898599</v>
      </c>
      <c r="T598" s="14">
        <v>0.40277532573656399</v>
      </c>
      <c r="U598" s="14">
        <v>0.46129845855968299</v>
      </c>
      <c r="V598" s="14">
        <v>0.56530627311217296</v>
      </c>
      <c r="W598" s="14">
        <v>0.47851125068019101</v>
      </c>
      <c r="X598" s="14">
        <v>0.477943905997611</v>
      </c>
      <c r="Y598" s="14">
        <v>0.50887741713331902</v>
      </c>
      <c r="Z598" s="14">
        <v>0.47929984845149898</v>
      </c>
      <c r="AA598" s="14"/>
      <c r="AB598" s="14">
        <v>0.625714889753201</v>
      </c>
      <c r="AC598" s="14">
        <v>0.46149770367030601</v>
      </c>
      <c r="AD598" s="14">
        <v>0.42227090403429901</v>
      </c>
      <c r="AE598" s="14"/>
      <c r="AF598" s="14">
        <v>0.60486482445066403</v>
      </c>
      <c r="AG598" s="14">
        <v>0.414761410802999</v>
      </c>
      <c r="AH598" s="14">
        <v>0.35014398787426898</v>
      </c>
      <c r="AI598" s="14">
        <v>0.44632562673309201</v>
      </c>
      <c r="AJ598" s="14">
        <v>0</v>
      </c>
      <c r="AK598" s="14"/>
      <c r="AL598" s="14">
        <v>0.59156243356779303</v>
      </c>
      <c r="AM598" s="14">
        <v>0.40729289508390198</v>
      </c>
      <c r="AN598" s="14">
        <v>0.44470449390362399</v>
      </c>
      <c r="AO598" s="14">
        <v>0.38715945809510899</v>
      </c>
      <c r="AP598" s="14">
        <v>0</v>
      </c>
      <c r="AQ598" s="14"/>
      <c r="AR598" s="14">
        <v>0.62990914214993599</v>
      </c>
      <c r="AS598" s="14">
        <v>0.52605845430690501</v>
      </c>
      <c r="AT598" s="14">
        <v>0.44073193924224102</v>
      </c>
      <c r="AU598" s="14"/>
      <c r="AV598" s="14">
        <v>0.60076255666121403</v>
      </c>
      <c r="AW598" s="14">
        <v>0.46951422244179303</v>
      </c>
      <c r="AX598" s="14">
        <v>0.46405758685216902</v>
      </c>
      <c r="AY598" s="14"/>
      <c r="AZ598" s="14">
        <v>0.579414335400255</v>
      </c>
      <c r="BA598" s="14">
        <v>0.50579969308019601</v>
      </c>
      <c r="BB598" s="14">
        <v>0.45075730579186002</v>
      </c>
      <c r="BC598" s="14"/>
      <c r="BD598" s="14">
        <v>0.46832002370753001</v>
      </c>
      <c r="BE598" s="14">
        <v>0.51131974512267397</v>
      </c>
      <c r="BF598" s="14"/>
      <c r="BG598" s="14">
        <v>0.50411115449606803</v>
      </c>
      <c r="BH598" s="14">
        <v>0.46746373501664401</v>
      </c>
      <c r="BI598" s="14"/>
      <c r="BJ598" s="14">
        <v>0.49116270372771298</v>
      </c>
      <c r="BK598" s="14">
        <v>0.49107878415845901</v>
      </c>
    </row>
    <row r="599" spans="2:63" x14ac:dyDescent="0.35">
      <c r="B599" t="s">
        <v>310</v>
      </c>
      <c r="C599" s="14">
        <v>0.39487014894374201</v>
      </c>
      <c r="D599" s="14">
        <v>0.403877894286643</v>
      </c>
      <c r="E599" s="14">
        <v>0.38420929915919</v>
      </c>
      <c r="F599" s="14"/>
      <c r="G599" s="14">
        <v>0.34630138837968999</v>
      </c>
      <c r="H599" s="14">
        <v>0.414274535984195</v>
      </c>
      <c r="I599" s="14">
        <v>0.36313664191598199</v>
      </c>
      <c r="J599" s="14">
        <v>0.355806650730908</v>
      </c>
      <c r="K599" s="14">
        <v>0.41800320456871298</v>
      </c>
      <c r="L599" s="14">
        <v>0.46708591487009399</v>
      </c>
      <c r="M599" s="14"/>
      <c r="N599" s="14">
        <v>0.43068793435949598</v>
      </c>
      <c r="O599" s="14">
        <v>0.38764639390191002</v>
      </c>
      <c r="P599" s="14"/>
      <c r="Q599" s="14">
        <v>0.223890263017202</v>
      </c>
      <c r="R599" s="14">
        <v>0.33439960336011998</v>
      </c>
      <c r="S599" s="14">
        <v>0.40002058075478503</v>
      </c>
      <c r="T599" s="14">
        <v>0.46225319447177698</v>
      </c>
      <c r="U599" s="14">
        <v>0.43299569156346102</v>
      </c>
      <c r="V599" s="14">
        <v>0.35909339336058599</v>
      </c>
      <c r="W599" s="14">
        <v>0.43647687552382902</v>
      </c>
      <c r="X599" s="14">
        <v>0.45852688780489298</v>
      </c>
      <c r="Y599" s="14">
        <v>0.43111239910760901</v>
      </c>
      <c r="Z599" s="14">
        <v>0.34584114897176399</v>
      </c>
      <c r="AA599" s="14"/>
      <c r="AB599" s="14">
        <v>0.32096515830179301</v>
      </c>
      <c r="AC599" s="14">
        <v>0.42333092952898999</v>
      </c>
      <c r="AD599" s="14">
        <v>0.45754405643900498</v>
      </c>
      <c r="AE599" s="14"/>
      <c r="AF599" s="14">
        <v>0.3333805740495</v>
      </c>
      <c r="AG599" s="14">
        <v>0.45277873923446399</v>
      </c>
      <c r="AH599" s="14">
        <v>0.48967371859521802</v>
      </c>
      <c r="AI599" s="14">
        <v>0.39939329197539603</v>
      </c>
      <c r="AJ599" s="14">
        <v>0</v>
      </c>
      <c r="AK599" s="14"/>
      <c r="AL599" s="14">
        <v>0.34236909736979299</v>
      </c>
      <c r="AM599" s="14">
        <v>0.473575391770101</v>
      </c>
      <c r="AN599" s="14">
        <v>0.37889087479469602</v>
      </c>
      <c r="AO599" s="14">
        <v>0.52354505890374803</v>
      </c>
      <c r="AP599" s="14">
        <v>0</v>
      </c>
      <c r="AQ599" s="14"/>
      <c r="AR599" s="14">
        <v>0.305056604372133</v>
      </c>
      <c r="AS599" s="14">
        <v>0.39316506489400699</v>
      </c>
      <c r="AT599" s="14">
        <v>0.42435407312142698</v>
      </c>
      <c r="AU599" s="14"/>
      <c r="AV599" s="14">
        <v>0.34341942590507502</v>
      </c>
      <c r="AW599" s="14">
        <v>0.42878753479367099</v>
      </c>
      <c r="AX599" s="14">
        <v>0.35678711324691298</v>
      </c>
      <c r="AY599" s="14"/>
      <c r="AZ599" s="14">
        <v>0.36940935823896698</v>
      </c>
      <c r="BA599" s="14">
        <v>0.386648683185699</v>
      </c>
      <c r="BB599" s="14">
        <v>0.42652102788628699</v>
      </c>
      <c r="BC599" s="14"/>
      <c r="BD599" s="14">
        <v>0.47852774166717799</v>
      </c>
      <c r="BE599" s="14">
        <v>0.39169160105343398</v>
      </c>
      <c r="BF599" s="14"/>
      <c r="BG599" s="14">
        <v>0.40874063975608399</v>
      </c>
      <c r="BH599" s="14">
        <v>0.369682294301934</v>
      </c>
      <c r="BI599" s="14"/>
      <c r="BJ599" s="14">
        <v>0.35707369168546099</v>
      </c>
      <c r="BK599" s="14">
        <v>0.40522970422604698</v>
      </c>
    </row>
    <row r="600" spans="2:63" x14ac:dyDescent="0.35">
      <c r="B600" t="s">
        <v>311</v>
      </c>
      <c r="C600" s="14">
        <v>4.04126916403518E-2</v>
      </c>
      <c r="D600" s="14">
        <v>5.5888242473025901E-2</v>
      </c>
      <c r="E600" s="14">
        <v>2.6807724373838299E-2</v>
      </c>
      <c r="F600" s="14"/>
      <c r="G600" s="14">
        <v>6.0709475076993001E-2</v>
      </c>
      <c r="H600" s="14">
        <v>4.1597784631097701E-2</v>
      </c>
      <c r="I600" s="14">
        <v>5.0169286779729601E-2</v>
      </c>
      <c r="J600" s="14">
        <v>2.34871833317736E-2</v>
      </c>
      <c r="K600" s="14">
        <v>6.3882899575812502E-2</v>
      </c>
      <c r="L600" s="14">
        <v>1.0802917951136999E-2</v>
      </c>
      <c r="M600" s="14"/>
      <c r="N600" s="14">
        <v>2.0026888632744901E-2</v>
      </c>
      <c r="O600" s="14">
        <v>4.4524114095667498E-2</v>
      </c>
      <c r="P600" s="14"/>
      <c r="Q600" s="14">
        <v>4.3160924077187197E-2</v>
      </c>
      <c r="R600" s="14">
        <v>6.5380117976946303E-2</v>
      </c>
      <c r="S600" s="14">
        <v>4.3247320388349497E-2</v>
      </c>
      <c r="T600" s="14">
        <v>3.9117325412416797E-2</v>
      </c>
      <c r="U600" s="14">
        <v>2.3907197455757302E-2</v>
      </c>
      <c r="V600" s="14">
        <v>2.6296134260217E-2</v>
      </c>
      <c r="W600" s="14">
        <v>4.0526166218097598E-2</v>
      </c>
      <c r="X600" s="14">
        <v>1.95762947339083E-2</v>
      </c>
      <c r="Y600" s="14">
        <v>3.2435422866971E-2</v>
      </c>
      <c r="Z600" s="14">
        <v>8.5912580725193796E-2</v>
      </c>
      <c r="AA600" s="14"/>
      <c r="AB600" s="14">
        <v>2.4369776808134101E-2</v>
      </c>
      <c r="AC600" s="14">
        <v>5.1499780275049097E-2</v>
      </c>
      <c r="AD600" s="14">
        <v>4.6122880270177198E-2</v>
      </c>
      <c r="AE600" s="14"/>
      <c r="AF600" s="14">
        <v>3.3638702711429901E-2</v>
      </c>
      <c r="AG600" s="14">
        <v>4.6277972871434599E-2</v>
      </c>
      <c r="AH600" s="14">
        <v>0.101683204811294</v>
      </c>
      <c r="AI600" s="14">
        <v>1.77782640427607E-2</v>
      </c>
      <c r="AJ600" s="14">
        <v>0</v>
      </c>
      <c r="AK600" s="14"/>
      <c r="AL600" s="14">
        <v>2.3470010913476402E-2</v>
      </c>
      <c r="AM600" s="14">
        <v>4.6328384628118703E-2</v>
      </c>
      <c r="AN600" s="14">
        <v>5.6833256197223701E-2</v>
      </c>
      <c r="AO600" s="14">
        <v>8.92954830011434E-2</v>
      </c>
      <c r="AP600" s="14">
        <v>0</v>
      </c>
      <c r="AQ600" s="14"/>
      <c r="AR600" s="14">
        <v>3.6712800986333102E-2</v>
      </c>
      <c r="AS600" s="14">
        <v>3.5272534843699098E-2</v>
      </c>
      <c r="AT600" s="14">
        <v>4.7192340926272301E-2</v>
      </c>
      <c r="AU600" s="14"/>
      <c r="AV600" s="14">
        <v>7.23392275327258E-3</v>
      </c>
      <c r="AW600" s="14">
        <v>5.2514885946875402E-2</v>
      </c>
      <c r="AX600" s="14">
        <v>8.9032392342710098E-2</v>
      </c>
      <c r="AY600" s="14"/>
      <c r="AZ600" s="14">
        <v>2.0740562384014598E-2</v>
      </c>
      <c r="BA600" s="14">
        <v>4.6625008058049602E-2</v>
      </c>
      <c r="BB600" s="14">
        <v>4.7603372877889003E-2</v>
      </c>
      <c r="BC600" s="14"/>
      <c r="BD600" s="14">
        <v>3.0688986432486999E-2</v>
      </c>
      <c r="BE600" s="14">
        <v>3.0284297860098602E-2</v>
      </c>
      <c r="BF600" s="14"/>
      <c r="BG600" s="14">
        <v>3.6901138171320298E-2</v>
      </c>
      <c r="BH600" s="14">
        <v>4.6789430541775798E-2</v>
      </c>
      <c r="BI600" s="14"/>
      <c r="BJ600" s="14">
        <v>3.9176389517442102E-2</v>
      </c>
      <c r="BK600" s="14">
        <v>4.0751547213518202E-2</v>
      </c>
    </row>
    <row r="601" spans="2:63" x14ac:dyDescent="0.35">
      <c r="B601" t="s">
        <v>312</v>
      </c>
      <c r="C601" s="14">
        <v>2.0566076779602201E-2</v>
      </c>
      <c r="D601" s="14">
        <v>2.8784553726731402E-2</v>
      </c>
      <c r="E601" s="14">
        <v>1.1295711644046001E-2</v>
      </c>
      <c r="F601" s="14"/>
      <c r="G601" s="14">
        <v>6.7505631400717296E-3</v>
      </c>
      <c r="H601" s="14">
        <v>1.29538051333893E-2</v>
      </c>
      <c r="I601" s="14">
        <v>3.1887372550737099E-2</v>
      </c>
      <c r="J601" s="14">
        <v>2.64603727496594E-2</v>
      </c>
      <c r="K601" s="14">
        <v>4.1298479739510001E-2</v>
      </c>
      <c r="L601" s="14">
        <v>4.2534706022399E-3</v>
      </c>
      <c r="M601" s="14"/>
      <c r="N601" s="14">
        <v>8.5985158601434106E-3</v>
      </c>
      <c r="O601" s="14">
        <v>2.2979702511257801E-2</v>
      </c>
      <c r="P601" s="14"/>
      <c r="Q601" s="14">
        <v>1.7663097293229998E-2</v>
      </c>
      <c r="R601" s="14">
        <v>1.9767899195739801E-2</v>
      </c>
      <c r="S601" s="14">
        <v>4.7483689102963599E-2</v>
      </c>
      <c r="T601" s="14">
        <v>7.8945891578576094E-2</v>
      </c>
      <c r="U601" s="14">
        <v>5.2778875850320699E-2</v>
      </c>
      <c r="V601" s="14">
        <v>8.0146335193049603E-3</v>
      </c>
      <c r="W601" s="14">
        <v>1.6092382735372099E-2</v>
      </c>
      <c r="X601" s="14">
        <v>0</v>
      </c>
      <c r="Y601" s="14">
        <v>5.1337444927121402E-3</v>
      </c>
      <c r="Z601" s="14">
        <v>2.28817641731918E-2</v>
      </c>
      <c r="AA601" s="14"/>
      <c r="AB601" s="14">
        <v>3.9202224518960502E-3</v>
      </c>
      <c r="AC601" s="14">
        <v>1.7915608206752101E-2</v>
      </c>
      <c r="AD601" s="14">
        <v>3.0489658448071701E-2</v>
      </c>
      <c r="AE601" s="14"/>
      <c r="AF601" s="14">
        <v>0</v>
      </c>
      <c r="AG601" s="14">
        <v>3.71269745499722E-2</v>
      </c>
      <c r="AH601" s="14">
        <v>0</v>
      </c>
      <c r="AI601" s="14">
        <v>3.7641927898613002E-2</v>
      </c>
      <c r="AJ601" s="14">
        <v>0</v>
      </c>
      <c r="AK601" s="14"/>
      <c r="AL601" s="14">
        <v>2.52449610894633E-3</v>
      </c>
      <c r="AM601" s="14">
        <v>3.7835843617235403E-2</v>
      </c>
      <c r="AN601" s="14">
        <v>3.55841853795687E-2</v>
      </c>
      <c r="AO601" s="14">
        <v>0</v>
      </c>
      <c r="AP601" s="14">
        <v>0</v>
      </c>
      <c r="AQ601" s="14"/>
      <c r="AR601" s="14">
        <v>1.6111052745072501E-2</v>
      </c>
      <c r="AS601" s="14">
        <v>1.2432627949411801E-2</v>
      </c>
      <c r="AT601" s="14">
        <v>2.99126299821094E-2</v>
      </c>
      <c r="AU601" s="14"/>
      <c r="AV601" s="14">
        <v>2.13608342252306E-2</v>
      </c>
      <c r="AW601" s="14">
        <v>1.7623045393924602E-2</v>
      </c>
      <c r="AX601" s="14">
        <v>2.85331145100951E-2</v>
      </c>
      <c r="AY601" s="14"/>
      <c r="AZ601" s="14">
        <v>1.2892540619700001E-2</v>
      </c>
      <c r="BA601" s="14">
        <v>1.2956809726008999E-2</v>
      </c>
      <c r="BB601" s="14">
        <v>3.4087336691370901E-2</v>
      </c>
      <c r="BC601" s="14"/>
      <c r="BD601" s="14">
        <v>1.7489132617122601E-2</v>
      </c>
      <c r="BE601" s="14">
        <v>8.7928846638775197E-3</v>
      </c>
      <c r="BF601" s="14"/>
      <c r="BG601" s="14">
        <v>1.82506788486019E-2</v>
      </c>
      <c r="BH601" s="14">
        <v>2.47706797250213E-2</v>
      </c>
      <c r="BI601" s="14"/>
      <c r="BJ601" s="14">
        <v>3.9518757033225098E-2</v>
      </c>
      <c r="BK601" s="14">
        <v>1.5371374601735301E-2</v>
      </c>
    </row>
    <row r="602" spans="2:63" x14ac:dyDescent="0.35">
      <c r="B602" t="s">
        <v>86</v>
      </c>
      <c r="C602" s="14">
        <v>5.3054245292560601E-2</v>
      </c>
      <c r="D602" s="14">
        <v>3.9101244847943299E-2</v>
      </c>
      <c r="E602" s="14">
        <v>6.6001201889477501E-2</v>
      </c>
      <c r="F602" s="14"/>
      <c r="G602" s="14">
        <v>6.3269827801390496E-2</v>
      </c>
      <c r="H602" s="14">
        <v>3.7756234205395103E-2</v>
      </c>
      <c r="I602" s="14">
        <v>6.3206972792902702E-2</v>
      </c>
      <c r="J602" s="14">
        <v>7.3446884830343298E-2</v>
      </c>
      <c r="K602" s="14">
        <v>6.13657323491422E-2</v>
      </c>
      <c r="L602" s="14">
        <v>2.4045405471231501E-2</v>
      </c>
      <c r="M602" s="14"/>
      <c r="N602" s="14">
        <v>2.2463275196350298E-2</v>
      </c>
      <c r="O602" s="14">
        <v>5.9223852706922299E-2</v>
      </c>
      <c r="P602" s="14"/>
      <c r="Q602" s="14">
        <v>0.14202430810053199</v>
      </c>
      <c r="R602" s="14">
        <v>0.103700531007184</v>
      </c>
      <c r="S602" s="14">
        <v>2.6209325084915899E-2</v>
      </c>
      <c r="T602" s="14">
        <v>1.69082628006661E-2</v>
      </c>
      <c r="U602" s="14">
        <v>2.90197765707777E-2</v>
      </c>
      <c r="V602" s="14">
        <v>4.1289565747718797E-2</v>
      </c>
      <c r="W602" s="14">
        <v>2.8393324842510899E-2</v>
      </c>
      <c r="X602" s="14">
        <v>4.3952911463586902E-2</v>
      </c>
      <c r="Y602" s="14">
        <v>2.2441016399388398E-2</v>
      </c>
      <c r="Z602" s="14">
        <v>6.6064657678351693E-2</v>
      </c>
      <c r="AA602" s="14"/>
      <c r="AB602" s="14">
        <v>2.5029952684975699E-2</v>
      </c>
      <c r="AC602" s="14">
        <v>4.57559783189029E-2</v>
      </c>
      <c r="AD602" s="14">
        <v>4.3572500808447198E-2</v>
      </c>
      <c r="AE602" s="14"/>
      <c r="AF602" s="14">
        <v>2.8115898788406299E-2</v>
      </c>
      <c r="AG602" s="14">
        <v>4.9054902541129403E-2</v>
      </c>
      <c r="AH602" s="14">
        <v>5.8499088719219897E-2</v>
      </c>
      <c r="AI602" s="14">
        <v>9.8860889350138995E-2</v>
      </c>
      <c r="AJ602" s="14">
        <v>0</v>
      </c>
      <c r="AK602" s="14"/>
      <c r="AL602" s="14">
        <v>4.0073962039991202E-2</v>
      </c>
      <c r="AM602" s="14">
        <v>3.4967484900643303E-2</v>
      </c>
      <c r="AN602" s="14">
        <v>8.3987189724888098E-2</v>
      </c>
      <c r="AO602" s="14">
        <v>0</v>
      </c>
      <c r="AP602" s="14">
        <v>0</v>
      </c>
      <c r="AQ602" s="14"/>
      <c r="AR602" s="14">
        <v>1.22103997465252E-2</v>
      </c>
      <c r="AS602" s="14">
        <v>3.3071318005977499E-2</v>
      </c>
      <c r="AT602" s="14">
        <v>5.7809016727950802E-2</v>
      </c>
      <c r="AU602" s="14"/>
      <c r="AV602" s="14">
        <v>2.72232604552082E-2</v>
      </c>
      <c r="AW602" s="14">
        <v>3.1560311423735297E-2</v>
      </c>
      <c r="AX602" s="14">
        <v>6.1589793048113198E-2</v>
      </c>
      <c r="AY602" s="14"/>
      <c r="AZ602" s="14">
        <v>1.7543203357063601E-2</v>
      </c>
      <c r="BA602" s="14">
        <v>4.79698059500459E-2</v>
      </c>
      <c r="BB602" s="14">
        <v>4.1030956752593099E-2</v>
      </c>
      <c r="BC602" s="14"/>
      <c r="BD602" s="14">
        <v>4.9741155756826702E-3</v>
      </c>
      <c r="BE602" s="14">
        <v>5.7911471299916403E-2</v>
      </c>
      <c r="BF602" s="14"/>
      <c r="BG602" s="14">
        <v>3.1996388727925297E-2</v>
      </c>
      <c r="BH602" s="14">
        <v>9.1293860414625505E-2</v>
      </c>
      <c r="BI602" s="14"/>
      <c r="BJ602" s="14">
        <v>7.3068458036159203E-2</v>
      </c>
      <c r="BK602" s="14">
        <v>4.7568589800241E-2</v>
      </c>
    </row>
    <row r="603" spans="2:63" x14ac:dyDescent="0.35">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row>
    <row r="604" spans="2:63" x14ac:dyDescent="0.35">
      <c r="B604" s="6" t="s">
        <v>325</v>
      </c>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row>
    <row r="605" spans="2:63" x14ac:dyDescent="0.35">
      <c r="B605" s="21" t="s">
        <v>90</v>
      </c>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row>
    <row r="606" spans="2:63" x14ac:dyDescent="0.35">
      <c r="B606" t="s">
        <v>314</v>
      </c>
      <c r="C606" s="14">
        <v>0.47775268121167402</v>
      </c>
      <c r="D606" s="14">
        <v>0.46395515041128199</v>
      </c>
      <c r="E606" s="14">
        <v>0.48822366096806602</v>
      </c>
      <c r="F606" s="14"/>
      <c r="G606" s="14">
        <v>0.475448869876469</v>
      </c>
      <c r="H606" s="14">
        <v>0.474842454157551</v>
      </c>
      <c r="I606" s="14">
        <v>0.47342690233169998</v>
      </c>
      <c r="J606" s="14">
        <v>0.48175689087206502</v>
      </c>
      <c r="K606" s="14">
        <v>0.43670517861356201</v>
      </c>
      <c r="L606" s="14">
        <v>0.516198918042447</v>
      </c>
      <c r="M606" s="14"/>
      <c r="N606" s="14">
        <v>0.55994051733863104</v>
      </c>
      <c r="O606" s="14">
        <v>0.46117698316926198</v>
      </c>
      <c r="P606" s="14"/>
      <c r="Q606" s="14">
        <v>0.40267971623730198</v>
      </c>
      <c r="R606" s="14">
        <v>0.48248893385185798</v>
      </c>
      <c r="S606" s="14">
        <v>0.53011071772673801</v>
      </c>
      <c r="T606" s="14">
        <v>0.435300186964035</v>
      </c>
      <c r="U606" s="14">
        <v>0.58435376541263795</v>
      </c>
      <c r="V606" s="14">
        <v>0.48766513649888998</v>
      </c>
      <c r="W606" s="14">
        <v>0.48694853322862902</v>
      </c>
      <c r="X606" s="14">
        <v>0.48772423858017</v>
      </c>
      <c r="Y606" s="14">
        <v>0.46783434187679301</v>
      </c>
      <c r="Z606" s="14">
        <v>0.49636102912267699</v>
      </c>
      <c r="AA606" s="14"/>
      <c r="AB606" s="14">
        <v>0.48778149123150599</v>
      </c>
      <c r="AC606" s="14">
        <v>0.49370531837364101</v>
      </c>
      <c r="AD606" s="14">
        <v>0.44195008109390099</v>
      </c>
      <c r="AE606" s="14"/>
      <c r="AF606" s="14">
        <v>0.48524893854932499</v>
      </c>
      <c r="AG606" s="14">
        <v>0.44563309193579898</v>
      </c>
      <c r="AH606" s="14">
        <v>0.41986545697296002</v>
      </c>
      <c r="AI606" s="14">
        <v>0.55558545093874001</v>
      </c>
      <c r="AJ606" s="14">
        <v>0</v>
      </c>
      <c r="AK606" s="14"/>
      <c r="AL606" s="14">
        <v>0.50768739204202096</v>
      </c>
      <c r="AM606" s="14">
        <v>0.47100162250919198</v>
      </c>
      <c r="AN606" s="14">
        <v>0.47530034657051901</v>
      </c>
      <c r="AO606" s="14">
        <v>0.69742445686582599</v>
      </c>
      <c r="AP606" s="14">
        <v>0</v>
      </c>
      <c r="AQ606" s="14"/>
      <c r="AR606" s="14">
        <v>0.46776453190237799</v>
      </c>
      <c r="AS606" s="14">
        <v>0.49981816476450203</v>
      </c>
      <c r="AT606" s="14">
        <v>0.46937273431663001</v>
      </c>
      <c r="AU606" s="14"/>
      <c r="AV606" s="14">
        <v>0.52874224530250002</v>
      </c>
      <c r="AW606" s="14">
        <v>0.47127922875915101</v>
      </c>
      <c r="AX606" s="14">
        <v>0.42232916412836502</v>
      </c>
      <c r="AY606" s="14"/>
      <c r="AZ606" s="14">
        <v>0.46481909714007602</v>
      </c>
      <c r="BA606" s="14">
        <v>0.48522008493221103</v>
      </c>
      <c r="BB606" s="14">
        <v>0.48036648135911802</v>
      </c>
      <c r="BC606" s="14"/>
      <c r="BD606" s="14">
        <v>0.39426998980667399</v>
      </c>
      <c r="BE606" s="14">
        <v>0.46828668733651502</v>
      </c>
      <c r="BF606" s="14"/>
      <c r="BG606" s="14">
        <v>0.46753914177668299</v>
      </c>
      <c r="BH606" s="14">
        <v>0.49629976437891399</v>
      </c>
      <c r="BI606" s="14"/>
      <c r="BJ606" s="14">
        <v>0.47311521830821901</v>
      </c>
      <c r="BK606" s="14">
        <v>0.479023754132336</v>
      </c>
    </row>
    <row r="607" spans="2:63" x14ac:dyDescent="0.35">
      <c r="B607" t="s">
        <v>315</v>
      </c>
      <c r="C607" s="14">
        <v>0.462749087368651</v>
      </c>
      <c r="D607" s="14">
        <v>0.42921181792609497</v>
      </c>
      <c r="E607" s="14">
        <v>0.49437889941702501</v>
      </c>
      <c r="F607" s="14"/>
      <c r="G607" s="14">
        <v>0.480760835188625</v>
      </c>
      <c r="H607" s="14">
        <v>0.48662007239171901</v>
      </c>
      <c r="I607" s="14">
        <v>0.45137645383974101</v>
      </c>
      <c r="J607" s="14">
        <v>0.42010637718100702</v>
      </c>
      <c r="K607" s="14">
        <v>0.44632693143437002</v>
      </c>
      <c r="L607" s="14">
        <v>0.49073719793445703</v>
      </c>
      <c r="M607" s="14"/>
      <c r="N607" s="14">
        <v>0.47938901618636798</v>
      </c>
      <c r="O607" s="14">
        <v>0.45939313533818699</v>
      </c>
      <c r="P607" s="14"/>
      <c r="Q607" s="14">
        <v>0.460229244596431</v>
      </c>
      <c r="R607" s="14">
        <v>0.45073329710700599</v>
      </c>
      <c r="S607" s="14">
        <v>0.48817170349890598</v>
      </c>
      <c r="T607" s="14">
        <v>0.49095956580846001</v>
      </c>
      <c r="U607" s="14">
        <v>0.48249503255449799</v>
      </c>
      <c r="V607" s="14">
        <v>0.58007093933718101</v>
      </c>
      <c r="W607" s="14">
        <v>0.427081221211835</v>
      </c>
      <c r="X607" s="14">
        <v>0.45929911078482399</v>
      </c>
      <c r="Y607" s="14">
        <v>0.438746515789812</v>
      </c>
      <c r="Z607" s="14">
        <v>0.45047043168037998</v>
      </c>
      <c r="AA607" s="14"/>
      <c r="AB607" s="14">
        <v>0.51746706231838702</v>
      </c>
      <c r="AC607" s="14">
        <v>0.47050203961787901</v>
      </c>
      <c r="AD607" s="14">
        <v>0.41716187776910901</v>
      </c>
      <c r="AE607" s="14"/>
      <c r="AF607" s="14">
        <v>0.52405918664457496</v>
      </c>
      <c r="AG607" s="14">
        <v>0.41523098214804199</v>
      </c>
      <c r="AH607" s="14">
        <v>0.45408698362600902</v>
      </c>
      <c r="AI607" s="14">
        <v>0.42499812271145998</v>
      </c>
      <c r="AJ607" s="14">
        <v>0</v>
      </c>
      <c r="AK607" s="14"/>
      <c r="AL607" s="14">
        <v>0.55974231002189501</v>
      </c>
      <c r="AM607" s="14">
        <v>0.41991242815348601</v>
      </c>
      <c r="AN607" s="14">
        <v>0.38005559076011503</v>
      </c>
      <c r="AO607" s="14">
        <v>0.59888624751500197</v>
      </c>
      <c r="AP607" s="14">
        <v>0</v>
      </c>
      <c r="AQ607" s="14"/>
      <c r="AR607" s="14">
        <v>0.60439635246388401</v>
      </c>
      <c r="AS607" s="14">
        <v>0.48260394284135799</v>
      </c>
      <c r="AT607" s="14">
        <v>0.41018119499836098</v>
      </c>
      <c r="AU607" s="14"/>
      <c r="AV607" s="14">
        <v>0.50075469606283596</v>
      </c>
      <c r="AW607" s="14">
        <v>0.45230747103628699</v>
      </c>
      <c r="AX607" s="14">
        <v>0.42684651295175802</v>
      </c>
      <c r="AY607" s="14"/>
      <c r="AZ607" s="14">
        <v>0.60540598177974403</v>
      </c>
      <c r="BA607" s="14">
        <v>0.45004873181495397</v>
      </c>
      <c r="BB607" s="14">
        <v>0.41394790348199501</v>
      </c>
      <c r="BC607" s="14"/>
      <c r="BD607" s="14">
        <v>0.48362199883179502</v>
      </c>
      <c r="BE607" s="14">
        <v>0.45814588832273301</v>
      </c>
      <c r="BF607" s="14"/>
      <c r="BG607" s="14">
        <v>0.45506804838284498</v>
      </c>
      <c r="BH607" s="14">
        <v>0.47669732439141099</v>
      </c>
      <c r="BI607" s="14"/>
      <c r="BJ607" s="14">
        <v>0.43098491409619799</v>
      </c>
      <c r="BK607" s="14">
        <v>0.471455266012963</v>
      </c>
    </row>
    <row r="608" spans="2:63" x14ac:dyDescent="0.35">
      <c r="B608" t="s">
        <v>316</v>
      </c>
      <c r="C608" s="14">
        <v>0.46119979976880798</v>
      </c>
      <c r="D608" s="14">
        <v>0.41105571631329102</v>
      </c>
      <c r="E608" s="14">
        <v>0.50421987642960298</v>
      </c>
      <c r="F608" s="14"/>
      <c r="G608" s="14">
        <v>0.46868159216350103</v>
      </c>
      <c r="H608" s="14">
        <v>0.46352072682053103</v>
      </c>
      <c r="I608" s="14">
        <v>0.488097278784761</v>
      </c>
      <c r="J608" s="14">
        <v>0.43440820845609202</v>
      </c>
      <c r="K608" s="14">
        <v>0.41385654925276599</v>
      </c>
      <c r="L608" s="14">
        <v>0.485699652178675</v>
      </c>
      <c r="M608" s="14"/>
      <c r="N608" s="14">
        <v>0.466925510358637</v>
      </c>
      <c r="O608" s="14">
        <v>0.46004503460783402</v>
      </c>
      <c r="P608" s="14"/>
      <c r="Q608" s="14">
        <v>0.427697148609401</v>
      </c>
      <c r="R608" s="14">
        <v>0.47796724188524198</v>
      </c>
      <c r="S608" s="14">
        <v>0.47189235323145301</v>
      </c>
      <c r="T608" s="14">
        <v>0.55329446052739795</v>
      </c>
      <c r="U608" s="14">
        <v>0.50142826401302398</v>
      </c>
      <c r="V608" s="14">
        <v>0.501688846885472</v>
      </c>
      <c r="W608" s="14">
        <v>0.40298324957255199</v>
      </c>
      <c r="X608" s="14">
        <v>0.40415134643348399</v>
      </c>
      <c r="Y608" s="14">
        <v>0.45023998790062097</v>
      </c>
      <c r="Z608" s="14">
        <v>0.44433285032742498</v>
      </c>
      <c r="AA608" s="14"/>
      <c r="AB608" s="14">
        <v>0.443823787555987</v>
      </c>
      <c r="AC608" s="14">
        <v>0.54493662600057202</v>
      </c>
      <c r="AD608" s="14">
        <v>0.43420269956408802</v>
      </c>
      <c r="AE608" s="14"/>
      <c r="AF608" s="14">
        <v>0.46194429812884802</v>
      </c>
      <c r="AG608" s="14">
        <v>0.47639845649079199</v>
      </c>
      <c r="AH608" s="14">
        <v>0.419227600892008</v>
      </c>
      <c r="AI608" s="14">
        <v>0.45640688839149002</v>
      </c>
      <c r="AJ608" s="14">
        <v>0</v>
      </c>
      <c r="AK608" s="14"/>
      <c r="AL608" s="14">
        <v>0.496955295610637</v>
      </c>
      <c r="AM608" s="14">
        <v>0.46393712746534199</v>
      </c>
      <c r="AN608" s="14">
        <v>0.44833817204365201</v>
      </c>
      <c r="AO608" s="14">
        <v>0.32441682530367599</v>
      </c>
      <c r="AP608" s="14">
        <v>0</v>
      </c>
      <c r="AQ608" s="14"/>
      <c r="AR608" s="14">
        <v>0.35406548144097599</v>
      </c>
      <c r="AS608" s="14">
        <v>0.51576088039776602</v>
      </c>
      <c r="AT608" s="14">
        <v>0.479671792339602</v>
      </c>
      <c r="AU608" s="14"/>
      <c r="AV608" s="14">
        <v>0.45935164231514902</v>
      </c>
      <c r="AW608" s="14">
        <v>0.470030924174062</v>
      </c>
      <c r="AX608" s="14">
        <v>0.49906136792295303</v>
      </c>
      <c r="AY608" s="14"/>
      <c r="AZ608" s="14">
        <v>0.4167174435814</v>
      </c>
      <c r="BA608" s="14">
        <v>0.462906678682032</v>
      </c>
      <c r="BB608" s="14">
        <v>0.50079514171605499</v>
      </c>
      <c r="BC608" s="14"/>
      <c r="BD608" s="14">
        <v>0.51282692203125202</v>
      </c>
      <c r="BE608" s="14">
        <v>0.462263236536396</v>
      </c>
      <c r="BF608" s="14"/>
      <c r="BG608" s="14">
        <v>0.456574116316175</v>
      </c>
      <c r="BH608" s="14">
        <v>0.46959972187684701</v>
      </c>
      <c r="BI608" s="14"/>
      <c r="BJ608" s="14">
        <v>0.39526501146180998</v>
      </c>
      <c r="BK608" s="14">
        <v>0.47927173386109001</v>
      </c>
    </row>
    <row r="609" spans="2:63" x14ac:dyDescent="0.35">
      <c r="B609" t="s">
        <v>317</v>
      </c>
      <c r="C609" s="14">
        <v>0.38916211145713198</v>
      </c>
      <c r="D609" s="14">
        <v>0.37715997890860897</v>
      </c>
      <c r="E609" s="14">
        <v>0.40087261368504001</v>
      </c>
      <c r="F609" s="14"/>
      <c r="G609" s="14">
        <v>0.40875620626364001</v>
      </c>
      <c r="H609" s="14">
        <v>0.41196660517643702</v>
      </c>
      <c r="I609" s="14">
        <v>0.40101254527911201</v>
      </c>
      <c r="J609" s="14">
        <v>0.42669477520389498</v>
      </c>
      <c r="K609" s="14">
        <v>0.38498832224520402</v>
      </c>
      <c r="L609" s="14">
        <v>0.300443544654383</v>
      </c>
      <c r="M609" s="14"/>
      <c r="N609" s="14">
        <v>0.34853717384432797</v>
      </c>
      <c r="O609" s="14">
        <v>0.397355376185764</v>
      </c>
      <c r="P609" s="14"/>
      <c r="Q609" s="14">
        <v>0.41872409060079602</v>
      </c>
      <c r="R609" s="14">
        <v>0.37492707609638698</v>
      </c>
      <c r="S609" s="14">
        <v>0.47837421592860402</v>
      </c>
      <c r="T609" s="14">
        <v>0.34244388502983902</v>
      </c>
      <c r="U609" s="14">
        <v>0.40684351054357099</v>
      </c>
      <c r="V609" s="14">
        <v>0.37616874449751098</v>
      </c>
      <c r="W609" s="14">
        <v>0.33959344044390399</v>
      </c>
      <c r="X609" s="14">
        <v>0.46071461993628698</v>
      </c>
      <c r="Y609" s="14">
        <v>0.35511974364987198</v>
      </c>
      <c r="Z609" s="14">
        <v>0.61304413674790004</v>
      </c>
      <c r="AA609" s="14"/>
      <c r="AB609" s="14">
        <v>0.32310949181468601</v>
      </c>
      <c r="AC609" s="14">
        <v>0.42118804238070101</v>
      </c>
      <c r="AD609" s="14">
        <v>0.43773579085925102</v>
      </c>
      <c r="AE609" s="14"/>
      <c r="AF609" s="14">
        <v>0.35479122006125202</v>
      </c>
      <c r="AG609" s="14">
        <v>0.41786563273586602</v>
      </c>
      <c r="AH609" s="14">
        <v>0.38872996750375199</v>
      </c>
      <c r="AI609" s="14">
        <v>0.42435818313717799</v>
      </c>
      <c r="AJ609" s="14">
        <v>0</v>
      </c>
      <c r="AK609" s="14"/>
      <c r="AL609" s="14">
        <v>0.381056085502951</v>
      </c>
      <c r="AM609" s="14">
        <v>0.44065927777026298</v>
      </c>
      <c r="AN609" s="14">
        <v>0.34520638026628497</v>
      </c>
      <c r="AO609" s="14">
        <v>0.34170723276499398</v>
      </c>
      <c r="AP609" s="14">
        <v>0</v>
      </c>
      <c r="AQ609" s="14"/>
      <c r="AR609" s="14">
        <v>0.33959939861698102</v>
      </c>
      <c r="AS609" s="14">
        <v>0.44849099971922701</v>
      </c>
      <c r="AT609" s="14">
        <v>0.37906557531356999</v>
      </c>
      <c r="AU609" s="14"/>
      <c r="AV609" s="14">
        <v>0.34819832232466502</v>
      </c>
      <c r="AW609" s="14">
        <v>0.40981668286907103</v>
      </c>
      <c r="AX609" s="14">
        <v>0.46672072103505902</v>
      </c>
      <c r="AY609" s="14"/>
      <c r="AZ609" s="14">
        <v>0.40194825282413599</v>
      </c>
      <c r="BA609" s="14">
        <v>0.38221752534785403</v>
      </c>
      <c r="BB609" s="14">
        <v>0.40516640635100198</v>
      </c>
      <c r="BC609" s="14"/>
      <c r="BD609" s="14">
        <v>0.288274090933064</v>
      </c>
      <c r="BE609" s="14">
        <v>0.36877659643925098</v>
      </c>
      <c r="BF609" s="14"/>
      <c r="BG609" s="14">
        <v>0.39976940584743398</v>
      </c>
      <c r="BH609" s="14">
        <v>0.36989999644905402</v>
      </c>
      <c r="BI609" s="14"/>
      <c r="BJ609" s="14">
        <v>0.37381601759172101</v>
      </c>
      <c r="BK609" s="14">
        <v>0.393368291594063</v>
      </c>
    </row>
    <row r="610" spans="2:63" x14ac:dyDescent="0.35">
      <c r="B610" t="s">
        <v>318</v>
      </c>
      <c r="C610" s="14">
        <v>0.359791046246624</v>
      </c>
      <c r="D610" s="14">
        <v>0.37514908630126398</v>
      </c>
      <c r="E610" s="14">
        <v>0.34464337595216199</v>
      </c>
      <c r="F610" s="14"/>
      <c r="G610" s="14">
        <v>0.36029314730567602</v>
      </c>
      <c r="H610" s="14">
        <v>0.38693856104124902</v>
      </c>
      <c r="I610" s="14">
        <v>0.37956244581011001</v>
      </c>
      <c r="J610" s="14">
        <v>0.34664005380805701</v>
      </c>
      <c r="K610" s="14">
        <v>0.31532537811846001</v>
      </c>
      <c r="L610" s="14">
        <v>0.353683814746798</v>
      </c>
      <c r="M610" s="14"/>
      <c r="N610" s="14">
        <v>0.32192628953545999</v>
      </c>
      <c r="O610" s="14">
        <v>0.36742763583543098</v>
      </c>
      <c r="P610" s="14"/>
      <c r="Q610" s="14">
        <v>0.44153770065745901</v>
      </c>
      <c r="R610" s="14">
        <v>0.333090985216906</v>
      </c>
      <c r="S610" s="14">
        <v>0.47037147736440899</v>
      </c>
      <c r="T610" s="14">
        <v>0.27747239003629398</v>
      </c>
      <c r="U610" s="14">
        <v>0.33074191753953802</v>
      </c>
      <c r="V610" s="14">
        <v>0.39486034512746399</v>
      </c>
      <c r="W610" s="14">
        <v>0.32519244527729302</v>
      </c>
      <c r="X610" s="14">
        <v>0.36406814050251002</v>
      </c>
      <c r="Y610" s="14">
        <v>0.31492834139229903</v>
      </c>
      <c r="Z610" s="14">
        <v>0.47675136422783498</v>
      </c>
      <c r="AA610" s="14"/>
      <c r="AB610" s="14">
        <v>0.35179871016498498</v>
      </c>
      <c r="AC610" s="14">
        <v>0.34007204063955498</v>
      </c>
      <c r="AD610" s="14">
        <v>0.38059080611853202</v>
      </c>
      <c r="AE610" s="14"/>
      <c r="AF610" s="14">
        <v>0.31737115394145299</v>
      </c>
      <c r="AG610" s="14">
        <v>0.41818559104310998</v>
      </c>
      <c r="AH610" s="14">
        <v>0.31086447755924002</v>
      </c>
      <c r="AI610" s="14">
        <v>0.34183854069226999</v>
      </c>
      <c r="AJ610" s="14">
        <v>0</v>
      </c>
      <c r="AK610" s="14"/>
      <c r="AL610" s="14">
        <v>0.325807114786895</v>
      </c>
      <c r="AM610" s="14">
        <v>0.413351485154973</v>
      </c>
      <c r="AN610" s="14">
        <v>0.38808517329457598</v>
      </c>
      <c r="AO610" s="14">
        <v>0.163253496364162</v>
      </c>
      <c r="AP610" s="14">
        <v>0</v>
      </c>
      <c r="AQ610" s="14"/>
      <c r="AR610" s="14">
        <v>0.30838659207556601</v>
      </c>
      <c r="AS610" s="14">
        <v>0.33805742984588899</v>
      </c>
      <c r="AT610" s="14">
        <v>0.40846335608615902</v>
      </c>
      <c r="AU610" s="14"/>
      <c r="AV610" s="14">
        <v>0.37778630999688001</v>
      </c>
      <c r="AW610" s="14">
        <v>0.37818876417590003</v>
      </c>
      <c r="AX610" s="14">
        <v>0.33580980861113802</v>
      </c>
      <c r="AY610" s="14"/>
      <c r="AZ610" s="14">
        <v>0.32428976228718698</v>
      </c>
      <c r="BA610" s="14">
        <v>0.37524752071859302</v>
      </c>
      <c r="BB610" s="14">
        <v>0.376105183119259</v>
      </c>
      <c r="BC610" s="14"/>
      <c r="BD610" s="14">
        <v>0.42750373560972599</v>
      </c>
      <c r="BE610" s="14">
        <v>0.32743528364607599</v>
      </c>
      <c r="BF610" s="14"/>
      <c r="BG610" s="14">
        <v>0.36189619439831899</v>
      </c>
      <c r="BH610" s="14">
        <v>0.35596824239910801</v>
      </c>
      <c r="BI610" s="14"/>
      <c r="BJ610" s="14">
        <v>0.35843204590581401</v>
      </c>
      <c r="BK610" s="14">
        <v>0.36016353192863099</v>
      </c>
    </row>
    <row r="611" spans="2:63" x14ac:dyDescent="0.35">
      <c r="B611" t="s">
        <v>319</v>
      </c>
      <c r="C611" s="14">
        <v>0.33724082831121899</v>
      </c>
      <c r="D611" s="14">
        <v>0.303078158147568</v>
      </c>
      <c r="E611" s="14">
        <v>0.36644000648730501</v>
      </c>
      <c r="F611" s="14"/>
      <c r="G611" s="14">
        <v>0.374371985702384</v>
      </c>
      <c r="H611" s="14">
        <v>0.38264775110788402</v>
      </c>
      <c r="I611" s="14">
        <v>0.31165383685814602</v>
      </c>
      <c r="J611" s="14">
        <v>0.27988452052708901</v>
      </c>
      <c r="K611" s="14">
        <v>0.30217973292025502</v>
      </c>
      <c r="L611" s="14">
        <v>0.372206791585938</v>
      </c>
      <c r="M611" s="14"/>
      <c r="N611" s="14">
        <v>0.42608410480347397</v>
      </c>
      <c r="O611" s="14">
        <v>0.31932285658168902</v>
      </c>
      <c r="P611" s="14"/>
      <c r="Q611" s="14">
        <v>0.33112097354533898</v>
      </c>
      <c r="R611" s="14">
        <v>0.33089202606984403</v>
      </c>
      <c r="S611" s="14">
        <v>0.29734855945090499</v>
      </c>
      <c r="T611" s="14">
        <v>0.38230567640153501</v>
      </c>
      <c r="U611" s="14">
        <v>0.32341149015395698</v>
      </c>
      <c r="V611" s="14">
        <v>0.40265072487861397</v>
      </c>
      <c r="W611" s="14">
        <v>0.34788823826359999</v>
      </c>
      <c r="X611" s="14">
        <v>0.28355595842828801</v>
      </c>
      <c r="Y611" s="14">
        <v>0.33081486505018998</v>
      </c>
      <c r="Z611" s="14">
        <v>0.27775828304702599</v>
      </c>
      <c r="AA611" s="14"/>
      <c r="AB611" s="14">
        <v>0.37780529779559602</v>
      </c>
      <c r="AC611" s="14">
        <v>0.35657395158376998</v>
      </c>
      <c r="AD611" s="14">
        <v>0.29841177144813802</v>
      </c>
      <c r="AE611" s="14"/>
      <c r="AF611" s="14">
        <v>0.37608466694293102</v>
      </c>
      <c r="AG611" s="14">
        <v>0.29641133399416802</v>
      </c>
      <c r="AH611" s="14">
        <v>0.40923208888965401</v>
      </c>
      <c r="AI611" s="14">
        <v>0.32632634696172502</v>
      </c>
      <c r="AJ611" s="14">
        <v>0</v>
      </c>
      <c r="AK611" s="14"/>
      <c r="AL611" s="14">
        <v>0.39657803153854798</v>
      </c>
      <c r="AM611" s="14">
        <v>0.32699843823958302</v>
      </c>
      <c r="AN611" s="14">
        <v>0.282795759547942</v>
      </c>
      <c r="AO611" s="14">
        <v>0.24502732785620901</v>
      </c>
      <c r="AP611" s="14">
        <v>0</v>
      </c>
      <c r="AQ611" s="14"/>
      <c r="AR611" s="14">
        <v>0.36891071075249399</v>
      </c>
      <c r="AS611" s="14">
        <v>0.36054825883725999</v>
      </c>
      <c r="AT611" s="14">
        <v>0.32151354073153998</v>
      </c>
      <c r="AU611" s="14"/>
      <c r="AV611" s="14">
        <v>0.384077899775981</v>
      </c>
      <c r="AW611" s="14">
        <v>0.35878111123844703</v>
      </c>
      <c r="AX611" s="14">
        <v>0.27143035068839</v>
      </c>
      <c r="AY611" s="14"/>
      <c r="AZ611" s="14">
        <v>0.38577349402383199</v>
      </c>
      <c r="BA611" s="14">
        <v>0.34310520538406902</v>
      </c>
      <c r="BB611" s="14">
        <v>0.32223628122956799</v>
      </c>
      <c r="BC611" s="14"/>
      <c r="BD611" s="14">
        <v>0.40409833973743398</v>
      </c>
      <c r="BE611" s="14">
        <v>0.35945471169161902</v>
      </c>
      <c r="BF611" s="14"/>
      <c r="BG611" s="14">
        <v>0.36104009451114999</v>
      </c>
      <c r="BH611" s="14">
        <v>0.29402300237154999</v>
      </c>
      <c r="BI611" s="14"/>
      <c r="BJ611" s="14">
        <v>0.31937194120929802</v>
      </c>
      <c r="BK611" s="14">
        <v>0.34213847579443801</v>
      </c>
    </row>
    <row r="612" spans="2:63" x14ac:dyDescent="0.35">
      <c r="B612" t="s">
        <v>320</v>
      </c>
      <c r="C612" s="14">
        <v>0.24180269341416999</v>
      </c>
      <c r="D612" s="14">
        <v>0.27271183989346298</v>
      </c>
      <c r="E612" s="14">
        <v>0.213816099424574</v>
      </c>
      <c r="F612" s="14"/>
      <c r="G612" s="14">
        <v>0.26514984093813299</v>
      </c>
      <c r="H612" s="14">
        <v>0.245778617735123</v>
      </c>
      <c r="I612" s="14">
        <v>0.27186397197829099</v>
      </c>
      <c r="J612" s="14">
        <v>0.26266192156993001</v>
      </c>
      <c r="K612" s="14">
        <v>0.215174616150553</v>
      </c>
      <c r="L612" s="14">
        <v>0.18486117664927601</v>
      </c>
      <c r="M612" s="14"/>
      <c r="N612" s="14">
        <v>0.19423245200008299</v>
      </c>
      <c r="O612" s="14">
        <v>0.25139669168255802</v>
      </c>
      <c r="P612" s="14"/>
      <c r="Q612" s="14">
        <v>0.168846585843725</v>
      </c>
      <c r="R612" s="14">
        <v>0.24933335313764901</v>
      </c>
      <c r="S612" s="14">
        <v>0.31592052240665702</v>
      </c>
      <c r="T612" s="14">
        <v>0.18495627684070301</v>
      </c>
      <c r="U612" s="14">
        <v>0.29981200829795501</v>
      </c>
      <c r="V612" s="14">
        <v>0.235846332411034</v>
      </c>
      <c r="W612" s="14">
        <v>0.243771238701572</v>
      </c>
      <c r="X612" s="14">
        <v>0.20102332098141701</v>
      </c>
      <c r="Y612" s="14">
        <v>0.21624772690744001</v>
      </c>
      <c r="Z612" s="14">
        <v>0.397949501899097</v>
      </c>
      <c r="AA612" s="14"/>
      <c r="AB612" s="14">
        <v>0.19741887694597299</v>
      </c>
      <c r="AC612" s="14">
        <v>0.233290356972048</v>
      </c>
      <c r="AD612" s="14">
        <v>0.28058623702152902</v>
      </c>
      <c r="AE612" s="14"/>
      <c r="AF612" s="14">
        <v>0.20272254071003001</v>
      </c>
      <c r="AG612" s="14">
        <v>0.281751486292737</v>
      </c>
      <c r="AH612" s="14">
        <v>0.20704428644921399</v>
      </c>
      <c r="AI612" s="14">
        <v>0.23769152679112501</v>
      </c>
      <c r="AJ612" s="14">
        <v>0</v>
      </c>
      <c r="AK612" s="14"/>
      <c r="AL612" s="14">
        <v>0.213894220637974</v>
      </c>
      <c r="AM612" s="14">
        <v>0.31320832878410099</v>
      </c>
      <c r="AN612" s="14">
        <v>0.21560547036074099</v>
      </c>
      <c r="AO612" s="14">
        <v>0.24928987883018</v>
      </c>
      <c r="AP612" s="14">
        <v>0</v>
      </c>
      <c r="AQ612" s="14"/>
      <c r="AR612" s="14">
        <v>0.20876953802869</v>
      </c>
      <c r="AS612" s="14">
        <v>0.22682709585423999</v>
      </c>
      <c r="AT612" s="14">
        <v>0.26810502028810301</v>
      </c>
      <c r="AU612" s="14"/>
      <c r="AV612" s="14">
        <v>0.220224384556825</v>
      </c>
      <c r="AW612" s="14">
        <v>0.25332569684307998</v>
      </c>
      <c r="AX612" s="14">
        <v>0.26251834795619999</v>
      </c>
      <c r="AY612" s="14"/>
      <c r="AZ612" s="14">
        <v>0.22335042527884399</v>
      </c>
      <c r="BA612" s="14">
        <v>0.23675504409187001</v>
      </c>
      <c r="BB612" s="14">
        <v>0.27016731753874701</v>
      </c>
      <c r="BC612" s="14"/>
      <c r="BD612" s="14">
        <v>0.241443373838822</v>
      </c>
      <c r="BE612" s="14">
        <v>0.214849251155731</v>
      </c>
      <c r="BF612" s="14"/>
      <c r="BG612" s="14">
        <v>0.24772364838723701</v>
      </c>
      <c r="BH612" s="14">
        <v>0.23105064756229601</v>
      </c>
      <c r="BI612" s="14"/>
      <c r="BJ612" s="14">
        <v>0.271936773756011</v>
      </c>
      <c r="BK612" s="14">
        <v>0.23354330367694001</v>
      </c>
    </row>
    <row r="613" spans="2:63" x14ac:dyDescent="0.35">
      <c r="B613" t="s">
        <v>321</v>
      </c>
      <c r="C613" s="14">
        <v>0.23979760163189801</v>
      </c>
      <c r="D613" s="14">
        <v>0.21936785491979899</v>
      </c>
      <c r="E613" s="14">
        <v>0.25794860189594099</v>
      </c>
      <c r="F613" s="14"/>
      <c r="G613" s="14">
        <v>0.238270554079939</v>
      </c>
      <c r="H613" s="14">
        <v>0.22753087454696899</v>
      </c>
      <c r="I613" s="14">
        <v>0.22404646269654699</v>
      </c>
      <c r="J613" s="14">
        <v>0.30355954770328702</v>
      </c>
      <c r="K613" s="14">
        <v>0.151747852244287</v>
      </c>
      <c r="L613" s="14">
        <v>0.27899088804703798</v>
      </c>
      <c r="M613" s="14"/>
      <c r="N613" s="14">
        <v>0.279070047258899</v>
      </c>
      <c r="O613" s="14">
        <v>0.23187710839620099</v>
      </c>
      <c r="P613" s="14"/>
      <c r="Q613" s="14">
        <v>0.31885488396804901</v>
      </c>
      <c r="R613" s="14">
        <v>0.233322052703651</v>
      </c>
      <c r="S613" s="14">
        <v>0.24747646444230301</v>
      </c>
      <c r="T613" s="14">
        <v>0.22775101045901999</v>
      </c>
      <c r="U613" s="14">
        <v>0.24683445947130001</v>
      </c>
      <c r="V613" s="14">
        <v>0.28154433906716803</v>
      </c>
      <c r="W613" s="14">
        <v>0.213467626854286</v>
      </c>
      <c r="X613" s="14">
        <v>0.238149259894751</v>
      </c>
      <c r="Y613" s="14">
        <v>0.21705789474392501</v>
      </c>
      <c r="Z613" s="14">
        <v>0.26599255231258001</v>
      </c>
      <c r="AA613" s="14"/>
      <c r="AB613" s="14">
        <v>0.25457724555780398</v>
      </c>
      <c r="AC613" s="14">
        <v>0.22711445172574199</v>
      </c>
      <c r="AD613" s="14">
        <v>0.23541236894790099</v>
      </c>
      <c r="AE613" s="14"/>
      <c r="AF613" s="14">
        <v>0.27337459005626102</v>
      </c>
      <c r="AG613" s="14">
        <v>0.22959116655797901</v>
      </c>
      <c r="AH613" s="14">
        <v>0.18375306584988299</v>
      </c>
      <c r="AI613" s="14">
        <v>0.18558316924457499</v>
      </c>
      <c r="AJ613" s="14">
        <v>0</v>
      </c>
      <c r="AK613" s="14"/>
      <c r="AL613" s="14">
        <v>0.25632301091739901</v>
      </c>
      <c r="AM613" s="14">
        <v>0.220319847860455</v>
      </c>
      <c r="AN613" s="14">
        <v>0.23127719535567001</v>
      </c>
      <c r="AO613" s="14">
        <v>0.26258275851391599</v>
      </c>
      <c r="AP613" s="14">
        <v>0</v>
      </c>
      <c r="AQ613" s="14"/>
      <c r="AR613" s="14">
        <v>0.28800023719377699</v>
      </c>
      <c r="AS613" s="14">
        <v>0.22588899328726</v>
      </c>
      <c r="AT613" s="14">
        <v>0.23683607079399499</v>
      </c>
      <c r="AU613" s="14"/>
      <c r="AV613" s="14">
        <v>0.25841571270734998</v>
      </c>
      <c r="AW613" s="14">
        <v>0.228704173612335</v>
      </c>
      <c r="AX613" s="14">
        <v>0.27159575895099802</v>
      </c>
      <c r="AY613" s="14"/>
      <c r="AZ613" s="14">
        <v>0.27034347493814798</v>
      </c>
      <c r="BA613" s="14">
        <v>0.25980815366306098</v>
      </c>
      <c r="BB613" s="14">
        <v>0.21225610548462001</v>
      </c>
      <c r="BC613" s="14"/>
      <c r="BD613" s="14">
        <v>0.20359382946500401</v>
      </c>
      <c r="BE613" s="14">
        <v>0.21711764857885699</v>
      </c>
      <c r="BF613" s="14"/>
      <c r="BG613" s="14">
        <v>0.240345751238425</v>
      </c>
      <c r="BH613" s="14">
        <v>0.238802199753339</v>
      </c>
      <c r="BI613" s="14"/>
      <c r="BJ613" s="14">
        <v>0.206731609587683</v>
      </c>
      <c r="BK613" s="14">
        <v>0.248860593176463</v>
      </c>
    </row>
    <row r="614" spans="2:63" x14ac:dyDescent="0.35">
      <c r="B614" t="s">
        <v>322</v>
      </c>
      <c r="C614" s="14">
        <v>0.205008314619154</v>
      </c>
      <c r="D614" s="14">
        <v>0.218378372763809</v>
      </c>
      <c r="E614" s="14">
        <v>0.18843234125700101</v>
      </c>
      <c r="F614" s="14"/>
      <c r="G614" s="14">
        <v>0.241289213489254</v>
      </c>
      <c r="H614" s="14">
        <v>0.157386370415629</v>
      </c>
      <c r="I614" s="14">
        <v>0.19174805879790999</v>
      </c>
      <c r="J614" s="14">
        <v>0.20221161952050001</v>
      </c>
      <c r="K614" s="14">
        <v>0.186097537960699</v>
      </c>
      <c r="L614" s="14">
        <v>0.26500423287068398</v>
      </c>
      <c r="M614" s="14"/>
      <c r="N614" s="14">
        <v>0.24012252751740601</v>
      </c>
      <c r="O614" s="14">
        <v>0.19792645655564101</v>
      </c>
      <c r="P614" s="14"/>
      <c r="Q614" s="14">
        <v>0.170742434448512</v>
      </c>
      <c r="R614" s="14">
        <v>0.23287940477444</v>
      </c>
      <c r="S614" s="14">
        <v>0.22151040296365099</v>
      </c>
      <c r="T614" s="14">
        <v>0.24331601144041801</v>
      </c>
      <c r="U614" s="14">
        <v>0.13673179952072101</v>
      </c>
      <c r="V614" s="14">
        <v>0.234244155535315</v>
      </c>
      <c r="W614" s="14">
        <v>0.15572478583954899</v>
      </c>
      <c r="X614" s="14">
        <v>0.17444907606264901</v>
      </c>
      <c r="Y614" s="14">
        <v>0.251083469958854</v>
      </c>
      <c r="Z614" s="14">
        <v>0.10620065890734</v>
      </c>
      <c r="AA614" s="14"/>
      <c r="AB614" s="14">
        <v>0.250239537533334</v>
      </c>
      <c r="AC614" s="14">
        <v>0.21673178814174399</v>
      </c>
      <c r="AD614" s="14">
        <v>0.166840423868338</v>
      </c>
      <c r="AE614" s="14"/>
      <c r="AF614" s="14">
        <v>0.25710529158701301</v>
      </c>
      <c r="AG614" s="14">
        <v>0.16805857013310099</v>
      </c>
      <c r="AH614" s="14">
        <v>5.8212433687840501E-2</v>
      </c>
      <c r="AI614" s="14">
        <v>0.19665424486199101</v>
      </c>
      <c r="AJ614" s="14">
        <v>0</v>
      </c>
      <c r="AK614" s="14"/>
      <c r="AL614" s="14">
        <v>0.23477162984312</v>
      </c>
      <c r="AM614" s="14">
        <v>0.14507026879621099</v>
      </c>
      <c r="AN614" s="14">
        <v>0.22032511537806601</v>
      </c>
      <c r="AO614" s="14">
        <v>0.26258275851391599</v>
      </c>
      <c r="AP614" s="14">
        <v>0</v>
      </c>
      <c r="AQ614" s="14"/>
      <c r="AR614" s="14">
        <v>0.30262118041914199</v>
      </c>
      <c r="AS614" s="14">
        <v>0.18626501445569699</v>
      </c>
      <c r="AT614" s="14">
        <v>0.19859275436747401</v>
      </c>
      <c r="AU614" s="14"/>
      <c r="AV614" s="14">
        <v>0.27136264402386201</v>
      </c>
      <c r="AW614" s="14">
        <v>0.19257788481827701</v>
      </c>
      <c r="AX614" s="14">
        <v>0.127073988749352</v>
      </c>
      <c r="AY614" s="14"/>
      <c r="AZ614" s="14">
        <v>0.246347988510181</v>
      </c>
      <c r="BA614" s="14">
        <v>0.215879180982226</v>
      </c>
      <c r="BB614" s="14">
        <v>0.17586137519532699</v>
      </c>
      <c r="BC614" s="14"/>
      <c r="BD614" s="14">
        <v>0.30865854767880502</v>
      </c>
      <c r="BE614" s="14">
        <v>0.206855896936118</v>
      </c>
      <c r="BF614" s="14"/>
      <c r="BG614" s="14">
        <v>0.22073256503390701</v>
      </c>
      <c r="BH614" s="14">
        <v>0.17645416039659501</v>
      </c>
      <c r="BI614" s="14"/>
      <c r="BJ614" s="14">
        <v>0.168183035692131</v>
      </c>
      <c r="BK614" s="14">
        <v>0.21510168157743401</v>
      </c>
    </row>
    <row r="615" spans="2:63" x14ac:dyDescent="0.35">
      <c r="B615" t="s">
        <v>323</v>
      </c>
      <c r="C615" s="14">
        <v>0.13950022121717001</v>
      </c>
      <c r="D615" s="14">
        <v>0.165730146933836</v>
      </c>
      <c r="E615" s="14">
        <v>0.11345350735885</v>
      </c>
      <c r="F615" s="14"/>
      <c r="G615" s="14">
        <v>0.100036975942824</v>
      </c>
      <c r="H615" s="14">
        <v>0.124481026512562</v>
      </c>
      <c r="I615" s="14">
        <v>0.14770663140245599</v>
      </c>
      <c r="J615" s="14">
        <v>0.12662652910716601</v>
      </c>
      <c r="K615" s="14">
        <v>0.110116803598739</v>
      </c>
      <c r="L615" s="14">
        <v>0.21283869876262099</v>
      </c>
      <c r="M615" s="14"/>
      <c r="N615" s="14">
        <v>0.21531908475373401</v>
      </c>
      <c r="O615" s="14">
        <v>0.12420902184845101</v>
      </c>
      <c r="P615" s="14"/>
      <c r="Q615" s="14">
        <v>5.8704447438859199E-2</v>
      </c>
      <c r="R615" s="14">
        <v>7.4608886007929504E-2</v>
      </c>
      <c r="S615" s="14">
        <v>0.18046586280239099</v>
      </c>
      <c r="T615" s="14">
        <v>5.0706053205972199E-2</v>
      </c>
      <c r="U615" s="14">
        <v>0.164639959988549</v>
      </c>
      <c r="V615" s="14">
        <v>0.15585431435286601</v>
      </c>
      <c r="W615" s="14">
        <v>0.15628505438610099</v>
      </c>
      <c r="X615" s="14">
        <v>0.16781018510971499</v>
      </c>
      <c r="Y615" s="14">
        <v>0.19890385990984299</v>
      </c>
      <c r="Z615" s="14">
        <v>6.4845993402242799E-2</v>
      </c>
      <c r="AA615" s="14"/>
      <c r="AB615" s="14">
        <v>0.201910351649248</v>
      </c>
      <c r="AC615" s="14">
        <v>9.9132217029737901E-2</v>
      </c>
      <c r="AD615" s="14">
        <v>0.140963587102959</v>
      </c>
      <c r="AE615" s="14"/>
      <c r="AF615" s="14">
        <v>0.15677232197711299</v>
      </c>
      <c r="AG615" s="14">
        <v>0.13277744906108299</v>
      </c>
      <c r="AH615" s="14">
        <v>6.1292752491015498E-2</v>
      </c>
      <c r="AI615" s="14">
        <v>0.13369189546093499</v>
      </c>
      <c r="AJ615" s="14">
        <v>0</v>
      </c>
      <c r="AK615" s="14"/>
      <c r="AL615" s="14">
        <v>0.16872894836878</v>
      </c>
      <c r="AM615" s="14">
        <v>0.121639615264633</v>
      </c>
      <c r="AN615" s="14">
        <v>0.123105760036251</v>
      </c>
      <c r="AO615" s="14">
        <v>0</v>
      </c>
      <c r="AP615" s="14">
        <v>0</v>
      </c>
      <c r="AQ615" s="14"/>
      <c r="AR615" s="14">
        <v>0.22095087815849801</v>
      </c>
      <c r="AS615" s="14">
        <v>0.13989813745448099</v>
      </c>
      <c r="AT615" s="14">
        <v>0.115734826692237</v>
      </c>
      <c r="AU615" s="14"/>
      <c r="AV615" s="14">
        <v>0.20297294453988801</v>
      </c>
      <c r="AW615" s="14">
        <v>0.133638832939905</v>
      </c>
      <c r="AX615" s="14">
        <v>6.8043485063212894E-2</v>
      </c>
      <c r="AY615" s="14"/>
      <c r="AZ615" s="14">
        <v>0.19958728817621299</v>
      </c>
      <c r="BA615" s="14">
        <v>0.131360254619346</v>
      </c>
      <c r="BB615" s="14">
        <v>0.13277404051828301</v>
      </c>
      <c r="BC615" s="14"/>
      <c r="BD615" s="14">
        <v>0.178471978576349</v>
      </c>
      <c r="BE615" s="14">
        <v>0.146690907751171</v>
      </c>
      <c r="BF615" s="14"/>
      <c r="BG615" s="14">
        <v>0.15792480451174401</v>
      </c>
      <c r="BH615" s="14">
        <v>0.106042448731809</v>
      </c>
      <c r="BI615" s="14"/>
      <c r="BJ615" s="14">
        <v>0.13606183902917801</v>
      </c>
      <c r="BK615" s="14">
        <v>0.14044264050569799</v>
      </c>
    </row>
    <row r="616" spans="2:63" x14ac:dyDescent="0.35">
      <c r="B616" t="s">
        <v>324</v>
      </c>
      <c r="C616" s="14">
        <v>0.113139633780033</v>
      </c>
      <c r="D616" s="14">
        <v>0.118529332679896</v>
      </c>
      <c r="E616" s="14">
        <v>0.107116239019885</v>
      </c>
      <c r="F616" s="14"/>
      <c r="G616" s="14">
        <v>0.17131478075711201</v>
      </c>
      <c r="H616" s="14">
        <v>0.15401498008780001</v>
      </c>
      <c r="I616" s="14">
        <v>7.6534661466370502E-2</v>
      </c>
      <c r="J616" s="14">
        <v>0.13262833798899201</v>
      </c>
      <c r="K616" s="14">
        <v>0.104482870156269</v>
      </c>
      <c r="L616" s="14">
        <v>5.2665846816435699E-2</v>
      </c>
      <c r="M616" s="14"/>
      <c r="N616" s="14">
        <v>9.1829205424659596E-2</v>
      </c>
      <c r="O616" s="14">
        <v>0.11743753529708401</v>
      </c>
      <c r="P616" s="14"/>
      <c r="Q616" s="14">
        <v>0.14056284822868501</v>
      </c>
      <c r="R616" s="14">
        <v>0.14846834809498399</v>
      </c>
      <c r="S616" s="14">
        <v>0.15217346958511299</v>
      </c>
      <c r="T616" s="14">
        <v>6.8193182585533904E-2</v>
      </c>
      <c r="U616" s="14">
        <v>0.14442948979432901</v>
      </c>
      <c r="V616" s="14">
        <v>0.107923538706376</v>
      </c>
      <c r="W616" s="14">
        <v>5.7800748315610502E-2</v>
      </c>
      <c r="X616" s="14">
        <v>0.140020678884231</v>
      </c>
      <c r="Y616" s="14">
        <v>7.7628154901918794E-2</v>
      </c>
      <c r="Z616" s="14">
        <v>9.5703362247757301E-2</v>
      </c>
      <c r="AA616" s="14"/>
      <c r="AB616" s="14">
        <v>0.16297888800188501</v>
      </c>
      <c r="AC616" s="14">
        <v>0.14239669135864</v>
      </c>
      <c r="AD616" s="14">
        <v>7.29017914704541E-2</v>
      </c>
      <c r="AE616" s="14"/>
      <c r="AF616" s="14">
        <v>0.155437977648227</v>
      </c>
      <c r="AG616" s="14">
        <v>8.4096282346421095E-2</v>
      </c>
      <c r="AH616" s="14">
        <v>0.133167562367006</v>
      </c>
      <c r="AI616" s="14">
        <v>6.7276274028893704E-2</v>
      </c>
      <c r="AJ616" s="14">
        <v>0</v>
      </c>
      <c r="AK616" s="14"/>
      <c r="AL616" s="14">
        <v>0.17353967925956701</v>
      </c>
      <c r="AM616" s="14">
        <v>7.9472365816812301E-2</v>
      </c>
      <c r="AN616" s="14">
        <v>0.10305115707149499</v>
      </c>
      <c r="AO616" s="14">
        <v>7.2717598215868498E-2</v>
      </c>
      <c r="AP616" s="14">
        <v>0</v>
      </c>
      <c r="AQ616" s="14"/>
      <c r="AR616" s="14">
        <v>0.21938412440576399</v>
      </c>
      <c r="AS616" s="14">
        <v>0.125574739272139</v>
      </c>
      <c r="AT616" s="14">
        <v>7.1320675941764305E-2</v>
      </c>
      <c r="AU616" s="14"/>
      <c r="AV616" s="14">
        <v>0.15454302521080299</v>
      </c>
      <c r="AW616" s="14">
        <v>0.10491184229242199</v>
      </c>
      <c r="AX616" s="14">
        <v>8.6767224747235194E-2</v>
      </c>
      <c r="AY616" s="14"/>
      <c r="AZ616" s="14">
        <v>0.22870403844766901</v>
      </c>
      <c r="BA616" s="14">
        <v>0.104300774212712</v>
      </c>
      <c r="BB616" s="14">
        <v>8.7325783718201197E-2</v>
      </c>
      <c r="BC616" s="14"/>
      <c r="BD616" s="14">
        <v>0.15831156148444001</v>
      </c>
      <c r="BE616" s="14">
        <v>0.101555659626255</v>
      </c>
      <c r="BF616" s="14"/>
      <c r="BG616" s="14">
        <v>0.12571151901357</v>
      </c>
      <c r="BH616" s="14">
        <v>9.0309957302106197E-2</v>
      </c>
      <c r="BI616" s="14"/>
      <c r="BJ616" s="14">
        <v>0.117825103132812</v>
      </c>
      <c r="BK616" s="14">
        <v>0.111855402867809</v>
      </c>
    </row>
    <row r="617" spans="2:63" x14ac:dyDescent="0.35">
      <c r="B617" t="s">
        <v>86</v>
      </c>
      <c r="C617" s="14">
        <v>3.6140196413438901E-2</v>
      </c>
      <c r="D617" s="14">
        <v>2.56955841581352E-2</v>
      </c>
      <c r="E617" s="14">
        <v>4.5804551154322901E-2</v>
      </c>
      <c r="F617" s="14"/>
      <c r="G617" s="14">
        <v>5.0869040025365603E-2</v>
      </c>
      <c r="H617" s="14">
        <v>2.0725508088015401E-2</v>
      </c>
      <c r="I617" s="14">
        <v>4.4107381390701798E-2</v>
      </c>
      <c r="J617" s="14">
        <v>2.92116319832651E-2</v>
      </c>
      <c r="K617" s="14">
        <v>4.8375421934648201E-2</v>
      </c>
      <c r="L617" s="14">
        <v>3.0590026546359599E-2</v>
      </c>
      <c r="M617" s="14"/>
      <c r="N617" s="14">
        <v>1.3480847739943199E-2</v>
      </c>
      <c r="O617" s="14">
        <v>4.0710149087085097E-2</v>
      </c>
      <c r="P617" s="14"/>
      <c r="Q617" s="14">
        <v>7.3058960166649103E-2</v>
      </c>
      <c r="R617" s="14">
        <v>6.2782849241712804E-2</v>
      </c>
      <c r="S617" s="14">
        <v>3.87043320269135E-2</v>
      </c>
      <c r="T617" s="14">
        <v>0</v>
      </c>
      <c r="U617" s="14">
        <v>2.4220328921809201E-2</v>
      </c>
      <c r="V617" s="14">
        <v>1.1189475313712101E-2</v>
      </c>
      <c r="W617" s="14">
        <v>3.8852042499161701E-2</v>
      </c>
      <c r="X617" s="14">
        <v>3.0210429625391201E-2</v>
      </c>
      <c r="Y617" s="14">
        <v>4.6721479960720501E-3</v>
      </c>
      <c r="Z617" s="14">
        <v>0.12851221594228701</v>
      </c>
      <c r="AA617" s="14"/>
      <c r="AB617" s="14">
        <v>3.3593142049542397E-2</v>
      </c>
      <c r="AC617" s="14">
        <v>2.1513314756651299E-2</v>
      </c>
      <c r="AD617" s="14">
        <v>1.9311910735091101E-2</v>
      </c>
      <c r="AE617" s="14"/>
      <c r="AF617" s="14">
        <v>3.4210148126047203E-2</v>
      </c>
      <c r="AG617" s="14">
        <v>1.9097625515339198E-2</v>
      </c>
      <c r="AH617" s="14">
        <v>3.2802670224678199E-2</v>
      </c>
      <c r="AI617" s="14">
        <v>6.5656561537332001E-2</v>
      </c>
      <c r="AJ617" s="14">
        <v>0</v>
      </c>
      <c r="AK617" s="14"/>
      <c r="AL617" s="14">
        <v>3.25968440473429E-2</v>
      </c>
      <c r="AM617" s="14">
        <v>1.6235499746760401E-2</v>
      </c>
      <c r="AN617" s="14">
        <v>5.0557385633493102E-2</v>
      </c>
      <c r="AO617" s="14">
        <v>5.8665822258430103E-2</v>
      </c>
      <c r="AP617" s="14">
        <v>0</v>
      </c>
      <c r="AQ617" s="14"/>
      <c r="AR617" s="14">
        <v>5.53170031519944E-3</v>
      </c>
      <c r="AS617" s="14">
        <v>1.8247828459367999E-2</v>
      </c>
      <c r="AT617" s="14">
        <v>2.5088852007225201E-2</v>
      </c>
      <c r="AU617" s="14"/>
      <c r="AV617" s="14">
        <v>3.0194987906494498E-3</v>
      </c>
      <c r="AW617" s="14">
        <v>2.2668739628074999E-2</v>
      </c>
      <c r="AX617" s="14">
        <v>3.3370981818342998E-2</v>
      </c>
      <c r="AY617" s="14"/>
      <c r="AZ617" s="14">
        <v>5.6798618633958197E-3</v>
      </c>
      <c r="BA617" s="14">
        <v>3.5162730357848497E-2</v>
      </c>
      <c r="BB617" s="14">
        <v>1.73266742827617E-2</v>
      </c>
      <c r="BC617" s="14"/>
      <c r="BD617" s="14">
        <v>0</v>
      </c>
      <c r="BE617" s="14">
        <v>3.87712980728942E-2</v>
      </c>
      <c r="BF617" s="14"/>
      <c r="BG617" s="14">
        <v>2.0633364371009402E-2</v>
      </c>
      <c r="BH617" s="14">
        <v>6.4299533867605896E-2</v>
      </c>
      <c r="BI617" s="14"/>
      <c r="BJ617" s="14">
        <v>4.1927880187567802E-2</v>
      </c>
      <c r="BK617" s="14">
        <v>3.4553861757657199E-2</v>
      </c>
    </row>
    <row r="618" spans="2:63" x14ac:dyDescent="0.35">
      <c r="B618" t="s">
        <v>253</v>
      </c>
      <c r="C618" s="14">
        <v>8.7591491604848293E-3</v>
      </c>
      <c r="D618" s="14">
        <v>1.0995894451419999E-2</v>
      </c>
      <c r="E618" s="14">
        <v>6.81495701687811E-3</v>
      </c>
      <c r="F618" s="14"/>
      <c r="G618" s="14">
        <v>0</v>
      </c>
      <c r="H618" s="14">
        <v>1.7835681157798301E-2</v>
      </c>
      <c r="I618" s="14">
        <v>4.6707556315146101E-3</v>
      </c>
      <c r="J618" s="14">
        <v>0</v>
      </c>
      <c r="K618" s="14">
        <v>1.33620133725585E-2</v>
      </c>
      <c r="L618" s="14">
        <v>1.49023029969985E-2</v>
      </c>
      <c r="M618" s="14"/>
      <c r="N618" s="14">
        <v>1.94572729540625E-2</v>
      </c>
      <c r="O618" s="14">
        <v>6.6015443617800798E-3</v>
      </c>
      <c r="P618" s="14"/>
      <c r="Q618" s="14">
        <v>0</v>
      </c>
      <c r="R618" s="14">
        <v>0</v>
      </c>
      <c r="S618" s="14">
        <v>0</v>
      </c>
      <c r="T618" s="14">
        <v>1.51007017583232E-2</v>
      </c>
      <c r="U618" s="14">
        <v>2.3419671357459301E-2</v>
      </c>
      <c r="V618" s="14">
        <v>2.89143348193577E-2</v>
      </c>
      <c r="W618" s="14">
        <v>1.5037626523663399E-2</v>
      </c>
      <c r="X618" s="14">
        <v>1.92140535190473E-2</v>
      </c>
      <c r="Y618" s="14">
        <v>3.91279168093326E-3</v>
      </c>
      <c r="Z618" s="14">
        <v>0</v>
      </c>
      <c r="AA618" s="14"/>
      <c r="AB618" s="14">
        <v>0</v>
      </c>
      <c r="AC618" s="14">
        <v>1.00583397842987E-2</v>
      </c>
      <c r="AD618" s="14">
        <v>1.1976989724001E-2</v>
      </c>
      <c r="AE618" s="14"/>
      <c r="AF618" s="14">
        <v>6.5331759651108996E-3</v>
      </c>
      <c r="AG618" s="14">
        <v>9.4394428636102607E-3</v>
      </c>
      <c r="AH618" s="14">
        <v>1.5716517957601001E-2</v>
      </c>
      <c r="AI618" s="14">
        <v>1.22346963665938E-2</v>
      </c>
      <c r="AJ618" s="14">
        <v>0</v>
      </c>
      <c r="AK618" s="14"/>
      <c r="AL618" s="14">
        <v>4.6329817563964502E-3</v>
      </c>
      <c r="AM618" s="14">
        <v>1.09416247781189E-2</v>
      </c>
      <c r="AN618" s="14">
        <v>6.5680428019435503E-3</v>
      </c>
      <c r="AO618" s="14">
        <v>0</v>
      </c>
      <c r="AP618" s="14">
        <v>0</v>
      </c>
      <c r="AQ618" s="14"/>
      <c r="AR618" s="14">
        <v>0</v>
      </c>
      <c r="AS618" s="14">
        <v>4.6152862348244304E-3</v>
      </c>
      <c r="AT618" s="14">
        <v>1.6720294514291599E-2</v>
      </c>
      <c r="AU618" s="14"/>
      <c r="AV618" s="14">
        <v>6.1419367044004804E-3</v>
      </c>
      <c r="AW618" s="14">
        <v>1.08860421273236E-2</v>
      </c>
      <c r="AX618" s="14">
        <v>6.4429573727982402E-3</v>
      </c>
      <c r="AY618" s="14"/>
      <c r="AZ618" s="14">
        <v>0</v>
      </c>
      <c r="BA618" s="14">
        <v>1.0937378691546601E-2</v>
      </c>
      <c r="BB618" s="14">
        <v>1.1203002848150999E-2</v>
      </c>
      <c r="BC618" s="14"/>
      <c r="BD618" s="14">
        <v>7.0374969322006898E-3</v>
      </c>
      <c r="BE618" s="14">
        <v>1.8141147997584001E-2</v>
      </c>
      <c r="BF618" s="14"/>
      <c r="BG618" s="14">
        <v>8.2337649342209308E-3</v>
      </c>
      <c r="BH618" s="14">
        <v>9.71321067865831E-3</v>
      </c>
      <c r="BI618" s="14"/>
      <c r="BJ618" s="14">
        <v>8.5241223461466897E-3</v>
      </c>
      <c r="BK618" s="14">
        <v>8.8235671893842592E-3</v>
      </c>
    </row>
    <row r="619" spans="2:63" x14ac:dyDescent="0.35">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row>
    <row r="620" spans="2:63" x14ac:dyDescent="0.35">
      <c r="B620" s="6" t="s">
        <v>330</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row>
    <row r="621" spans="2:63" x14ac:dyDescent="0.35">
      <c r="B621" s="21" t="s">
        <v>90</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row>
    <row r="622" spans="2:63" x14ac:dyDescent="0.35">
      <c r="B622" t="s">
        <v>175</v>
      </c>
      <c r="C622" s="14">
        <v>0.35751661182283601</v>
      </c>
      <c r="D622" s="14">
        <v>0.35650841580385001</v>
      </c>
      <c r="E622" s="14">
        <v>0.36114157799267099</v>
      </c>
      <c r="F622" s="14"/>
      <c r="G622" s="14">
        <v>0.34039564473008699</v>
      </c>
      <c r="H622" s="14">
        <v>0.32716561001244998</v>
      </c>
      <c r="I622" s="14">
        <v>0.37148016335488498</v>
      </c>
      <c r="J622" s="14">
        <v>0.37851967351891203</v>
      </c>
      <c r="K622" s="14">
        <v>0.37144825412995702</v>
      </c>
      <c r="L622" s="14">
        <v>0.35679277542190302</v>
      </c>
      <c r="M622" s="14"/>
      <c r="N622" s="14">
        <v>0.370933349976038</v>
      </c>
      <c r="O622" s="14">
        <v>0.35481071505244199</v>
      </c>
      <c r="P622" s="14"/>
      <c r="Q622" s="14">
        <v>0.243960525625465</v>
      </c>
      <c r="R622" s="14">
        <v>0.39733185934097698</v>
      </c>
      <c r="S622" s="14">
        <v>0.31015947846195002</v>
      </c>
      <c r="T622" s="14">
        <v>0.29614394931920301</v>
      </c>
      <c r="U622" s="14">
        <v>0.34426844588379502</v>
      </c>
      <c r="V622" s="14">
        <v>0.37555279107623302</v>
      </c>
      <c r="W622" s="14">
        <v>0.40167425348062002</v>
      </c>
      <c r="X622" s="14">
        <v>0.40692152789633101</v>
      </c>
      <c r="Y622" s="14">
        <v>0.32536635647687101</v>
      </c>
      <c r="Z622" s="14">
        <v>0.35669113115884299</v>
      </c>
      <c r="AA622" s="14"/>
      <c r="AB622" s="14">
        <v>0.307982186661168</v>
      </c>
      <c r="AC622" s="14">
        <v>0.27580243187596198</v>
      </c>
      <c r="AD622" s="14">
        <v>0.46346239205034301</v>
      </c>
      <c r="AE622" s="14"/>
      <c r="AF622" s="14">
        <v>0.31204854701603901</v>
      </c>
      <c r="AG622" s="14">
        <v>0.43062279777724699</v>
      </c>
      <c r="AH622" s="14">
        <v>0.369211425435303</v>
      </c>
      <c r="AI622" s="14">
        <v>0.313346549250893</v>
      </c>
      <c r="AJ622" s="14">
        <v>0</v>
      </c>
      <c r="AK622" s="14"/>
      <c r="AL622" s="14">
        <v>0.308165269488405</v>
      </c>
      <c r="AM622" s="14">
        <v>0.43520408411259098</v>
      </c>
      <c r="AN622" s="14">
        <v>0.33272919190278699</v>
      </c>
      <c r="AO622" s="14">
        <v>0.34628473177622998</v>
      </c>
      <c r="AP622" s="14">
        <v>0</v>
      </c>
      <c r="AQ622" s="14"/>
      <c r="AR622" s="14">
        <v>0.26599330097977503</v>
      </c>
      <c r="AS622" s="14">
        <v>0.31274478450647802</v>
      </c>
      <c r="AT622" s="14">
        <v>0.43976968270343803</v>
      </c>
      <c r="AU622" s="14"/>
      <c r="AV622" s="14">
        <v>0.29137652675687598</v>
      </c>
      <c r="AW622" s="14">
        <v>0.37349919550942601</v>
      </c>
      <c r="AX622" s="14">
        <v>0.41097251772002302</v>
      </c>
      <c r="AY622" s="14"/>
      <c r="AZ622" s="14">
        <v>0.318213529541023</v>
      </c>
      <c r="BA622" s="14">
        <v>0.34177941741236401</v>
      </c>
      <c r="BB622" s="14">
        <v>0.42814393693126201</v>
      </c>
      <c r="BC622" s="14"/>
      <c r="BD622" s="14">
        <v>0.288000099655151</v>
      </c>
      <c r="BE622" s="14">
        <v>0.35426170688759601</v>
      </c>
      <c r="BF622" s="14"/>
      <c r="BG622" s="14">
        <v>0.36126787508619801</v>
      </c>
      <c r="BH622" s="14">
        <v>0.35070457646813602</v>
      </c>
      <c r="BI622" s="14"/>
      <c r="BJ622" s="14">
        <v>0.34644303236395102</v>
      </c>
      <c r="BK622" s="14">
        <v>0.36055174704181697</v>
      </c>
    </row>
    <row r="623" spans="2:63" x14ac:dyDescent="0.35">
      <c r="B623" t="s">
        <v>176</v>
      </c>
      <c r="C623" s="14">
        <v>0.17799339030469899</v>
      </c>
      <c r="D623" s="14">
        <v>0.22224141560946101</v>
      </c>
      <c r="E623" s="14">
        <v>0.13956861599304199</v>
      </c>
      <c r="F623" s="14"/>
      <c r="G623" s="14">
        <v>0.184226158720463</v>
      </c>
      <c r="H623" s="14">
        <v>0.24727888288035299</v>
      </c>
      <c r="I623" s="14">
        <v>0.16886289750436401</v>
      </c>
      <c r="J623" s="14">
        <v>0.17224269493903599</v>
      </c>
      <c r="K623" s="14">
        <v>0.159789721140288</v>
      </c>
      <c r="L623" s="14">
        <v>0.125106981412721</v>
      </c>
      <c r="M623" s="14"/>
      <c r="N623" s="14">
        <v>0.16086561452342599</v>
      </c>
      <c r="O623" s="14">
        <v>0.18144773163873801</v>
      </c>
      <c r="P623" s="14"/>
      <c r="Q623" s="14">
        <v>0.18974156122004099</v>
      </c>
      <c r="R623" s="14">
        <v>0.15221620225142199</v>
      </c>
      <c r="S623" s="14">
        <v>0.125730800906416</v>
      </c>
      <c r="T623" s="14">
        <v>0.22673756696719899</v>
      </c>
      <c r="U623" s="14">
        <v>0.184802182246978</v>
      </c>
      <c r="V623" s="14">
        <v>0.201328692854502</v>
      </c>
      <c r="W623" s="14">
        <v>0.22854600938015701</v>
      </c>
      <c r="X623" s="14">
        <v>0.18316550472419299</v>
      </c>
      <c r="Y623" s="14">
        <v>0.17817035550257301</v>
      </c>
      <c r="Z623" s="14">
        <v>0.109137619116896</v>
      </c>
      <c r="AA623" s="14"/>
      <c r="AB623" s="14">
        <v>0.142836642652371</v>
      </c>
      <c r="AC623" s="14">
        <v>0.21018060136786701</v>
      </c>
      <c r="AD623" s="14">
        <v>0.181214204082388</v>
      </c>
      <c r="AE623" s="14"/>
      <c r="AF623" s="14">
        <v>0.16096064217889899</v>
      </c>
      <c r="AG623" s="14">
        <v>0.1936304502434</v>
      </c>
      <c r="AH623" s="14">
        <v>0.15027666828803199</v>
      </c>
      <c r="AI623" s="14">
        <v>0.19471381575465599</v>
      </c>
      <c r="AJ623" s="14">
        <v>0</v>
      </c>
      <c r="AK623" s="14"/>
      <c r="AL623" s="14">
        <v>0.14958220375607101</v>
      </c>
      <c r="AM623" s="14">
        <v>0.185610350686741</v>
      </c>
      <c r="AN623" s="14">
        <v>0.19689920061573199</v>
      </c>
      <c r="AO623" s="14">
        <v>0.24955490202656899</v>
      </c>
      <c r="AP623" s="14">
        <v>0</v>
      </c>
      <c r="AQ623" s="14"/>
      <c r="AR623" s="14">
        <v>9.8353269774466498E-2</v>
      </c>
      <c r="AS623" s="14">
        <v>0.18758628051179099</v>
      </c>
      <c r="AT623" s="14">
        <v>0.19911377473844</v>
      </c>
      <c r="AU623" s="14"/>
      <c r="AV623" s="14">
        <v>0.16036929921805801</v>
      </c>
      <c r="AW623" s="14">
        <v>0.183944052662599</v>
      </c>
      <c r="AX623" s="14">
        <v>0.19540353515676701</v>
      </c>
      <c r="AY623" s="14"/>
      <c r="AZ623" s="14">
        <v>0.161790736668457</v>
      </c>
      <c r="BA623" s="14">
        <v>0.17582631070351701</v>
      </c>
      <c r="BB623" s="14">
        <v>0.18114804192978101</v>
      </c>
      <c r="BC623" s="14"/>
      <c r="BD623" s="14">
        <v>0.170265669050359</v>
      </c>
      <c r="BE623" s="14">
        <v>0.18082866146405899</v>
      </c>
      <c r="BF623" s="14"/>
      <c r="BG623" s="14">
        <v>0.17932870492164399</v>
      </c>
      <c r="BH623" s="14">
        <v>0.17556855105944599</v>
      </c>
      <c r="BI623" s="14"/>
      <c r="BJ623" s="14">
        <v>0.17566658225135801</v>
      </c>
      <c r="BK623" s="14">
        <v>0.178631140464593</v>
      </c>
    </row>
    <row r="624" spans="2:63" x14ac:dyDescent="0.35">
      <c r="B624" t="s">
        <v>177</v>
      </c>
      <c r="C624" s="14">
        <v>7.2727776497425997E-2</v>
      </c>
      <c r="D624" s="14">
        <v>6.5014578472813805E-2</v>
      </c>
      <c r="E624" s="14">
        <v>8.0214851542761201E-2</v>
      </c>
      <c r="F624" s="14"/>
      <c r="G624" s="14">
        <v>7.7287512036039202E-2</v>
      </c>
      <c r="H624" s="14">
        <v>7.0438465779219597E-2</v>
      </c>
      <c r="I624" s="14">
        <v>8.07421712119408E-2</v>
      </c>
      <c r="J624" s="14">
        <v>7.7218966596778099E-2</v>
      </c>
      <c r="K624" s="14">
        <v>5.5676210240934998E-2</v>
      </c>
      <c r="L624" s="14">
        <v>7.1531170132276001E-2</v>
      </c>
      <c r="M624" s="14"/>
      <c r="N624" s="14">
        <v>5.9134461560874298E-2</v>
      </c>
      <c r="O624" s="14">
        <v>7.5469285392192706E-2</v>
      </c>
      <c r="P624" s="14"/>
      <c r="Q624" s="14">
        <v>4.8339947201128802E-2</v>
      </c>
      <c r="R624" s="14">
        <v>6.4910372158233601E-2</v>
      </c>
      <c r="S624" s="14">
        <v>8.1192838793448602E-2</v>
      </c>
      <c r="T624" s="14">
        <v>0.114274027392317</v>
      </c>
      <c r="U624" s="14">
        <v>4.6829864981573502E-2</v>
      </c>
      <c r="V624" s="14">
        <v>8.1424488848978696E-2</v>
      </c>
      <c r="W624" s="14">
        <v>4.0851401427447698E-2</v>
      </c>
      <c r="X624" s="14">
        <v>9.6032162229961193E-2</v>
      </c>
      <c r="Y624" s="14">
        <v>5.86230170728681E-2</v>
      </c>
      <c r="Z624" s="14">
        <v>0.188632672796503</v>
      </c>
      <c r="AA624" s="14"/>
      <c r="AB624" s="14">
        <v>7.3397467016560206E-2</v>
      </c>
      <c r="AC624" s="14">
        <v>6.2623746514082299E-2</v>
      </c>
      <c r="AD624" s="14">
        <v>5.9976534308151197E-2</v>
      </c>
      <c r="AE624" s="14"/>
      <c r="AF624" s="14">
        <v>6.4712510470255502E-2</v>
      </c>
      <c r="AG624" s="14">
        <v>6.3127503932623105E-2</v>
      </c>
      <c r="AH624" s="14">
        <v>0.13584430284561599</v>
      </c>
      <c r="AI624" s="14">
        <v>8.9680873737498099E-2</v>
      </c>
      <c r="AJ624" s="14">
        <v>0</v>
      </c>
      <c r="AK624" s="14"/>
      <c r="AL624" s="14">
        <v>5.8882925224030998E-2</v>
      </c>
      <c r="AM624" s="14">
        <v>6.1491144942759403E-2</v>
      </c>
      <c r="AN624" s="14">
        <v>7.5100093993516207E-2</v>
      </c>
      <c r="AO624" s="14">
        <v>5.8665822258430103E-2</v>
      </c>
      <c r="AP624" s="14">
        <v>0</v>
      </c>
      <c r="AQ624" s="14"/>
      <c r="AR624" s="14">
        <v>8.7542170504665007E-2</v>
      </c>
      <c r="AS624" s="14">
        <v>6.8784259910822404E-2</v>
      </c>
      <c r="AT624" s="14">
        <v>6.0836718666888001E-2</v>
      </c>
      <c r="AU624" s="14"/>
      <c r="AV624" s="14">
        <v>5.2057927730277398E-2</v>
      </c>
      <c r="AW624" s="14">
        <v>7.2776340758810801E-2</v>
      </c>
      <c r="AX624" s="14">
        <v>9.5056691007263494E-2</v>
      </c>
      <c r="AY624" s="14"/>
      <c r="AZ624" s="14">
        <v>3.42078393949738E-2</v>
      </c>
      <c r="BA624" s="14">
        <v>9.4565585393401305E-2</v>
      </c>
      <c r="BB624" s="14">
        <v>4.7066428090509302E-2</v>
      </c>
      <c r="BC624" s="14"/>
      <c r="BD624" s="14">
        <v>8.6205339070994397E-2</v>
      </c>
      <c r="BE624" s="14">
        <v>7.0050921394732499E-2</v>
      </c>
      <c r="BF624" s="14"/>
      <c r="BG624" s="14">
        <v>6.4047855502009393E-2</v>
      </c>
      <c r="BH624" s="14">
        <v>8.8489914354898405E-2</v>
      </c>
      <c r="BI624" s="14"/>
      <c r="BJ624" s="14">
        <v>5.9429538313398297E-2</v>
      </c>
      <c r="BK624" s="14">
        <v>7.6372663971489493E-2</v>
      </c>
    </row>
    <row r="625" spans="2:63" x14ac:dyDescent="0.35">
      <c r="B625" t="s">
        <v>178</v>
      </c>
      <c r="C625" s="14">
        <v>0.17322245310070999</v>
      </c>
      <c r="D625" s="14">
        <v>0.16759553729243501</v>
      </c>
      <c r="E625" s="14">
        <v>0.17403248397384899</v>
      </c>
      <c r="F625" s="14"/>
      <c r="G625" s="14">
        <v>0.21649995879675599</v>
      </c>
      <c r="H625" s="14">
        <v>0.144511991153049</v>
      </c>
      <c r="I625" s="14">
        <v>0.1892733434444</v>
      </c>
      <c r="J625" s="14">
        <v>0.113811610796649</v>
      </c>
      <c r="K625" s="14">
        <v>0.195449168170646</v>
      </c>
      <c r="L625" s="14">
        <v>0.19640574986369599</v>
      </c>
      <c r="M625" s="14"/>
      <c r="N625" s="14">
        <v>0.18796676631286099</v>
      </c>
      <c r="O625" s="14">
        <v>0.17024881009994</v>
      </c>
      <c r="P625" s="14"/>
      <c r="Q625" s="14">
        <v>0.21427051404658401</v>
      </c>
      <c r="R625" s="14">
        <v>0.18470147994214001</v>
      </c>
      <c r="S625" s="14">
        <v>0.18264871477085301</v>
      </c>
      <c r="T625" s="14">
        <v>0.19274671339551</v>
      </c>
      <c r="U625" s="14">
        <v>0.160726967584126</v>
      </c>
      <c r="V625" s="14">
        <v>0.110994857195073</v>
      </c>
      <c r="W625" s="14">
        <v>0.122226513885602</v>
      </c>
      <c r="X625" s="14">
        <v>0.176228687436848</v>
      </c>
      <c r="Y625" s="14">
        <v>0.20297094868377399</v>
      </c>
      <c r="Z625" s="14">
        <v>0.14474708536584699</v>
      </c>
      <c r="AA625" s="14"/>
      <c r="AB625" s="14">
        <v>0.22500002068159</v>
      </c>
      <c r="AC625" s="14">
        <v>0.20469590155394399</v>
      </c>
      <c r="AD625" s="14">
        <v>0.121534456143262</v>
      </c>
      <c r="AE625" s="14"/>
      <c r="AF625" s="14">
        <v>0.21329533172839801</v>
      </c>
      <c r="AG625" s="14">
        <v>0.12928425531378701</v>
      </c>
      <c r="AH625" s="14">
        <v>0.16145324152847801</v>
      </c>
      <c r="AI625" s="14">
        <v>0.16927963910194699</v>
      </c>
      <c r="AJ625" s="14">
        <v>0</v>
      </c>
      <c r="AK625" s="14"/>
      <c r="AL625" s="14">
        <v>0.19950533958782801</v>
      </c>
      <c r="AM625" s="14">
        <v>0.13216282306013499</v>
      </c>
      <c r="AN625" s="14">
        <v>0.22020505305565299</v>
      </c>
      <c r="AO625" s="14">
        <v>0.26258275851391599</v>
      </c>
      <c r="AP625" s="14">
        <v>0</v>
      </c>
      <c r="AQ625" s="14"/>
      <c r="AR625" s="14">
        <v>0.242529765706962</v>
      </c>
      <c r="AS625" s="14">
        <v>0.190374262788641</v>
      </c>
      <c r="AT625" s="14">
        <v>0.12084563729516699</v>
      </c>
      <c r="AU625" s="14"/>
      <c r="AV625" s="14">
        <v>0.18829914817500601</v>
      </c>
      <c r="AW625" s="14">
        <v>0.181225242786441</v>
      </c>
      <c r="AX625" s="14">
        <v>9.4767236613052197E-2</v>
      </c>
      <c r="AY625" s="14"/>
      <c r="AZ625" s="14">
        <v>0.213873053742488</v>
      </c>
      <c r="BA625" s="14">
        <v>0.16723395838285701</v>
      </c>
      <c r="BB625" s="14">
        <v>0.143830546110289</v>
      </c>
      <c r="BC625" s="14"/>
      <c r="BD625" s="14">
        <v>0.21823525041729999</v>
      </c>
      <c r="BE625" s="14">
        <v>0.16432761015695799</v>
      </c>
      <c r="BF625" s="14"/>
      <c r="BG625" s="14">
        <v>0.18267734128706301</v>
      </c>
      <c r="BH625" s="14">
        <v>0.15605302827541701</v>
      </c>
      <c r="BI625" s="14"/>
      <c r="BJ625" s="14">
        <v>0.160651762047514</v>
      </c>
      <c r="BK625" s="14">
        <v>0.17666792863860101</v>
      </c>
    </row>
    <row r="626" spans="2:63" x14ac:dyDescent="0.35">
      <c r="B626" t="s">
        <v>113</v>
      </c>
      <c r="C626" s="14">
        <v>0.218539768274328</v>
      </c>
      <c r="D626" s="14">
        <v>0.18864005282144</v>
      </c>
      <c r="E626" s="14">
        <v>0.245042470497677</v>
      </c>
      <c r="F626" s="14"/>
      <c r="G626" s="14">
        <v>0.18159072571665499</v>
      </c>
      <c r="H626" s="14">
        <v>0.210605050174929</v>
      </c>
      <c r="I626" s="14">
        <v>0.18964142448441099</v>
      </c>
      <c r="J626" s="14">
        <v>0.25820705414862499</v>
      </c>
      <c r="K626" s="14">
        <v>0.217636646318173</v>
      </c>
      <c r="L626" s="14">
        <v>0.25016332316940398</v>
      </c>
      <c r="M626" s="14"/>
      <c r="N626" s="14">
        <v>0.22109980762680101</v>
      </c>
      <c r="O626" s="14">
        <v>0.218023457816687</v>
      </c>
      <c r="P626" s="14"/>
      <c r="Q626" s="14">
        <v>0.30368745190678198</v>
      </c>
      <c r="R626" s="14">
        <v>0.20084008630722799</v>
      </c>
      <c r="S626" s="14">
        <v>0.300268167067333</v>
      </c>
      <c r="T626" s="14">
        <v>0.17009774292577201</v>
      </c>
      <c r="U626" s="14">
        <v>0.263372539303527</v>
      </c>
      <c r="V626" s="14">
        <v>0.23069917002521301</v>
      </c>
      <c r="W626" s="14">
        <v>0.206701821826174</v>
      </c>
      <c r="X626" s="14">
        <v>0.137652117712667</v>
      </c>
      <c r="Y626" s="14">
        <v>0.23486932226391299</v>
      </c>
      <c r="Z626" s="14">
        <v>0.20079149156191101</v>
      </c>
      <c r="AA626" s="14"/>
      <c r="AB626" s="14">
        <v>0.25078368298831</v>
      </c>
      <c r="AC626" s="14">
        <v>0.24669731868814401</v>
      </c>
      <c r="AD626" s="14">
        <v>0.17381241341585499</v>
      </c>
      <c r="AE626" s="14"/>
      <c r="AF626" s="14">
        <v>0.24898296860640801</v>
      </c>
      <c r="AG626" s="14">
        <v>0.18333499273294199</v>
      </c>
      <c r="AH626" s="14">
        <v>0.18321436190257101</v>
      </c>
      <c r="AI626" s="14">
        <v>0.23297912215500599</v>
      </c>
      <c r="AJ626" s="14">
        <v>0</v>
      </c>
      <c r="AK626" s="14"/>
      <c r="AL626" s="14">
        <v>0.28386426194366499</v>
      </c>
      <c r="AM626" s="14">
        <v>0.18553159719777401</v>
      </c>
      <c r="AN626" s="14">
        <v>0.175066460432312</v>
      </c>
      <c r="AO626" s="14">
        <v>8.2911785424854903E-2</v>
      </c>
      <c r="AP626" s="14">
        <v>0</v>
      </c>
      <c r="AQ626" s="14"/>
      <c r="AR626" s="14">
        <v>0.30558149303413201</v>
      </c>
      <c r="AS626" s="14">
        <v>0.24051041228226799</v>
      </c>
      <c r="AT626" s="14">
        <v>0.179434186596067</v>
      </c>
      <c r="AU626" s="14"/>
      <c r="AV626" s="14">
        <v>0.307897098119783</v>
      </c>
      <c r="AW626" s="14">
        <v>0.18855516828272301</v>
      </c>
      <c r="AX626" s="14">
        <v>0.203800019502894</v>
      </c>
      <c r="AY626" s="14"/>
      <c r="AZ626" s="14">
        <v>0.27191484065305799</v>
      </c>
      <c r="BA626" s="14">
        <v>0.22059472810786099</v>
      </c>
      <c r="BB626" s="14">
        <v>0.19981104693815899</v>
      </c>
      <c r="BC626" s="14"/>
      <c r="BD626" s="14">
        <v>0.237293641806196</v>
      </c>
      <c r="BE626" s="14">
        <v>0.23053110009665401</v>
      </c>
      <c r="BF626" s="14"/>
      <c r="BG626" s="14">
        <v>0.21267822320308499</v>
      </c>
      <c r="BH626" s="14">
        <v>0.22918392984210301</v>
      </c>
      <c r="BI626" s="14"/>
      <c r="BJ626" s="14">
        <v>0.25780908502377903</v>
      </c>
      <c r="BK626" s="14">
        <v>0.20777651988349899</v>
      </c>
    </row>
    <row r="627" spans="2:63" x14ac:dyDescent="0.35">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row>
    <row r="628" spans="2:63" x14ac:dyDescent="0.35">
      <c r="B628" s="6" t="s">
        <v>331</v>
      </c>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row>
    <row r="629" spans="2:63" x14ac:dyDescent="0.35">
      <c r="B629" s="21" t="s">
        <v>90</v>
      </c>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row>
    <row r="630" spans="2:63" x14ac:dyDescent="0.35">
      <c r="B630" t="s">
        <v>175</v>
      </c>
      <c r="C630" s="14">
        <v>0.365454858595607</v>
      </c>
      <c r="D630" s="14">
        <v>0.374323726005721</v>
      </c>
      <c r="E630" s="14">
        <v>0.36026086692270998</v>
      </c>
      <c r="F630" s="14"/>
      <c r="G630" s="14">
        <v>0.33254307164976499</v>
      </c>
      <c r="H630" s="14">
        <v>0.34228980788674301</v>
      </c>
      <c r="I630" s="14">
        <v>0.35667975432826898</v>
      </c>
      <c r="J630" s="14">
        <v>0.38150750350801499</v>
      </c>
      <c r="K630" s="14">
        <v>0.41662447895111898</v>
      </c>
      <c r="L630" s="14">
        <v>0.37049472384010501</v>
      </c>
      <c r="M630" s="14"/>
      <c r="N630" s="14">
        <v>0.37231291797650001</v>
      </c>
      <c r="O630" s="14">
        <v>0.364071720569208</v>
      </c>
      <c r="P630" s="14"/>
      <c r="Q630" s="14">
        <v>0.235567951292665</v>
      </c>
      <c r="R630" s="14">
        <v>0.40853546797853502</v>
      </c>
      <c r="S630" s="14">
        <v>0.39093345877414598</v>
      </c>
      <c r="T630" s="14">
        <v>0.29444420967263202</v>
      </c>
      <c r="U630" s="14">
        <v>0.46089552753325702</v>
      </c>
      <c r="V630" s="14">
        <v>0.31334133051342</v>
      </c>
      <c r="W630" s="14">
        <v>0.3928482616049</v>
      </c>
      <c r="X630" s="14">
        <v>0.41456062739350802</v>
      </c>
      <c r="Y630" s="14">
        <v>0.318794130075646</v>
      </c>
      <c r="Z630" s="14">
        <v>0.40217826951866997</v>
      </c>
      <c r="AA630" s="14"/>
      <c r="AB630" s="14">
        <v>0.300959083855735</v>
      </c>
      <c r="AC630" s="14">
        <v>0.28479515390622601</v>
      </c>
      <c r="AD630" s="14">
        <v>0.464202494827538</v>
      </c>
      <c r="AE630" s="14"/>
      <c r="AF630" s="14">
        <v>0.33085430785332998</v>
      </c>
      <c r="AG630" s="14">
        <v>0.42747322914936597</v>
      </c>
      <c r="AH630" s="14">
        <v>0.32692818994224598</v>
      </c>
      <c r="AI630" s="14">
        <v>0.34905876873478497</v>
      </c>
      <c r="AJ630" s="14">
        <v>0</v>
      </c>
      <c r="AK630" s="14"/>
      <c r="AL630" s="14">
        <v>0.32046037074511402</v>
      </c>
      <c r="AM630" s="14">
        <v>0.43859644030176198</v>
      </c>
      <c r="AN630" s="14">
        <v>0.318405220191956</v>
      </c>
      <c r="AO630" s="14">
        <v>0.41261863241580998</v>
      </c>
      <c r="AP630" s="14">
        <v>0</v>
      </c>
      <c r="AQ630" s="14"/>
      <c r="AR630" s="14">
        <v>0.30792710073075902</v>
      </c>
      <c r="AS630" s="14">
        <v>0.30890703212008302</v>
      </c>
      <c r="AT630" s="14">
        <v>0.44678553916408897</v>
      </c>
      <c r="AU630" s="14"/>
      <c r="AV630" s="14">
        <v>0.32841098240083999</v>
      </c>
      <c r="AW630" s="14">
        <v>0.35527721042223998</v>
      </c>
      <c r="AX630" s="14">
        <v>0.45360015910872598</v>
      </c>
      <c r="AY630" s="14"/>
      <c r="AZ630" s="14">
        <v>0.34371248405830002</v>
      </c>
      <c r="BA630" s="14">
        <v>0.33889093991218699</v>
      </c>
      <c r="BB630" s="14">
        <v>0.45243922381998303</v>
      </c>
      <c r="BC630" s="14"/>
      <c r="BD630" s="14">
        <v>0.30361111044292699</v>
      </c>
      <c r="BE630" s="14">
        <v>0.373809834680424</v>
      </c>
      <c r="BF630" s="14"/>
      <c r="BG630" s="14">
        <v>0.36730380902653298</v>
      </c>
      <c r="BH630" s="14">
        <v>0.362097292138575</v>
      </c>
      <c r="BI630" s="14"/>
      <c r="BJ630" s="14">
        <v>0.382954157837053</v>
      </c>
      <c r="BK630" s="14">
        <v>0.36065851070896399</v>
      </c>
    </row>
    <row r="631" spans="2:63" x14ac:dyDescent="0.35">
      <c r="B631" t="s">
        <v>176</v>
      </c>
      <c r="C631" s="14">
        <v>0.22015519748476101</v>
      </c>
      <c r="D631" s="14">
        <v>0.24127484774286301</v>
      </c>
      <c r="E631" s="14">
        <v>0.202843066466531</v>
      </c>
      <c r="F631" s="14"/>
      <c r="G631" s="14">
        <v>0.24017931992640201</v>
      </c>
      <c r="H631" s="14">
        <v>0.25959370821608302</v>
      </c>
      <c r="I631" s="14">
        <v>0.213391806285293</v>
      </c>
      <c r="J631" s="14">
        <v>0.23569005946381699</v>
      </c>
      <c r="K631" s="14">
        <v>0.16556802111648899</v>
      </c>
      <c r="L631" s="14">
        <v>0.19553304504327901</v>
      </c>
      <c r="M631" s="14"/>
      <c r="N631" s="14">
        <v>0.20628757088785701</v>
      </c>
      <c r="O631" s="14">
        <v>0.22295202973959899</v>
      </c>
      <c r="P631" s="14"/>
      <c r="Q631" s="14">
        <v>0.26910728544928297</v>
      </c>
      <c r="R631" s="14">
        <v>0.238513406588861</v>
      </c>
      <c r="S631" s="14">
        <v>0.19141294887962901</v>
      </c>
      <c r="T631" s="14">
        <v>0.38460924288291798</v>
      </c>
      <c r="U631" s="14">
        <v>0.15662579332853499</v>
      </c>
      <c r="V631" s="14">
        <v>0.14685176212307799</v>
      </c>
      <c r="W631" s="14">
        <v>0.25250041285158498</v>
      </c>
      <c r="X631" s="14">
        <v>0.217406039783615</v>
      </c>
      <c r="Y631" s="14">
        <v>0.197066590109367</v>
      </c>
      <c r="Z631" s="14">
        <v>0.14299098526909801</v>
      </c>
      <c r="AA631" s="14"/>
      <c r="AB631" s="14">
        <v>0.16371533611790301</v>
      </c>
      <c r="AC631" s="14">
        <v>0.261324067036525</v>
      </c>
      <c r="AD631" s="14">
        <v>0.239552829389998</v>
      </c>
      <c r="AE631" s="14"/>
      <c r="AF631" s="14">
        <v>0.17388310255456199</v>
      </c>
      <c r="AG631" s="14">
        <v>0.24526776284103499</v>
      </c>
      <c r="AH631" s="14">
        <v>0.27479789060258902</v>
      </c>
      <c r="AI631" s="14">
        <v>0.27391934192060102</v>
      </c>
      <c r="AJ631" s="14">
        <v>0</v>
      </c>
      <c r="AK631" s="14"/>
      <c r="AL631" s="14">
        <v>0.15723018323874199</v>
      </c>
      <c r="AM631" s="14">
        <v>0.23998880813288601</v>
      </c>
      <c r="AN631" s="14">
        <v>0.30066439383179999</v>
      </c>
      <c r="AO631" s="14">
        <v>0.17630909317205001</v>
      </c>
      <c r="AP631" s="14">
        <v>0</v>
      </c>
      <c r="AQ631" s="14"/>
      <c r="AR631" s="14">
        <v>7.7886619757441905E-2</v>
      </c>
      <c r="AS631" s="14">
        <v>0.20797978571360201</v>
      </c>
      <c r="AT631" s="14">
        <v>0.27001720919993499</v>
      </c>
      <c r="AU631" s="14"/>
      <c r="AV631" s="14">
        <v>0.16230438417304099</v>
      </c>
      <c r="AW631" s="14">
        <v>0.25840991424954601</v>
      </c>
      <c r="AX631" s="14">
        <v>0.17175611938252699</v>
      </c>
      <c r="AY631" s="14"/>
      <c r="AZ631" s="14">
        <v>0.103842515964454</v>
      </c>
      <c r="BA631" s="14">
        <v>0.231756950630057</v>
      </c>
      <c r="BB631" s="14">
        <v>0.22531134208509601</v>
      </c>
      <c r="BC631" s="14"/>
      <c r="BD631" s="14">
        <v>0.21286717813578901</v>
      </c>
      <c r="BE631" s="14">
        <v>0.209475757375888</v>
      </c>
      <c r="BF631" s="14"/>
      <c r="BG631" s="14">
        <v>0.21443372599692501</v>
      </c>
      <c r="BH631" s="14">
        <v>0.23054499508620199</v>
      </c>
      <c r="BI631" s="14"/>
      <c r="BJ631" s="14">
        <v>0.213883383109848</v>
      </c>
      <c r="BK631" s="14">
        <v>0.22187422652743799</v>
      </c>
    </row>
    <row r="632" spans="2:63" x14ac:dyDescent="0.35">
      <c r="B632" t="s">
        <v>177</v>
      </c>
      <c r="C632" s="14">
        <v>7.25137552512468E-2</v>
      </c>
      <c r="D632" s="14">
        <v>6.9640236727021701E-2</v>
      </c>
      <c r="E632" s="14">
        <v>7.3609934630694096E-2</v>
      </c>
      <c r="F632" s="14"/>
      <c r="G632" s="14">
        <v>8.9095802175972003E-2</v>
      </c>
      <c r="H632" s="14">
        <v>8.0060797156768407E-2</v>
      </c>
      <c r="I632" s="14">
        <v>7.3080882113697995E-2</v>
      </c>
      <c r="J632" s="14">
        <v>5.6663704233938697E-2</v>
      </c>
      <c r="K632" s="14">
        <v>9.4305362714594901E-2</v>
      </c>
      <c r="L632" s="14">
        <v>4.9400434234582298E-2</v>
      </c>
      <c r="M632" s="14"/>
      <c r="N632" s="14">
        <v>6.2596397265850395E-2</v>
      </c>
      <c r="O632" s="14">
        <v>7.4513894676872999E-2</v>
      </c>
      <c r="P632" s="14"/>
      <c r="Q632" s="14">
        <v>2.80240175580968E-2</v>
      </c>
      <c r="R632" s="14">
        <v>6.8789883944461505E-2</v>
      </c>
      <c r="S632" s="14">
        <v>7.0517007808844998E-2</v>
      </c>
      <c r="T632" s="14">
        <v>6.7886261881029503E-2</v>
      </c>
      <c r="U632" s="14">
        <v>4.4906627200153003E-2</v>
      </c>
      <c r="V632" s="14">
        <v>0.117258445447669</v>
      </c>
      <c r="W632" s="14">
        <v>4.1414848574760098E-2</v>
      </c>
      <c r="X632" s="14">
        <v>8.6234363576845594E-2</v>
      </c>
      <c r="Y632" s="14">
        <v>5.9048695341088399E-2</v>
      </c>
      <c r="Z632" s="14">
        <v>0.188632672796503</v>
      </c>
      <c r="AA632" s="14"/>
      <c r="AB632" s="14">
        <v>8.6498080015043499E-2</v>
      </c>
      <c r="AC632" s="14">
        <v>7.1663471434542894E-2</v>
      </c>
      <c r="AD632" s="14">
        <v>5.0212753186177801E-2</v>
      </c>
      <c r="AE632" s="14"/>
      <c r="AF632" s="14">
        <v>6.0800160302675002E-2</v>
      </c>
      <c r="AG632" s="14">
        <v>6.5509360916093801E-2</v>
      </c>
      <c r="AH632" s="14">
        <v>0.15657355039637899</v>
      </c>
      <c r="AI632" s="14">
        <v>6.8357734944890794E-2</v>
      </c>
      <c r="AJ632" s="14">
        <v>0</v>
      </c>
      <c r="AK632" s="14"/>
      <c r="AL632" s="14">
        <v>5.5335063456808498E-2</v>
      </c>
      <c r="AM632" s="14">
        <v>6.0216438049969401E-2</v>
      </c>
      <c r="AN632" s="14">
        <v>7.8076270696797401E-2</v>
      </c>
      <c r="AO632" s="14">
        <v>0.13900753319773801</v>
      </c>
      <c r="AP632" s="14">
        <v>0</v>
      </c>
      <c r="AQ632" s="14"/>
      <c r="AR632" s="14">
        <v>9.9581888692519605E-2</v>
      </c>
      <c r="AS632" s="14">
        <v>6.8892160411135897E-2</v>
      </c>
      <c r="AT632" s="14">
        <v>5.2364372831148399E-2</v>
      </c>
      <c r="AU632" s="14"/>
      <c r="AV632" s="14">
        <v>5.8177179031540398E-2</v>
      </c>
      <c r="AW632" s="14">
        <v>7.0298727874430395E-2</v>
      </c>
      <c r="AX632" s="14">
        <v>8.8384331877913003E-2</v>
      </c>
      <c r="AY632" s="14"/>
      <c r="AZ632" s="14">
        <v>5.9340884947594499E-2</v>
      </c>
      <c r="BA632" s="14">
        <v>7.2981421728001705E-2</v>
      </c>
      <c r="BB632" s="14">
        <v>5.9610546662052698E-2</v>
      </c>
      <c r="BC632" s="14"/>
      <c r="BD632" s="14">
        <v>8.6596025021803302E-2</v>
      </c>
      <c r="BE632" s="14">
        <v>6.2757849007655103E-2</v>
      </c>
      <c r="BF632" s="14"/>
      <c r="BG632" s="14">
        <v>6.8002768035135996E-2</v>
      </c>
      <c r="BH632" s="14">
        <v>8.0705396904572804E-2</v>
      </c>
      <c r="BI632" s="14"/>
      <c r="BJ632" s="14">
        <v>6.1719516436980003E-2</v>
      </c>
      <c r="BK632" s="14">
        <v>7.54723265523254E-2</v>
      </c>
    </row>
    <row r="633" spans="2:63" x14ac:dyDescent="0.35">
      <c r="B633" t="s">
        <v>178</v>
      </c>
      <c r="C633" s="14">
        <v>0.14188676297105099</v>
      </c>
      <c r="D633" s="14">
        <v>0.140394202451737</v>
      </c>
      <c r="E633" s="14">
        <v>0.142269006828075</v>
      </c>
      <c r="F633" s="14"/>
      <c r="G633" s="14">
        <v>0.16167618832879199</v>
      </c>
      <c r="H633" s="14">
        <v>0.12165633694693501</v>
      </c>
      <c r="I633" s="14">
        <v>0.18620679339325399</v>
      </c>
      <c r="J633" s="14">
        <v>0.10261036061043299</v>
      </c>
      <c r="K633" s="14">
        <v>0.14376247399085801</v>
      </c>
      <c r="L633" s="14">
        <v>0.136181021416869</v>
      </c>
      <c r="M633" s="14"/>
      <c r="N633" s="14">
        <v>0.153879171637331</v>
      </c>
      <c r="O633" s="14">
        <v>0.13946812592911201</v>
      </c>
      <c r="P633" s="14"/>
      <c r="Q633" s="14">
        <v>0.14892742064862299</v>
      </c>
      <c r="R633" s="14">
        <v>0.13151384229513899</v>
      </c>
      <c r="S633" s="14">
        <v>0.16035273782006501</v>
      </c>
      <c r="T633" s="14">
        <v>0.145256819050264</v>
      </c>
      <c r="U633" s="14">
        <v>0.104524098888279</v>
      </c>
      <c r="V633" s="14">
        <v>0.141782768338164</v>
      </c>
      <c r="W633" s="14">
        <v>5.2744453822941399E-2</v>
      </c>
      <c r="X633" s="14">
        <v>0.12534631212730901</v>
      </c>
      <c r="Y633" s="14">
        <v>0.23409975037304001</v>
      </c>
      <c r="Z633" s="14">
        <v>6.53510053868325E-2</v>
      </c>
      <c r="AA633" s="14"/>
      <c r="AB633" s="14">
        <v>0.20928069161934101</v>
      </c>
      <c r="AC633" s="14">
        <v>0.15618487745353901</v>
      </c>
      <c r="AD633" s="14">
        <v>9.4487583508835196E-2</v>
      </c>
      <c r="AE633" s="14"/>
      <c r="AF633" s="14">
        <v>0.18679877323472899</v>
      </c>
      <c r="AG633" s="14">
        <v>9.6823051494770301E-2</v>
      </c>
      <c r="AH633" s="14">
        <v>8.8758362043226097E-2</v>
      </c>
      <c r="AI633" s="14">
        <v>0.141581064579336</v>
      </c>
      <c r="AJ633" s="14">
        <v>0</v>
      </c>
      <c r="AK633" s="14"/>
      <c r="AL633" s="14">
        <v>0.17958916537427899</v>
      </c>
      <c r="AM633" s="14">
        <v>9.7203349546807302E-2</v>
      </c>
      <c r="AN633" s="14">
        <v>0.161116537510193</v>
      </c>
      <c r="AO633" s="14">
        <v>0.27206474121440299</v>
      </c>
      <c r="AP633" s="14">
        <v>0</v>
      </c>
      <c r="AQ633" s="14"/>
      <c r="AR633" s="14">
        <v>0.21141969208918801</v>
      </c>
      <c r="AS633" s="14">
        <v>0.176876759679789</v>
      </c>
      <c r="AT633" s="14">
        <v>8.4504037211773506E-2</v>
      </c>
      <c r="AU633" s="14"/>
      <c r="AV633" s="14">
        <v>0.15627190971471</v>
      </c>
      <c r="AW633" s="14">
        <v>0.14327125858533701</v>
      </c>
      <c r="AX633" s="14">
        <v>0.102945306093883</v>
      </c>
      <c r="AY633" s="14"/>
      <c r="AZ633" s="14">
        <v>0.18732308057949201</v>
      </c>
      <c r="BA633" s="14">
        <v>0.14057045922612399</v>
      </c>
      <c r="BB633" s="14">
        <v>0.12974380758408</v>
      </c>
      <c r="BC633" s="14"/>
      <c r="BD633" s="14">
        <v>0.22401198532080799</v>
      </c>
      <c r="BE633" s="14">
        <v>0.156823110703841</v>
      </c>
      <c r="BF633" s="14"/>
      <c r="BG633" s="14">
        <v>0.155505040794477</v>
      </c>
      <c r="BH633" s="14">
        <v>0.117156909721518</v>
      </c>
      <c r="BI633" s="14"/>
      <c r="BJ633" s="14">
        <v>0.116960619593189</v>
      </c>
      <c r="BK633" s="14">
        <v>0.14871871969474701</v>
      </c>
    </row>
    <row r="634" spans="2:63" x14ac:dyDescent="0.35">
      <c r="B634" t="s">
        <v>113</v>
      </c>
      <c r="C634" s="14">
        <v>0.19998942569733399</v>
      </c>
      <c r="D634" s="14">
        <v>0.17436698707265699</v>
      </c>
      <c r="E634" s="14">
        <v>0.22101712515198901</v>
      </c>
      <c r="F634" s="14"/>
      <c r="G634" s="14">
        <v>0.17650561791906799</v>
      </c>
      <c r="H634" s="14">
        <v>0.19639934979347001</v>
      </c>
      <c r="I634" s="14">
        <v>0.17064076387948601</v>
      </c>
      <c r="J634" s="14">
        <v>0.22352837218379601</v>
      </c>
      <c r="K634" s="14">
        <v>0.17973966322693799</v>
      </c>
      <c r="L634" s="14">
        <v>0.248390775465164</v>
      </c>
      <c r="M634" s="14"/>
      <c r="N634" s="14">
        <v>0.20492394223246099</v>
      </c>
      <c r="O634" s="14">
        <v>0.198994229085207</v>
      </c>
      <c r="P634" s="14"/>
      <c r="Q634" s="14">
        <v>0.31837332505133298</v>
      </c>
      <c r="R634" s="14">
        <v>0.15264739919300399</v>
      </c>
      <c r="S634" s="14">
        <v>0.18678384671731599</v>
      </c>
      <c r="T634" s="14">
        <v>0.107803466513156</v>
      </c>
      <c r="U634" s="14">
        <v>0.23304795304977499</v>
      </c>
      <c r="V634" s="14">
        <v>0.28076569357766901</v>
      </c>
      <c r="W634" s="14">
        <v>0.26049202314581399</v>
      </c>
      <c r="X634" s="14">
        <v>0.156452657118724</v>
      </c>
      <c r="Y634" s="14">
        <v>0.19099083410085901</v>
      </c>
      <c r="Z634" s="14">
        <v>0.20084706702889599</v>
      </c>
      <c r="AA634" s="14"/>
      <c r="AB634" s="14">
        <v>0.23954680839197601</v>
      </c>
      <c r="AC634" s="14">
        <v>0.22603243016916699</v>
      </c>
      <c r="AD634" s="14">
        <v>0.15154433908745199</v>
      </c>
      <c r="AE634" s="14"/>
      <c r="AF634" s="14">
        <v>0.247663656054704</v>
      </c>
      <c r="AG634" s="14">
        <v>0.16492659559873499</v>
      </c>
      <c r="AH634" s="14">
        <v>0.15294200701555999</v>
      </c>
      <c r="AI634" s="14">
        <v>0.167083089820387</v>
      </c>
      <c r="AJ634" s="14">
        <v>0</v>
      </c>
      <c r="AK634" s="14"/>
      <c r="AL634" s="14">
        <v>0.287385217185056</v>
      </c>
      <c r="AM634" s="14">
        <v>0.16399496396857499</v>
      </c>
      <c r="AN634" s="14">
        <v>0.141737577769254</v>
      </c>
      <c r="AO634" s="14">
        <v>0</v>
      </c>
      <c r="AP634" s="14">
        <v>0</v>
      </c>
      <c r="AQ634" s="14"/>
      <c r="AR634" s="14">
        <v>0.30318469873009202</v>
      </c>
      <c r="AS634" s="14">
        <v>0.23734426207539</v>
      </c>
      <c r="AT634" s="14">
        <v>0.14632884159305501</v>
      </c>
      <c r="AU634" s="14"/>
      <c r="AV634" s="14">
        <v>0.294835544679869</v>
      </c>
      <c r="AW634" s="14">
        <v>0.17274288886844599</v>
      </c>
      <c r="AX634" s="14">
        <v>0.183314083536951</v>
      </c>
      <c r="AY634" s="14"/>
      <c r="AZ634" s="14">
        <v>0.30578103445016003</v>
      </c>
      <c r="BA634" s="14">
        <v>0.21580022850363001</v>
      </c>
      <c r="BB634" s="14">
        <v>0.13289507984878801</v>
      </c>
      <c r="BC634" s="14"/>
      <c r="BD634" s="14">
        <v>0.17291370107867299</v>
      </c>
      <c r="BE634" s="14">
        <v>0.197133448232192</v>
      </c>
      <c r="BF634" s="14"/>
      <c r="BG634" s="14">
        <v>0.19475465614692899</v>
      </c>
      <c r="BH634" s="14">
        <v>0.20949540614913201</v>
      </c>
      <c r="BI634" s="14"/>
      <c r="BJ634" s="14">
        <v>0.224482323022931</v>
      </c>
      <c r="BK634" s="14">
        <v>0.19327621651652599</v>
      </c>
    </row>
    <row r="635" spans="2:63" x14ac:dyDescent="0.35">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row>
    <row r="636" spans="2:63" x14ac:dyDescent="0.35">
      <c r="B636" s="6" t="s">
        <v>332</v>
      </c>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row>
    <row r="637" spans="2:63" x14ac:dyDescent="0.35">
      <c r="B637" s="21" t="s">
        <v>90</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row>
    <row r="638" spans="2:63" x14ac:dyDescent="0.35">
      <c r="B638" t="s">
        <v>175</v>
      </c>
      <c r="C638" s="14">
        <v>0.20008967958778601</v>
      </c>
      <c r="D638" s="14">
        <v>0.19163692335374199</v>
      </c>
      <c r="E638" s="14">
        <v>0.20921008610255201</v>
      </c>
      <c r="F638" s="14"/>
      <c r="G638" s="14">
        <v>8.1609717053217304E-2</v>
      </c>
      <c r="H638" s="14">
        <v>0.21243912850178201</v>
      </c>
      <c r="I638" s="14">
        <v>0.18088785807492599</v>
      </c>
      <c r="J638" s="14">
        <v>0.23502056221550599</v>
      </c>
      <c r="K638" s="14">
        <v>0.26346339486036402</v>
      </c>
      <c r="L638" s="14">
        <v>0.212877598611321</v>
      </c>
      <c r="M638" s="14"/>
      <c r="N638" s="14">
        <v>0.186070280531139</v>
      </c>
      <c r="O638" s="14">
        <v>0.20291712141433699</v>
      </c>
      <c r="P638" s="14"/>
      <c r="Q638" s="14">
        <v>0.16186602939023301</v>
      </c>
      <c r="R638" s="14">
        <v>0.23713037984656099</v>
      </c>
      <c r="S638" s="14">
        <v>0.23191501583351901</v>
      </c>
      <c r="T638" s="14">
        <v>0.19047967369905799</v>
      </c>
      <c r="U638" s="14">
        <v>0.28035116574256802</v>
      </c>
      <c r="V638" s="14">
        <v>0.175972682888626</v>
      </c>
      <c r="W638" s="14">
        <v>0.228905417443414</v>
      </c>
      <c r="X638" s="14">
        <v>9.8187126071682701E-2</v>
      </c>
      <c r="Y638" s="14">
        <v>0.19636699957079201</v>
      </c>
      <c r="Z638" s="14">
        <v>8.4714146137574206E-2</v>
      </c>
      <c r="AA638" s="14"/>
      <c r="AB638" s="14">
        <v>0.23620155009549701</v>
      </c>
      <c r="AC638" s="14">
        <v>0.18455833309286401</v>
      </c>
      <c r="AD638" s="14">
        <v>0.189371752227738</v>
      </c>
      <c r="AE638" s="14"/>
      <c r="AF638" s="14">
        <v>0.24589069910656999</v>
      </c>
      <c r="AG638" s="14">
        <v>0.171492829058603</v>
      </c>
      <c r="AH638" s="14">
        <v>0.166170266117393</v>
      </c>
      <c r="AI638" s="14">
        <v>0.16182791112289499</v>
      </c>
      <c r="AJ638" s="14">
        <v>0</v>
      </c>
      <c r="AK638" s="14"/>
      <c r="AL638" s="14">
        <v>0.26284510993650001</v>
      </c>
      <c r="AM638" s="14">
        <v>0.16313292397950199</v>
      </c>
      <c r="AN638" s="14">
        <v>0.14714465137791399</v>
      </c>
      <c r="AO638" s="14">
        <v>8.7013610170906294E-2</v>
      </c>
      <c r="AP638" s="14">
        <v>0</v>
      </c>
      <c r="AQ638" s="14"/>
      <c r="AR638" s="14">
        <v>0.32555961379606402</v>
      </c>
      <c r="AS638" s="14">
        <v>0.20255893925586399</v>
      </c>
      <c r="AT638" s="14">
        <v>0.165079012434314</v>
      </c>
      <c r="AU638" s="14"/>
      <c r="AV638" s="14">
        <v>0.28790331395101598</v>
      </c>
      <c r="AW638" s="14">
        <v>0.162458749524277</v>
      </c>
      <c r="AX638" s="14">
        <v>0.173677576960929</v>
      </c>
      <c r="AY638" s="14"/>
      <c r="AZ638" s="14">
        <v>0.30287476281329101</v>
      </c>
      <c r="BA638" s="14">
        <v>0.19941961707921901</v>
      </c>
      <c r="BB638" s="14">
        <v>0.162145148714856</v>
      </c>
      <c r="BC638" s="14"/>
      <c r="BD638" s="14">
        <v>0.211223490087868</v>
      </c>
      <c r="BE638" s="14">
        <v>0.185817668196918</v>
      </c>
      <c r="BF638" s="14"/>
      <c r="BG638" s="14">
        <v>0.20676442810305901</v>
      </c>
      <c r="BH638" s="14">
        <v>0.18796879665380101</v>
      </c>
      <c r="BI638" s="14"/>
      <c r="BJ638" s="14">
        <v>0.23907151562021201</v>
      </c>
      <c r="BK638" s="14">
        <v>0.189405226211004</v>
      </c>
    </row>
    <row r="639" spans="2:63" x14ac:dyDescent="0.35">
      <c r="B639" t="s">
        <v>176</v>
      </c>
      <c r="C639" s="14">
        <v>0.21751197163007099</v>
      </c>
      <c r="D639" s="14">
        <v>0.20688356277139699</v>
      </c>
      <c r="E639" s="14">
        <v>0.22519352316246499</v>
      </c>
      <c r="F639" s="14"/>
      <c r="G639" s="14">
        <v>0.27982754886852501</v>
      </c>
      <c r="H639" s="14">
        <v>0.207884489930482</v>
      </c>
      <c r="I639" s="14">
        <v>0.27657290714706501</v>
      </c>
      <c r="J639" s="14">
        <v>0.11566105189152601</v>
      </c>
      <c r="K639" s="14">
        <v>0.19446994362616399</v>
      </c>
      <c r="L639" s="14">
        <v>0.23263710957935299</v>
      </c>
      <c r="M639" s="14"/>
      <c r="N639" s="14">
        <v>0.242263657891756</v>
      </c>
      <c r="O639" s="14">
        <v>0.212520034905026</v>
      </c>
      <c r="P639" s="14"/>
      <c r="Q639" s="14">
        <v>0.24486506304656999</v>
      </c>
      <c r="R639" s="14">
        <v>0.16559660508645499</v>
      </c>
      <c r="S639" s="14">
        <v>0.21855921934896599</v>
      </c>
      <c r="T639" s="14">
        <v>0.21555712795606499</v>
      </c>
      <c r="U639" s="14">
        <v>0.12319745019058601</v>
      </c>
      <c r="V639" s="14">
        <v>0.25175782632021598</v>
      </c>
      <c r="W639" s="14">
        <v>0.179403065127513</v>
      </c>
      <c r="X639" s="14">
        <v>0.26183297100839398</v>
      </c>
      <c r="Y639" s="14">
        <v>0.26432694555356701</v>
      </c>
      <c r="Z639" s="14">
        <v>0.29922476095828299</v>
      </c>
      <c r="AA639" s="14"/>
      <c r="AB639" s="14">
        <v>0.23302798757485299</v>
      </c>
      <c r="AC639" s="14">
        <v>0.21523178324068801</v>
      </c>
      <c r="AD639" s="14">
        <v>0.20149295396027</v>
      </c>
      <c r="AE639" s="14"/>
      <c r="AF639" s="14">
        <v>0.231008525872306</v>
      </c>
      <c r="AG639" s="14">
        <v>0.19074474029035099</v>
      </c>
      <c r="AH639" s="14">
        <v>0.30491806399646099</v>
      </c>
      <c r="AI639" s="14">
        <v>0.20549309979489599</v>
      </c>
      <c r="AJ639" s="14">
        <v>0</v>
      </c>
      <c r="AK639" s="14"/>
      <c r="AL639" s="14">
        <v>0.22215739501444701</v>
      </c>
      <c r="AM639" s="14">
        <v>0.20060697157320501</v>
      </c>
      <c r="AN639" s="14">
        <v>0.24690290681155</v>
      </c>
      <c r="AO639" s="14">
        <v>0.34478233943027098</v>
      </c>
      <c r="AP639" s="14">
        <v>0</v>
      </c>
      <c r="AQ639" s="14"/>
      <c r="AR639" s="14">
        <v>0.29177642284918798</v>
      </c>
      <c r="AS639" s="14">
        <v>0.25237327471057203</v>
      </c>
      <c r="AT639" s="14">
        <v>0.15005760902819301</v>
      </c>
      <c r="AU639" s="14"/>
      <c r="AV639" s="14">
        <v>0.23544126885362801</v>
      </c>
      <c r="AW639" s="14">
        <v>0.22178853869554299</v>
      </c>
      <c r="AX639" s="14">
        <v>0.17410803796096999</v>
      </c>
      <c r="AY639" s="14"/>
      <c r="AZ639" s="14">
        <v>0.217114919358004</v>
      </c>
      <c r="BA639" s="14">
        <v>0.216188007190703</v>
      </c>
      <c r="BB639" s="14">
        <v>0.20518263654903299</v>
      </c>
      <c r="BC639" s="14"/>
      <c r="BD639" s="14">
        <v>0.26320715435750103</v>
      </c>
      <c r="BE639" s="14">
        <v>0.22360636273377299</v>
      </c>
      <c r="BF639" s="14"/>
      <c r="BG639" s="14">
        <v>0.215300284165066</v>
      </c>
      <c r="BH639" s="14">
        <v>0.22152824352234499</v>
      </c>
      <c r="BI639" s="14"/>
      <c r="BJ639" s="14">
        <v>0.14642105975651301</v>
      </c>
      <c r="BK639" s="14">
        <v>0.236997137305545</v>
      </c>
    </row>
    <row r="640" spans="2:63" x14ac:dyDescent="0.35">
      <c r="B640" t="s">
        <v>177</v>
      </c>
      <c r="C640" s="14">
        <v>0.17588886520492999</v>
      </c>
      <c r="D640" s="14">
        <v>0.167216422423001</v>
      </c>
      <c r="E640" s="14">
        <v>0.18502273949591</v>
      </c>
      <c r="F640" s="14"/>
      <c r="G640" s="14">
        <v>0.19138350223696701</v>
      </c>
      <c r="H640" s="14">
        <v>0.143833647421862</v>
      </c>
      <c r="I640" s="14">
        <v>0.17277295735152701</v>
      </c>
      <c r="J640" s="14">
        <v>0.175487302654112</v>
      </c>
      <c r="K640" s="14">
        <v>0.17837829159225699</v>
      </c>
      <c r="L640" s="14">
        <v>0.20277020252196901</v>
      </c>
      <c r="M640" s="14"/>
      <c r="N640" s="14">
        <v>0.17483703016191901</v>
      </c>
      <c r="O640" s="14">
        <v>0.176101000003521</v>
      </c>
      <c r="P640" s="14"/>
      <c r="Q640" s="14">
        <v>0.106292501083999</v>
      </c>
      <c r="R640" s="14">
        <v>0.194274214544091</v>
      </c>
      <c r="S640" s="14">
        <v>9.7578288768931404E-2</v>
      </c>
      <c r="T640" s="14">
        <v>0.26278402669692302</v>
      </c>
      <c r="U640" s="14">
        <v>0.11269450012325</v>
      </c>
      <c r="V640" s="14">
        <v>0.160615930882165</v>
      </c>
      <c r="W640" s="14">
        <v>0.13529842927155</v>
      </c>
      <c r="X640" s="14">
        <v>0.20020738830137799</v>
      </c>
      <c r="Y640" s="14">
        <v>0.18035908416426899</v>
      </c>
      <c r="Z640" s="14">
        <v>0.25665519992539898</v>
      </c>
      <c r="AA640" s="14"/>
      <c r="AB640" s="14">
        <v>0.17698689204867901</v>
      </c>
      <c r="AC640" s="14">
        <v>0.201356557989994</v>
      </c>
      <c r="AD640" s="14">
        <v>0.14651740830059801</v>
      </c>
      <c r="AE640" s="14"/>
      <c r="AF640" s="14">
        <v>0.17067815465767999</v>
      </c>
      <c r="AG640" s="14">
        <v>0.17129058650040399</v>
      </c>
      <c r="AH640" s="14">
        <v>0.23394723056335801</v>
      </c>
      <c r="AI640" s="14">
        <v>0.18208159327065701</v>
      </c>
      <c r="AJ640" s="14">
        <v>0</v>
      </c>
      <c r="AK640" s="14"/>
      <c r="AL640" s="14">
        <v>0.153235087998636</v>
      </c>
      <c r="AM640" s="14">
        <v>0.163662806815533</v>
      </c>
      <c r="AN640" s="14">
        <v>0.19424308773782301</v>
      </c>
      <c r="AO640" s="14">
        <v>0.15208706109708001</v>
      </c>
      <c r="AP640" s="14">
        <v>0</v>
      </c>
      <c r="AQ640" s="14"/>
      <c r="AR640" s="14">
        <v>0.12771337285433201</v>
      </c>
      <c r="AS640" s="14">
        <v>0.173965102790687</v>
      </c>
      <c r="AT640" s="14">
        <v>0.196730660109115</v>
      </c>
      <c r="AU640" s="14"/>
      <c r="AV640" s="14">
        <v>0.15611290633021299</v>
      </c>
      <c r="AW640" s="14">
        <v>0.18536486852067699</v>
      </c>
      <c r="AX640" s="14">
        <v>0.13691718547137</v>
      </c>
      <c r="AY640" s="14"/>
      <c r="AZ640" s="14">
        <v>0.14883234952170901</v>
      </c>
      <c r="BA640" s="14">
        <v>0.183847286442584</v>
      </c>
      <c r="BB640" s="14">
        <v>0.17046552715671601</v>
      </c>
      <c r="BC640" s="14"/>
      <c r="BD640" s="14">
        <v>0.13505613400973801</v>
      </c>
      <c r="BE640" s="14">
        <v>0.21955627182881199</v>
      </c>
      <c r="BF640" s="14"/>
      <c r="BG640" s="14">
        <v>0.17352601198822901</v>
      </c>
      <c r="BH640" s="14">
        <v>0.18017964367610401</v>
      </c>
      <c r="BI640" s="14"/>
      <c r="BJ640" s="14">
        <v>0.180651034690716</v>
      </c>
      <c r="BK640" s="14">
        <v>0.174583611706843</v>
      </c>
    </row>
    <row r="641" spans="2:63" x14ac:dyDescent="0.35">
      <c r="B641" t="s">
        <v>178</v>
      </c>
      <c r="C641" s="14">
        <v>0.178724440948832</v>
      </c>
      <c r="D641" s="14">
        <v>0.209450093522387</v>
      </c>
      <c r="E641" s="14">
        <v>0.14838467381454501</v>
      </c>
      <c r="F641" s="14"/>
      <c r="G641" s="14">
        <v>0.27101929188408802</v>
      </c>
      <c r="H641" s="14">
        <v>0.215819520124961</v>
      </c>
      <c r="I641" s="14">
        <v>0.15409537743578999</v>
      </c>
      <c r="J641" s="14">
        <v>0.203700153489175</v>
      </c>
      <c r="K641" s="14">
        <v>0.12941905084292399</v>
      </c>
      <c r="L641" s="14">
        <v>0.109459042111883</v>
      </c>
      <c r="M641" s="14"/>
      <c r="N641" s="14">
        <v>0.18409765295456401</v>
      </c>
      <c r="O641" s="14">
        <v>0.177640767939273</v>
      </c>
      <c r="P641" s="14"/>
      <c r="Q641" s="14">
        <v>0.21071122205824</v>
      </c>
      <c r="R641" s="14">
        <v>0.16563116093677899</v>
      </c>
      <c r="S641" s="14">
        <v>0.174586635421564</v>
      </c>
      <c r="T641" s="14">
        <v>0.17627429603179601</v>
      </c>
      <c r="U641" s="14">
        <v>0.160935985485025</v>
      </c>
      <c r="V641" s="14">
        <v>0.146413110598862</v>
      </c>
      <c r="W641" s="14">
        <v>0.22986847922733999</v>
      </c>
      <c r="X641" s="14">
        <v>0.21555600223111801</v>
      </c>
      <c r="Y641" s="14">
        <v>0.171150928561495</v>
      </c>
      <c r="Z641" s="14">
        <v>8.5687022553988093E-2</v>
      </c>
      <c r="AA641" s="14"/>
      <c r="AB641" s="14">
        <v>0.17249240147741199</v>
      </c>
      <c r="AC641" s="14">
        <v>0.20383979253352899</v>
      </c>
      <c r="AD641" s="14">
        <v>0.184668487560848</v>
      </c>
      <c r="AE641" s="14"/>
      <c r="AF641" s="14">
        <v>0.171479187650596</v>
      </c>
      <c r="AG641" s="14">
        <v>0.19983161576969399</v>
      </c>
      <c r="AH641" s="14">
        <v>8.3492521377991305E-2</v>
      </c>
      <c r="AI641" s="14">
        <v>0.181251826915902</v>
      </c>
      <c r="AJ641" s="14">
        <v>0</v>
      </c>
      <c r="AK641" s="14"/>
      <c r="AL641" s="14">
        <v>0.170487490603692</v>
      </c>
      <c r="AM641" s="14">
        <v>0.18243836986216699</v>
      </c>
      <c r="AN641" s="14">
        <v>0.200244223627497</v>
      </c>
      <c r="AO641" s="14">
        <v>0.156896110704838</v>
      </c>
      <c r="AP641" s="14">
        <v>0</v>
      </c>
      <c r="AQ641" s="14"/>
      <c r="AR641" s="14">
        <v>0.106556790528079</v>
      </c>
      <c r="AS641" s="14">
        <v>0.18603816071917301</v>
      </c>
      <c r="AT641" s="14">
        <v>0.19880729148638401</v>
      </c>
      <c r="AU641" s="14"/>
      <c r="AV641" s="14">
        <v>0.14456250207982099</v>
      </c>
      <c r="AW641" s="14">
        <v>0.20577654603220499</v>
      </c>
      <c r="AX641" s="14">
        <v>0.152735946628446</v>
      </c>
      <c r="AY641" s="14"/>
      <c r="AZ641" s="14">
        <v>0.132633520535023</v>
      </c>
      <c r="BA641" s="14">
        <v>0.179499693736689</v>
      </c>
      <c r="BB641" s="14">
        <v>0.192900494574645</v>
      </c>
      <c r="BC641" s="14"/>
      <c r="BD641" s="14">
        <v>0.18710706435439001</v>
      </c>
      <c r="BE641" s="14">
        <v>0.17207261453016701</v>
      </c>
      <c r="BF641" s="14"/>
      <c r="BG641" s="14">
        <v>0.19500093266149801</v>
      </c>
      <c r="BH641" s="14">
        <v>0.149167454618368</v>
      </c>
      <c r="BI641" s="14"/>
      <c r="BJ641" s="14">
        <v>0.17460344985117399</v>
      </c>
      <c r="BK641" s="14">
        <v>0.179853955146481</v>
      </c>
    </row>
    <row r="642" spans="2:63" x14ac:dyDescent="0.35">
      <c r="B642" t="s">
        <v>113</v>
      </c>
      <c r="C642" s="14">
        <v>0.22778504262838001</v>
      </c>
      <c r="D642" s="14">
        <v>0.22481299792947201</v>
      </c>
      <c r="E642" s="14">
        <v>0.23218897742452899</v>
      </c>
      <c r="F642" s="14"/>
      <c r="G642" s="14">
        <v>0.176159939957203</v>
      </c>
      <c r="H642" s="14">
        <v>0.22002321402091399</v>
      </c>
      <c r="I642" s="14">
        <v>0.215670899990691</v>
      </c>
      <c r="J642" s="14">
        <v>0.270130929749681</v>
      </c>
      <c r="K642" s="14">
        <v>0.23426931907828999</v>
      </c>
      <c r="L642" s="14">
        <v>0.242256047175474</v>
      </c>
      <c r="M642" s="14"/>
      <c r="N642" s="14">
        <v>0.21273137846062201</v>
      </c>
      <c r="O642" s="14">
        <v>0.23082107573784399</v>
      </c>
      <c r="P642" s="14"/>
      <c r="Q642" s="14">
        <v>0.27626518442095799</v>
      </c>
      <c r="R642" s="14">
        <v>0.23736763958611301</v>
      </c>
      <c r="S642" s="14">
        <v>0.27736084062701899</v>
      </c>
      <c r="T642" s="14">
        <v>0.15490487561615801</v>
      </c>
      <c r="U642" s="14">
        <v>0.32282089845857098</v>
      </c>
      <c r="V642" s="14">
        <v>0.26524044931013202</v>
      </c>
      <c r="W642" s="14">
        <v>0.226524608930183</v>
      </c>
      <c r="X642" s="14">
        <v>0.22421651238742801</v>
      </c>
      <c r="Y642" s="14">
        <v>0.187796042149878</v>
      </c>
      <c r="Z642" s="14">
        <v>0.27371887042475501</v>
      </c>
      <c r="AA642" s="14"/>
      <c r="AB642" s="14">
        <v>0.18129116880356</v>
      </c>
      <c r="AC642" s="14">
        <v>0.19501353314292599</v>
      </c>
      <c r="AD642" s="14">
        <v>0.27794939795054602</v>
      </c>
      <c r="AE642" s="14"/>
      <c r="AF642" s="14">
        <v>0.18094343271284799</v>
      </c>
      <c r="AG642" s="14">
        <v>0.26664022838094797</v>
      </c>
      <c r="AH642" s="14">
        <v>0.211471917944797</v>
      </c>
      <c r="AI642" s="14">
        <v>0.26934556889565098</v>
      </c>
      <c r="AJ642" s="14">
        <v>0</v>
      </c>
      <c r="AK642" s="14"/>
      <c r="AL642" s="14">
        <v>0.19127491644672501</v>
      </c>
      <c r="AM642" s="14">
        <v>0.29015892776959201</v>
      </c>
      <c r="AN642" s="14">
        <v>0.211465130445215</v>
      </c>
      <c r="AO642" s="14">
        <v>0.25922087859690501</v>
      </c>
      <c r="AP642" s="14">
        <v>0</v>
      </c>
      <c r="AQ642" s="14"/>
      <c r="AR642" s="14">
        <v>0.14839379997233601</v>
      </c>
      <c r="AS642" s="14">
        <v>0.18506452252370401</v>
      </c>
      <c r="AT642" s="14">
        <v>0.28932542694199298</v>
      </c>
      <c r="AU642" s="14"/>
      <c r="AV642" s="14">
        <v>0.17598000878532299</v>
      </c>
      <c r="AW642" s="14">
        <v>0.224611297227299</v>
      </c>
      <c r="AX642" s="14">
        <v>0.36256125297828601</v>
      </c>
      <c r="AY642" s="14"/>
      <c r="AZ642" s="14">
        <v>0.198544447771973</v>
      </c>
      <c r="BA642" s="14">
        <v>0.22104539555080499</v>
      </c>
      <c r="BB642" s="14">
        <v>0.269306193004751</v>
      </c>
      <c r="BC642" s="14"/>
      <c r="BD642" s="14">
        <v>0.20340615719050401</v>
      </c>
      <c r="BE642" s="14">
        <v>0.19894708271032899</v>
      </c>
      <c r="BF642" s="14"/>
      <c r="BG642" s="14">
        <v>0.20940834308214801</v>
      </c>
      <c r="BH642" s="14">
        <v>0.26115586152938203</v>
      </c>
      <c r="BI642" s="14"/>
      <c r="BJ642" s="14">
        <v>0.259252940081384</v>
      </c>
      <c r="BK642" s="14">
        <v>0.21916006963012699</v>
      </c>
    </row>
    <row r="643" spans="2:63" x14ac:dyDescent="0.35">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row>
    <row r="644" spans="2:63" x14ac:dyDescent="0.35">
      <c r="B644" s="6" t="s">
        <v>333</v>
      </c>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row>
    <row r="645" spans="2:63" x14ac:dyDescent="0.35">
      <c r="B645" s="21" t="s">
        <v>90</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row>
    <row r="646" spans="2:63" x14ac:dyDescent="0.35">
      <c r="B646" t="s">
        <v>175</v>
      </c>
      <c r="C646" s="14">
        <v>0.40656921245127198</v>
      </c>
      <c r="D646" s="14">
        <v>0.42441041802552798</v>
      </c>
      <c r="E646" s="14">
        <v>0.39362187291600198</v>
      </c>
      <c r="F646" s="14"/>
      <c r="G646" s="14">
        <v>0.33411692022755302</v>
      </c>
      <c r="H646" s="14">
        <v>0.42459925588526298</v>
      </c>
      <c r="I646" s="14">
        <v>0.36421769762804301</v>
      </c>
      <c r="J646" s="14">
        <v>0.424292969547788</v>
      </c>
      <c r="K646" s="14">
        <v>0.48478489479321801</v>
      </c>
      <c r="L646" s="14">
        <v>0.41058631389260802</v>
      </c>
      <c r="M646" s="14"/>
      <c r="N646" s="14">
        <v>0.44932477174778801</v>
      </c>
      <c r="O646" s="14">
        <v>0.39794624250911698</v>
      </c>
      <c r="P646" s="14"/>
      <c r="Q646" s="14">
        <v>0.37367151444429297</v>
      </c>
      <c r="R646" s="14">
        <v>0.33606515154430699</v>
      </c>
      <c r="S646" s="14">
        <v>0.48430078920384101</v>
      </c>
      <c r="T646" s="14">
        <v>0.28530355111290601</v>
      </c>
      <c r="U646" s="14">
        <v>0.39007284803533898</v>
      </c>
      <c r="V646" s="14">
        <v>0.46015940290773999</v>
      </c>
      <c r="W646" s="14">
        <v>0.43452020568528898</v>
      </c>
      <c r="X646" s="14">
        <v>0.52184685575879497</v>
      </c>
      <c r="Y646" s="14">
        <v>0.413730400322248</v>
      </c>
      <c r="Z646" s="14">
        <v>0.26993611082456298</v>
      </c>
      <c r="AA646" s="14"/>
      <c r="AB646" s="14">
        <v>0.51248382736523301</v>
      </c>
      <c r="AC646" s="14">
        <v>0.37761161112343</v>
      </c>
      <c r="AD646" s="14">
        <v>0.36464379812000203</v>
      </c>
      <c r="AE646" s="14"/>
      <c r="AF646" s="14">
        <v>0.510539175034746</v>
      </c>
      <c r="AG646" s="14">
        <v>0.31890517318258299</v>
      </c>
      <c r="AH646" s="14">
        <v>0.34752366045215599</v>
      </c>
      <c r="AI646" s="14">
        <v>0.37824234654482197</v>
      </c>
      <c r="AJ646" s="14">
        <v>0</v>
      </c>
      <c r="AK646" s="14"/>
      <c r="AL646" s="14">
        <v>0.50876557937550404</v>
      </c>
      <c r="AM646" s="14">
        <v>0.36396250056559198</v>
      </c>
      <c r="AN646" s="14">
        <v>0.29831917669818903</v>
      </c>
      <c r="AO646" s="14">
        <v>0.33876308026713298</v>
      </c>
      <c r="AP646" s="14">
        <v>0</v>
      </c>
      <c r="AQ646" s="14"/>
      <c r="AR646" s="14">
        <v>0.52411369583549905</v>
      </c>
      <c r="AS646" s="14">
        <v>0.45730473481362899</v>
      </c>
      <c r="AT646" s="14">
        <v>0.34299033780983001</v>
      </c>
      <c r="AU646" s="14"/>
      <c r="AV646" s="14">
        <v>0.52162063621545895</v>
      </c>
      <c r="AW646" s="14">
        <v>0.38138365972984001</v>
      </c>
      <c r="AX646" s="14">
        <v>0.34323253110582103</v>
      </c>
      <c r="AY646" s="14"/>
      <c r="AZ646" s="14">
        <v>0.52968112744107798</v>
      </c>
      <c r="BA646" s="14">
        <v>0.45250483265742802</v>
      </c>
      <c r="BB646" s="14">
        <v>0.30492911942613798</v>
      </c>
      <c r="BC646" s="14"/>
      <c r="BD646" s="14">
        <v>0.41146999726613598</v>
      </c>
      <c r="BE646" s="14">
        <v>0.40930462908037701</v>
      </c>
      <c r="BF646" s="14"/>
      <c r="BG646" s="14">
        <v>0.41554586937738802</v>
      </c>
      <c r="BH646" s="14">
        <v>0.39026822261007499</v>
      </c>
      <c r="BI646" s="14"/>
      <c r="BJ646" s="14">
        <v>0.42103217924334901</v>
      </c>
      <c r="BK646" s="14">
        <v>0.40260508684540403</v>
      </c>
    </row>
    <row r="647" spans="2:63" x14ac:dyDescent="0.35">
      <c r="B647" t="s">
        <v>176</v>
      </c>
      <c r="C647" s="14">
        <v>0.227652508986639</v>
      </c>
      <c r="D647" s="14">
        <v>0.218971138278168</v>
      </c>
      <c r="E647" s="14">
        <v>0.233660814746074</v>
      </c>
      <c r="F647" s="14"/>
      <c r="G647" s="14">
        <v>0.221736767082099</v>
      </c>
      <c r="H647" s="14">
        <v>0.24810050065811101</v>
      </c>
      <c r="I647" s="14">
        <v>0.226987361518833</v>
      </c>
      <c r="J647" s="14">
        <v>0.213453899435641</v>
      </c>
      <c r="K647" s="14">
        <v>0.17785798698807301</v>
      </c>
      <c r="L647" s="14">
        <v>0.26303602174749802</v>
      </c>
      <c r="M647" s="14"/>
      <c r="N647" s="14">
        <v>0.26060065038580799</v>
      </c>
      <c r="O647" s="14">
        <v>0.22100750567924299</v>
      </c>
      <c r="P647" s="14"/>
      <c r="Q647" s="14">
        <v>0.254149980503661</v>
      </c>
      <c r="R647" s="14">
        <v>0.20194656132463201</v>
      </c>
      <c r="S647" s="14">
        <v>0.192129950819004</v>
      </c>
      <c r="T647" s="14">
        <v>0.33488349520946198</v>
      </c>
      <c r="U647" s="14">
        <v>0.19509407665661099</v>
      </c>
      <c r="V647" s="14">
        <v>0.25991060399384103</v>
      </c>
      <c r="W647" s="14">
        <v>0.17158549382082</v>
      </c>
      <c r="X647" s="14">
        <v>0.21971808310086799</v>
      </c>
      <c r="Y647" s="14">
        <v>0.24863260005429799</v>
      </c>
      <c r="Z647" s="14">
        <v>0.304151186262831</v>
      </c>
      <c r="AA647" s="14"/>
      <c r="AB647" s="14">
        <v>0.228509326636123</v>
      </c>
      <c r="AC647" s="14">
        <v>0.270800681986059</v>
      </c>
      <c r="AD647" s="14">
        <v>0.19964345851854001</v>
      </c>
      <c r="AE647" s="14"/>
      <c r="AF647" s="14">
        <v>0.214255558506355</v>
      </c>
      <c r="AG647" s="14">
        <v>0.22007325021969901</v>
      </c>
      <c r="AH647" s="14">
        <v>0.33501027636616199</v>
      </c>
      <c r="AI647" s="14">
        <v>0.243646170620747</v>
      </c>
      <c r="AJ647" s="14">
        <v>0</v>
      </c>
      <c r="AK647" s="14"/>
      <c r="AL647" s="14">
        <v>0.21946037149804001</v>
      </c>
      <c r="AM647" s="14">
        <v>0.196394795143121</v>
      </c>
      <c r="AN647" s="14">
        <v>0.258581142689495</v>
      </c>
      <c r="AO647" s="14">
        <v>0.24955490202656899</v>
      </c>
      <c r="AP647" s="14">
        <v>0</v>
      </c>
      <c r="AQ647" s="14"/>
      <c r="AR647" s="14">
        <v>0.21258212447229399</v>
      </c>
      <c r="AS647" s="14">
        <v>0.25164883670944299</v>
      </c>
      <c r="AT647" s="14">
        <v>0.204203824325599</v>
      </c>
      <c r="AU647" s="14"/>
      <c r="AV647" s="14">
        <v>0.209151252517984</v>
      </c>
      <c r="AW647" s="14">
        <v>0.252704138868863</v>
      </c>
      <c r="AX647" s="14">
        <v>0.191329982325291</v>
      </c>
      <c r="AY647" s="14"/>
      <c r="AZ647" s="14">
        <v>0.20248267503020001</v>
      </c>
      <c r="BA647" s="14">
        <v>0.228197920818871</v>
      </c>
      <c r="BB647" s="14">
        <v>0.21995535556665</v>
      </c>
      <c r="BC647" s="14"/>
      <c r="BD647" s="14">
        <v>0.25234015442831698</v>
      </c>
      <c r="BE647" s="14">
        <v>0.21300803601693499</v>
      </c>
      <c r="BF647" s="14"/>
      <c r="BG647" s="14">
        <v>0.23035760083941001</v>
      </c>
      <c r="BH647" s="14">
        <v>0.222740248757195</v>
      </c>
      <c r="BI647" s="14"/>
      <c r="BJ647" s="14">
        <v>0.20892031747545101</v>
      </c>
      <c r="BK647" s="14">
        <v>0.232786777846621</v>
      </c>
    </row>
    <row r="648" spans="2:63" x14ac:dyDescent="0.35">
      <c r="B648" t="s">
        <v>177</v>
      </c>
      <c r="C648" s="14">
        <v>9.4693440996033301E-2</v>
      </c>
      <c r="D648" s="14">
        <v>8.2649860779454298E-2</v>
      </c>
      <c r="E648" s="14">
        <v>0.10420201662877</v>
      </c>
      <c r="F648" s="14"/>
      <c r="G648" s="14">
        <v>7.4194820088499702E-2</v>
      </c>
      <c r="H648" s="14">
        <v>8.8394764183955699E-2</v>
      </c>
      <c r="I648" s="14">
        <v>0.123523046457859</v>
      </c>
      <c r="J648" s="14">
        <v>7.5459052397946202E-2</v>
      </c>
      <c r="K648" s="14">
        <v>8.9958529271726595E-2</v>
      </c>
      <c r="L648" s="14">
        <v>0.10672636614117401</v>
      </c>
      <c r="M648" s="14"/>
      <c r="N648" s="14">
        <v>8.8958845787754801E-2</v>
      </c>
      <c r="O648" s="14">
        <v>9.5849998012828994E-2</v>
      </c>
      <c r="P648" s="14"/>
      <c r="Q648" s="14">
        <v>4.8422811146582E-2</v>
      </c>
      <c r="R648" s="14">
        <v>0.13059129777096701</v>
      </c>
      <c r="S648" s="14">
        <v>8.60411056924167E-2</v>
      </c>
      <c r="T648" s="14">
        <v>0.15812874216134501</v>
      </c>
      <c r="U648" s="14">
        <v>2.3410193624114201E-2</v>
      </c>
      <c r="V648" s="14">
        <v>7.4934499811335098E-2</v>
      </c>
      <c r="W648" s="14">
        <v>0.104874418091309</v>
      </c>
      <c r="X648" s="14">
        <v>7.9478074521224198E-2</v>
      </c>
      <c r="Y648" s="14">
        <v>7.94706766504992E-2</v>
      </c>
      <c r="Z648" s="14">
        <v>0.122875687695447</v>
      </c>
      <c r="AA648" s="14"/>
      <c r="AB648" s="14">
        <v>8.2009474059649104E-2</v>
      </c>
      <c r="AC648" s="14">
        <v>9.4958367856339501E-2</v>
      </c>
      <c r="AD648" s="14">
        <v>9.5998184828681499E-2</v>
      </c>
      <c r="AE648" s="14"/>
      <c r="AF648" s="14">
        <v>7.3455138486037297E-2</v>
      </c>
      <c r="AG648" s="14">
        <v>0.11652851131941599</v>
      </c>
      <c r="AH648" s="14">
        <v>5.5422445936037297E-2</v>
      </c>
      <c r="AI648" s="14">
        <v>0.103217595120283</v>
      </c>
      <c r="AJ648" s="14">
        <v>0</v>
      </c>
      <c r="AK648" s="14"/>
      <c r="AL648" s="14">
        <v>6.3487503669259496E-2</v>
      </c>
      <c r="AM648" s="14">
        <v>9.2905242182772907E-2</v>
      </c>
      <c r="AN648" s="14">
        <v>0.15357552228757301</v>
      </c>
      <c r="AO648" s="14">
        <v>0.15913303834099199</v>
      </c>
      <c r="AP648" s="14">
        <v>0</v>
      </c>
      <c r="AQ648" s="14"/>
      <c r="AR648" s="14">
        <v>7.5460700768656103E-2</v>
      </c>
      <c r="AS648" s="14">
        <v>8.0170238585120596E-2</v>
      </c>
      <c r="AT648" s="14">
        <v>0.109768413114659</v>
      </c>
      <c r="AU648" s="14"/>
      <c r="AV648" s="14">
        <v>4.7799204223125703E-2</v>
      </c>
      <c r="AW648" s="14">
        <v>9.7617293943113095E-2</v>
      </c>
      <c r="AX648" s="14">
        <v>9.9752460446365099E-2</v>
      </c>
      <c r="AY648" s="14"/>
      <c r="AZ648" s="14">
        <v>3.9552640758699603E-2</v>
      </c>
      <c r="BA648" s="14">
        <v>9.6565224411581593E-2</v>
      </c>
      <c r="BB648" s="14">
        <v>0.108669839840331</v>
      </c>
      <c r="BC648" s="14"/>
      <c r="BD648" s="14">
        <v>0.11154495704902601</v>
      </c>
      <c r="BE648" s="14">
        <v>0.10730203127180001</v>
      </c>
      <c r="BF648" s="14"/>
      <c r="BG648" s="14">
        <v>9.1178313233713601E-2</v>
      </c>
      <c r="BH648" s="14">
        <v>0.10107667056754301</v>
      </c>
      <c r="BI648" s="14"/>
      <c r="BJ648" s="14">
        <v>8.4271156862222599E-2</v>
      </c>
      <c r="BK648" s="14">
        <v>9.7550063983586996E-2</v>
      </c>
    </row>
    <row r="649" spans="2:63" x14ac:dyDescent="0.35">
      <c r="B649" t="s">
        <v>178</v>
      </c>
      <c r="C649" s="14">
        <v>9.9913938795488696E-2</v>
      </c>
      <c r="D649" s="14">
        <v>0.114108591284844</v>
      </c>
      <c r="E649" s="14">
        <v>8.5874461702254296E-2</v>
      </c>
      <c r="F649" s="14"/>
      <c r="G649" s="14">
        <v>0.16418829682302999</v>
      </c>
      <c r="H649" s="14">
        <v>0.12045559959714899</v>
      </c>
      <c r="I649" s="14">
        <v>9.7348894938103794E-2</v>
      </c>
      <c r="J649" s="14">
        <v>8.0747663446470899E-2</v>
      </c>
      <c r="K649" s="14">
        <v>6.4319344091103403E-2</v>
      </c>
      <c r="L649" s="14">
        <v>7.8231032459825503E-2</v>
      </c>
      <c r="M649" s="14"/>
      <c r="N649" s="14">
        <v>8.6380994223907506E-2</v>
      </c>
      <c r="O649" s="14">
        <v>0.10264327215446301</v>
      </c>
      <c r="P649" s="14"/>
      <c r="Q649" s="14">
        <v>0.106568797204374</v>
      </c>
      <c r="R649" s="14">
        <v>0.14869913017307201</v>
      </c>
      <c r="S649" s="14">
        <v>9.0988849886377496E-2</v>
      </c>
      <c r="T649" s="14">
        <v>0.113955656722685</v>
      </c>
      <c r="U649" s="14">
        <v>7.2732462961821495E-2</v>
      </c>
      <c r="V649" s="14">
        <v>8.6676173600629097E-2</v>
      </c>
      <c r="W649" s="14">
        <v>9.9655873784652002E-2</v>
      </c>
      <c r="X649" s="14">
        <v>5.0947504145518997E-2</v>
      </c>
      <c r="Y649" s="14">
        <v>0.101173486416341</v>
      </c>
      <c r="Z649" s="14">
        <v>0</v>
      </c>
      <c r="AA649" s="14"/>
      <c r="AB649" s="14">
        <v>7.4108022614493799E-2</v>
      </c>
      <c r="AC649" s="14">
        <v>0.12147514684638799</v>
      </c>
      <c r="AD649" s="14">
        <v>0.11827294608434399</v>
      </c>
      <c r="AE649" s="14"/>
      <c r="AF649" s="14">
        <v>8.8702195041211906E-2</v>
      </c>
      <c r="AG649" s="14">
        <v>0.118264569831282</v>
      </c>
      <c r="AH649" s="14">
        <v>0.10063414949463299</v>
      </c>
      <c r="AI649" s="14">
        <v>8.7269554984960598E-2</v>
      </c>
      <c r="AJ649" s="14">
        <v>0</v>
      </c>
      <c r="AK649" s="14"/>
      <c r="AL649" s="14">
        <v>6.5143206955973296E-2</v>
      </c>
      <c r="AM649" s="14">
        <v>0.13945622548386699</v>
      </c>
      <c r="AN649" s="14">
        <v>0.120731236597312</v>
      </c>
      <c r="AO649" s="14">
        <v>8.0341710939307504E-2</v>
      </c>
      <c r="AP649" s="14">
        <v>0</v>
      </c>
      <c r="AQ649" s="14"/>
      <c r="AR649" s="14">
        <v>6.9845042001521807E-2</v>
      </c>
      <c r="AS649" s="14">
        <v>9.9676263410899704E-2</v>
      </c>
      <c r="AT649" s="14">
        <v>0.10302489483569501</v>
      </c>
      <c r="AU649" s="14"/>
      <c r="AV649" s="14">
        <v>9.2195761565112305E-2</v>
      </c>
      <c r="AW649" s="14">
        <v>0.10441977468276099</v>
      </c>
      <c r="AX649" s="14">
        <v>8.5503781182471997E-2</v>
      </c>
      <c r="AY649" s="14"/>
      <c r="AZ649" s="14">
        <v>8.75479151477426E-2</v>
      </c>
      <c r="BA649" s="14">
        <v>8.2645387942235804E-2</v>
      </c>
      <c r="BB649" s="14">
        <v>0.11807771265295799</v>
      </c>
      <c r="BC649" s="14"/>
      <c r="BD649" s="14">
        <v>7.2808082220124803E-2</v>
      </c>
      <c r="BE649" s="14">
        <v>0.116264265242794</v>
      </c>
      <c r="BF649" s="14"/>
      <c r="BG649" s="14">
        <v>0.10598846444988499</v>
      </c>
      <c r="BH649" s="14">
        <v>8.8883019178373296E-2</v>
      </c>
      <c r="BI649" s="14"/>
      <c r="BJ649" s="14">
        <v>8.0878334869049801E-2</v>
      </c>
      <c r="BK649" s="14">
        <v>0.10513136935678299</v>
      </c>
    </row>
    <row r="650" spans="2:63" x14ac:dyDescent="0.35">
      <c r="B650" t="s">
        <v>113</v>
      </c>
      <c r="C650" s="14">
        <v>0.17117089877056799</v>
      </c>
      <c r="D650" s="14">
        <v>0.15985999163200601</v>
      </c>
      <c r="E650" s="14">
        <v>0.18264083400690001</v>
      </c>
      <c r="F650" s="14"/>
      <c r="G650" s="14">
        <v>0.20576319577881799</v>
      </c>
      <c r="H650" s="14">
        <v>0.11844987967552099</v>
      </c>
      <c r="I650" s="14">
        <v>0.18792299945716101</v>
      </c>
      <c r="J650" s="14">
        <v>0.206046415172155</v>
      </c>
      <c r="K650" s="14">
        <v>0.18307924485587801</v>
      </c>
      <c r="L650" s="14">
        <v>0.14142026575889399</v>
      </c>
      <c r="M650" s="14"/>
      <c r="N650" s="14">
        <v>0.114734737854741</v>
      </c>
      <c r="O650" s="14">
        <v>0.18255298164434799</v>
      </c>
      <c r="P650" s="14"/>
      <c r="Q650" s="14">
        <v>0.21718689670109001</v>
      </c>
      <c r="R650" s="14">
        <v>0.182697859187022</v>
      </c>
      <c r="S650" s="14">
        <v>0.14653930439836099</v>
      </c>
      <c r="T650" s="14">
        <v>0.10772855479360301</v>
      </c>
      <c r="U650" s="14">
        <v>0.31869041872211401</v>
      </c>
      <c r="V650" s="14">
        <v>0.118319319686454</v>
      </c>
      <c r="W650" s="14">
        <v>0.18936400861792901</v>
      </c>
      <c r="X650" s="14">
        <v>0.12800948247359401</v>
      </c>
      <c r="Y650" s="14">
        <v>0.156992836556615</v>
      </c>
      <c r="Z650" s="14">
        <v>0.30303701521715998</v>
      </c>
      <c r="AA650" s="14"/>
      <c r="AB650" s="14">
        <v>0.102889349324501</v>
      </c>
      <c r="AC650" s="14">
        <v>0.13515419218778399</v>
      </c>
      <c r="AD650" s="14">
        <v>0.221441612448432</v>
      </c>
      <c r="AE650" s="14"/>
      <c r="AF650" s="14">
        <v>0.11304793293165</v>
      </c>
      <c r="AG650" s="14">
        <v>0.22622849544702101</v>
      </c>
      <c r="AH650" s="14">
        <v>0.161409467751011</v>
      </c>
      <c r="AI650" s="14">
        <v>0.18762433272918799</v>
      </c>
      <c r="AJ650" s="14">
        <v>0</v>
      </c>
      <c r="AK650" s="14"/>
      <c r="AL650" s="14">
        <v>0.14314333850122299</v>
      </c>
      <c r="AM650" s="14">
        <v>0.20728123662464801</v>
      </c>
      <c r="AN650" s="14">
        <v>0.16879292172743099</v>
      </c>
      <c r="AO650" s="14">
        <v>0.17220726842599801</v>
      </c>
      <c r="AP650" s="14">
        <v>0</v>
      </c>
      <c r="AQ650" s="14"/>
      <c r="AR650" s="14">
        <v>0.11799843692202901</v>
      </c>
      <c r="AS650" s="14">
        <v>0.111199926480908</v>
      </c>
      <c r="AT650" s="14">
        <v>0.24001252991421701</v>
      </c>
      <c r="AU650" s="14"/>
      <c r="AV650" s="14">
        <v>0.12923314547831899</v>
      </c>
      <c r="AW650" s="14">
        <v>0.16387513277542301</v>
      </c>
      <c r="AX650" s="14">
        <v>0.28018124494005198</v>
      </c>
      <c r="AY650" s="14"/>
      <c r="AZ650" s="14">
        <v>0.14073564162228</v>
      </c>
      <c r="BA650" s="14">
        <v>0.14008663416988401</v>
      </c>
      <c r="BB650" s="14">
        <v>0.24836797251392201</v>
      </c>
      <c r="BC650" s="14"/>
      <c r="BD650" s="14">
        <v>0.15183680903639599</v>
      </c>
      <c r="BE650" s="14">
        <v>0.15412103838809399</v>
      </c>
      <c r="BF650" s="14"/>
      <c r="BG650" s="14">
        <v>0.156929752099604</v>
      </c>
      <c r="BH650" s="14">
        <v>0.197031838886814</v>
      </c>
      <c r="BI650" s="14"/>
      <c r="BJ650" s="14">
        <v>0.20489801154992801</v>
      </c>
      <c r="BK650" s="14">
        <v>0.161926701967605</v>
      </c>
    </row>
    <row r="651" spans="2:63" x14ac:dyDescent="0.35">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row>
    <row r="652" spans="2:63" x14ac:dyDescent="0.35">
      <c r="B652" s="6" t="s">
        <v>339</v>
      </c>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row>
    <row r="653" spans="2:63" x14ac:dyDescent="0.35">
      <c r="B653" s="21" t="s">
        <v>90</v>
      </c>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row>
    <row r="654" spans="2:63" x14ac:dyDescent="0.35">
      <c r="B654" t="s">
        <v>334</v>
      </c>
      <c r="C654" s="14">
        <v>0.29126108480948798</v>
      </c>
      <c r="D654" s="14">
        <v>0.26342504623630503</v>
      </c>
      <c r="E654" s="14">
        <v>0.31701129354754998</v>
      </c>
      <c r="F654" s="14"/>
      <c r="G654" s="14">
        <v>0.35284327761233097</v>
      </c>
      <c r="H654" s="14">
        <v>0.32839639123262399</v>
      </c>
      <c r="I654" s="14">
        <v>0.34239349746650499</v>
      </c>
      <c r="J654" s="14">
        <v>0.25140959818074599</v>
      </c>
      <c r="K654" s="14">
        <v>0.219380161454133</v>
      </c>
      <c r="L654" s="14">
        <v>0.23950642081458301</v>
      </c>
      <c r="M654" s="14"/>
      <c r="N654" s="14">
        <v>0.26448628654975798</v>
      </c>
      <c r="O654" s="14">
        <v>0.29666104412237398</v>
      </c>
      <c r="P654" s="14"/>
      <c r="Q654" s="14">
        <v>0.34131308601729798</v>
      </c>
      <c r="R654" s="14">
        <v>0.30990308084700602</v>
      </c>
      <c r="S654" s="14">
        <v>0.308595084174762</v>
      </c>
      <c r="T654" s="14">
        <v>0.17455874969912299</v>
      </c>
      <c r="U654" s="14">
        <v>0.34130599448632398</v>
      </c>
      <c r="V654" s="14">
        <v>0.319055747834741</v>
      </c>
      <c r="W654" s="14">
        <v>0.28373048954720598</v>
      </c>
      <c r="X654" s="14">
        <v>0.228102984917466</v>
      </c>
      <c r="Y654" s="14">
        <v>0.29817440840660198</v>
      </c>
      <c r="Z654" s="14">
        <v>0.29275731002918298</v>
      </c>
      <c r="AA654" s="14"/>
      <c r="AB654" s="14">
        <v>0.37938705312139098</v>
      </c>
      <c r="AC654" s="14">
        <v>0.247789636950033</v>
      </c>
      <c r="AD654" s="14">
        <v>0.25801342486774798</v>
      </c>
      <c r="AE654" s="14"/>
      <c r="AF654" s="14">
        <v>0.36946628695010297</v>
      </c>
      <c r="AG654" s="14">
        <v>0.25313322009644701</v>
      </c>
      <c r="AH654" s="14">
        <v>0.12497832066390099</v>
      </c>
      <c r="AI654" s="14">
        <v>0.24857414108686399</v>
      </c>
      <c r="AJ654" s="14">
        <v>0</v>
      </c>
      <c r="AK654" s="14"/>
      <c r="AL654" s="14">
        <v>0.37885626188708699</v>
      </c>
      <c r="AM654" s="14">
        <v>0.24093178026039999</v>
      </c>
      <c r="AN654" s="14">
        <v>0.22152409040250801</v>
      </c>
      <c r="AO654" s="14">
        <v>0.34509653483500202</v>
      </c>
      <c r="AP654" s="14">
        <v>0</v>
      </c>
      <c r="AQ654" s="14"/>
      <c r="AR654" s="14">
        <v>0.46433137003128799</v>
      </c>
      <c r="AS654" s="14">
        <v>0.318054565617929</v>
      </c>
      <c r="AT654" s="14">
        <v>0.23144166620039</v>
      </c>
      <c r="AU654" s="14"/>
      <c r="AV654" s="14">
        <v>0.38250316901505399</v>
      </c>
      <c r="AW654" s="14">
        <v>0.282888181603205</v>
      </c>
      <c r="AX654" s="14">
        <v>0.21811302302991001</v>
      </c>
      <c r="AY654" s="14"/>
      <c r="AZ654" s="14">
        <v>0.45569078537688801</v>
      </c>
      <c r="BA654" s="14">
        <v>0.303113065611199</v>
      </c>
      <c r="BB654" s="14">
        <v>0.21149616667510401</v>
      </c>
      <c r="BC654" s="14"/>
      <c r="BD654" s="14">
        <v>0.31933191014873002</v>
      </c>
      <c r="BE654" s="14">
        <v>0.253434175655535</v>
      </c>
      <c r="BF654" s="14"/>
      <c r="BG654" s="14">
        <v>0.30507423553608498</v>
      </c>
      <c r="BH654" s="14">
        <v>0.26617735580853902</v>
      </c>
      <c r="BI654" s="14"/>
      <c r="BJ654" s="14">
        <v>0.27967857336213298</v>
      </c>
      <c r="BK654" s="14">
        <v>0.29443571217804898</v>
      </c>
    </row>
    <row r="655" spans="2:63" x14ac:dyDescent="0.35">
      <c r="B655" t="s">
        <v>335</v>
      </c>
      <c r="C655" s="14">
        <v>0.324221033839102</v>
      </c>
      <c r="D655" s="14">
        <v>0.32847881750560598</v>
      </c>
      <c r="E655" s="14">
        <v>0.32082030980972498</v>
      </c>
      <c r="F655" s="14"/>
      <c r="G655" s="14">
        <v>0.31536383039737997</v>
      </c>
      <c r="H655" s="14">
        <v>0.34154960463525202</v>
      </c>
      <c r="I655" s="14">
        <v>0.27507626432119298</v>
      </c>
      <c r="J655" s="14">
        <v>0.359834217077656</v>
      </c>
      <c r="K655" s="14">
        <v>0.35565895992790802</v>
      </c>
      <c r="L655" s="14">
        <v>0.30799352177742201</v>
      </c>
      <c r="M655" s="14"/>
      <c r="N655" s="14">
        <v>0.39202429208646</v>
      </c>
      <c r="O655" s="14">
        <v>0.31054642713375302</v>
      </c>
      <c r="P655" s="14"/>
      <c r="Q655" s="14">
        <v>0.25925140249879802</v>
      </c>
      <c r="R655" s="14">
        <v>0.26424591877003101</v>
      </c>
      <c r="S655" s="14">
        <v>0.42326587757610301</v>
      </c>
      <c r="T655" s="14">
        <v>0.424159871996524</v>
      </c>
      <c r="U655" s="14">
        <v>0.29785443746374102</v>
      </c>
      <c r="V655" s="14">
        <v>0.417146892885492</v>
      </c>
      <c r="W655" s="14">
        <v>0.29082802767155103</v>
      </c>
      <c r="X655" s="14">
        <v>0.38543453542960798</v>
      </c>
      <c r="Y655" s="14">
        <v>0.30187071812583099</v>
      </c>
      <c r="Z655" s="14">
        <v>0.21285354843137599</v>
      </c>
      <c r="AA655" s="14"/>
      <c r="AB655" s="14">
        <v>0.35892327616710001</v>
      </c>
      <c r="AC655" s="14">
        <v>0.38703676853096702</v>
      </c>
      <c r="AD655" s="14">
        <v>0.29586977360205102</v>
      </c>
      <c r="AE655" s="14"/>
      <c r="AF655" s="14">
        <v>0.34971332254600301</v>
      </c>
      <c r="AG655" s="14">
        <v>0.29759466138379997</v>
      </c>
      <c r="AH655" s="14">
        <v>0.39652075391849501</v>
      </c>
      <c r="AI655" s="14">
        <v>0.31865030861554</v>
      </c>
      <c r="AJ655" s="14">
        <v>0</v>
      </c>
      <c r="AK655" s="14"/>
      <c r="AL655" s="14">
        <v>0.372240406309858</v>
      </c>
      <c r="AM655" s="14">
        <v>0.32771123353484499</v>
      </c>
      <c r="AN655" s="14">
        <v>0.30218376240655997</v>
      </c>
      <c r="AO655" s="14">
        <v>0.24928987883018</v>
      </c>
      <c r="AP655" s="14">
        <v>0</v>
      </c>
      <c r="AQ655" s="14"/>
      <c r="AR655" s="14">
        <v>0.353820571382158</v>
      </c>
      <c r="AS655" s="14">
        <v>0.40805034015584302</v>
      </c>
      <c r="AT655" s="14">
        <v>0.255192726068799</v>
      </c>
      <c r="AU655" s="14"/>
      <c r="AV655" s="14">
        <v>0.35459334229801098</v>
      </c>
      <c r="AW655" s="14">
        <v>0.32605978095087901</v>
      </c>
      <c r="AX655" s="14">
        <v>0.34176135005896302</v>
      </c>
      <c r="AY655" s="14"/>
      <c r="AZ655" s="14">
        <v>0.33333381884181101</v>
      </c>
      <c r="BA655" s="14">
        <v>0.34152072342086898</v>
      </c>
      <c r="BB655" s="14">
        <v>0.32496552046788002</v>
      </c>
      <c r="BC655" s="14"/>
      <c r="BD655" s="14">
        <v>0.34528791247677798</v>
      </c>
      <c r="BE655" s="14">
        <v>0.32764391083519201</v>
      </c>
      <c r="BF655" s="14"/>
      <c r="BG655" s="14">
        <v>0.338857226365608</v>
      </c>
      <c r="BH655" s="14">
        <v>0.29764271769623502</v>
      </c>
      <c r="BI655" s="14"/>
      <c r="BJ655" s="14">
        <v>0.30525184194767702</v>
      </c>
      <c r="BK655" s="14">
        <v>0.32942026165871002</v>
      </c>
    </row>
    <row r="656" spans="2:63" x14ac:dyDescent="0.35">
      <c r="B656" t="s">
        <v>336</v>
      </c>
      <c r="C656" s="14">
        <v>0.16009803080055099</v>
      </c>
      <c r="D656" s="14">
        <v>0.16438421239107201</v>
      </c>
      <c r="E656" s="14">
        <v>0.153385285649528</v>
      </c>
      <c r="F656" s="14"/>
      <c r="G656" s="14">
        <v>0.18199328615611601</v>
      </c>
      <c r="H656" s="14">
        <v>0.13299211494317301</v>
      </c>
      <c r="I656" s="14">
        <v>0.16066002577958399</v>
      </c>
      <c r="J656" s="14">
        <v>0.13695210385565801</v>
      </c>
      <c r="K656" s="14">
        <v>0.16350025505619201</v>
      </c>
      <c r="L656" s="14">
        <v>0.19422830639858299</v>
      </c>
      <c r="M656" s="14"/>
      <c r="N656" s="14">
        <v>0.126596730571025</v>
      </c>
      <c r="O656" s="14">
        <v>0.166854595552725</v>
      </c>
      <c r="P656" s="14"/>
      <c r="Q656" s="14">
        <v>0.191880513900649</v>
      </c>
      <c r="R656" s="14">
        <v>0.169782929072952</v>
      </c>
      <c r="S656" s="14">
        <v>7.5864142818979505E-2</v>
      </c>
      <c r="T656" s="14">
        <v>0.218416869827496</v>
      </c>
      <c r="U656" s="14">
        <v>5.8126106477267403E-2</v>
      </c>
      <c r="V656" s="14">
        <v>0.12941949630948299</v>
      </c>
      <c r="W656" s="14">
        <v>0.17458145978748699</v>
      </c>
      <c r="X656" s="14">
        <v>0.176183523800298</v>
      </c>
      <c r="Y656" s="14">
        <v>0.16260985613130099</v>
      </c>
      <c r="Z656" s="14">
        <v>0.25569303642565999</v>
      </c>
      <c r="AA656" s="14"/>
      <c r="AB656" s="14">
        <v>0.13816412751490101</v>
      </c>
      <c r="AC656" s="14">
        <v>0.16412935063953901</v>
      </c>
      <c r="AD656" s="14">
        <v>0.16164792434992101</v>
      </c>
      <c r="AE656" s="14"/>
      <c r="AF656" s="14">
        <v>0.13136819397866101</v>
      </c>
      <c r="AG656" s="14">
        <v>0.16467035875758301</v>
      </c>
      <c r="AH656" s="14">
        <v>0.20182593872120699</v>
      </c>
      <c r="AI656" s="14">
        <v>0.22174849185755199</v>
      </c>
      <c r="AJ656" s="14">
        <v>0</v>
      </c>
      <c r="AK656" s="14"/>
      <c r="AL656" s="14">
        <v>0.134023632882488</v>
      </c>
      <c r="AM656" s="14">
        <v>0.14972632083012999</v>
      </c>
      <c r="AN656" s="14">
        <v>0.229469318039701</v>
      </c>
      <c r="AO656" s="14">
        <v>9.3421238838649695E-2</v>
      </c>
      <c r="AP656" s="14">
        <v>0</v>
      </c>
      <c r="AQ656" s="14"/>
      <c r="AR656" s="14">
        <v>0.13814874280511999</v>
      </c>
      <c r="AS656" s="14">
        <v>0.14453277530477701</v>
      </c>
      <c r="AT656" s="14">
        <v>0.185407443438384</v>
      </c>
      <c r="AU656" s="14"/>
      <c r="AV656" s="14">
        <v>0.114499303271702</v>
      </c>
      <c r="AW656" s="14">
        <v>0.18157730745039999</v>
      </c>
      <c r="AX656" s="14">
        <v>0.13994786464121001</v>
      </c>
      <c r="AY656" s="14"/>
      <c r="AZ656" s="14">
        <v>9.6112680204242407E-2</v>
      </c>
      <c r="BA656" s="14">
        <v>0.161944372806541</v>
      </c>
      <c r="BB656" s="14">
        <v>0.17322559917756</v>
      </c>
      <c r="BC656" s="14"/>
      <c r="BD656" s="14">
        <v>0.14089939541952101</v>
      </c>
      <c r="BE656" s="14">
        <v>0.17176970355257201</v>
      </c>
      <c r="BF656" s="14"/>
      <c r="BG656" s="14">
        <v>0.15081435981128799</v>
      </c>
      <c r="BH656" s="14">
        <v>0.176956537005096</v>
      </c>
      <c r="BI656" s="14"/>
      <c r="BJ656" s="14">
        <v>0.18762226367340901</v>
      </c>
      <c r="BK656" s="14">
        <v>0.15255396892986101</v>
      </c>
    </row>
    <row r="657" spans="2:63" x14ac:dyDescent="0.35">
      <c r="B657" t="s">
        <v>337</v>
      </c>
      <c r="C657" s="14">
        <v>9.3462217328442301E-2</v>
      </c>
      <c r="D657" s="14">
        <v>9.8827146216104694E-2</v>
      </c>
      <c r="E657" s="14">
        <v>8.9349934146342402E-2</v>
      </c>
      <c r="F657" s="14"/>
      <c r="G657" s="14">
        <v>6.6189074506080706E-2</v>
      </c>
      <c r="H657" s="14">
        <v>9.4047596775330894E-2</v>
      </c>
      <c r="I657" s="14">
        <v>9.9865149160713498E-2</v>
      </c>
      <c r="J657" s="14">
        <v>8.5832098928399603E-2</v>
      </c>
      <c r="K657" s="14">
        <v>0.11887131853487599</v>
      </c>
      <c r="L657" s="14">
        <v>9.3502543194741897E-2</v>
      </c>
      <c r="M657" s="14"/>
      <c r="N657" s="14">
        <v>0.11045805043142901</v>
      </c>
      <c r="O657" s="14">
        <v>9.0034486282461801E-2</v>
      </c>
      <c r="P657" s="14"/>
      <c r="Q657" s="14">
        <v>4.9078727235723402E-2</v>
      </c>
      <c r="R657" s="14">
        <v>0.12827668766877301</v>
      </c>
      <c r="S657" s="14">
        <v>5.4156706909453303E-2</v>
      </c>
      <c r="T657" s="14">
        <v>0.13530115493659101</v>
      </c>
      <c r="U657" s="14">
        <v>2.4220328921809201E-2</v>
      </c>
      <c r="V657" s="14">
        <v>5.3322907395204101E-2</v>
      </c>
      <c r="W657" s="14">
        <v>0.1128316601061</v>
      </c>
      <c r="X657" s="14">
        <v>6.7059237321650506E-2</v>
      </c>
      <c r="Y657" s="14">
        <v>0.112466700153998</v>
      </c>
      <c r="Z657" s="14">
        <v>4.5753545919859702E-2</v>
      </c>
      <c r="AA657" s="14"/>
      <c r="AB657" s="14">
        <v>3.6120445600004498E-2</v>
      </c>
      <c r="AC657" s="14">
        <v>0.112160183944989</v>
      </c>
      <c r="AD657" s="14">
        <v>0.120304824508238</v>
      </c>
      <c r="AE657" s="14"/>
      <c r="AF657" s="14">
        <v>6.7270118637717105E-2</v>
      </c>
      <c r="AG657" s="14">
        <v>0.119032903236749</v>
      </c>
      <c r="AH657" s="14">
        <v>0.13738330014649699</v>
      </c>
      <c r="AI657" s="14">
        <v>7.5425987276118406E-2</v>
      </c>
      <c r="AJ657" s="14">
        <v>0</v>
      </c>
      <c r="AK657" s="14"/>
      <c r="AL657" s="14">
        <v>3.8363665364581002E-2</v>
      </c>
      <c r="AM657" s="14">
        <v>0.121979561138022</v>
      </c>
      <c r="AN657" s="14">
        <v>0.124622991290983</v>
      </c>
      <c r="AO657" s="14">
        <v>7.2717598215868498E-2</v>
      </c>
      <c r="AP657" s="14">
        <v>0</v>
      </c>
      <c r="AQ657" s="14"/>
      <c r="AR657" s="14">
        <v>6.6786994313257596E-3</v>
      </c>
      <c r="AS657" s="14">
        <v>7.2282947452406501E-2</v>
      </c>
      <c r="AT657" s="14">
        <v>0.14579078956675601</v>
      </c>
      <c r="AU657" s="14"/>
      <c r="AV657" s="14">
        <v>7.2165124177588705E-2</v>
      </c>
      <c r="AW657" s="14">
        <v>8.5248512607196403E-2</v>
      </c>
      <c r="AX657" s="14">
        <v>0.13385236542846099</v>
      </c>
      <c r="AY657" s="14"/>
      <c r="AZ657" s="14">
        <v>2.48161495250654E-2</v>
      </c>
      <c r="BA657" s="14">
        <v>8.9509362797354206E-2</v>
      </c>
      <c r="BB657" s="14">
        <v>0.12832723046414801</v>
      </c>
      <c r="BC657" s="14"/>
      <c r="BD657" s="14">
        <v>9.8792365779063501E-2</v>
      </c>
      <c r="BE657" s="14">
        <v>0.11655685835688399</v>
      </c>
      <c r="BF657" s="14"/>
      <c r="BG657" s="14">
        <v>9.35600689617508E-2</v>
      </c>
      <c r="BH657" s="14">
        <v>9.3284525511362307E-2</v>
      </c>
      <c r="BI657" s="14"/>
      <c r="BJ657" s="14">
        <v>6.8062012329301605E-2</v>
      </c>
      <c r="BK657" s="14">
        <v>0.100424108652604</v>
      </c>
    </row>
    <row r="658" spans="2:63" x14ac:dyDescent="0.35">
      <c r="B658" t="s">
        <v>338</v>
      </c>
      <c r="C658" s="14">
        <v>8.7774723923415093E-2</v>
      </c>
      <c r="D658" s="14">
        <v>0.10891888058659201</v>
      </c>
      <c r="E658" s="14">
        <v>6.94339195142223E-2</v>
      </c>
      <c r="F658" s="14"/>
      <c r="G658" s="14">
        <v>4.2769765863691897E-2</v>
      </c>
      <c r="H658" s="14">
        <v>6.8166545133577797E-2</v>
      </c>
      <c r="I658" s="14">
        <v>8.3528576713270006E-2</v>
      </c>
      <c r="J658" s="14">
        <v>0.100166361858397</v>
      </c>
      <c r="K658" s="14">
        <v>9.3779041603060095E-2</v>
      </c>
      <c r="L658" s="14">
        <v>0.13187837824788401</v>
      </c>
      <c r="M658" s="14"/>
      <c r="N658" s="14">
        <v>9.3164468561397595E-2</v>
      </c>
      <c r="O658" s="14">
        <v>8.6687716601468998E-2</v>
      </c>
      <c r="P658" s="14"/>
      <c r="Q658" s="14">
        <v>2.03220214651397E-2</v>
      </c>
      <c r="R658" s="14">
        <v>8.2674475898953895E-2</v>
      </c>
      <c r="S658" s="14">
        <v>8.0727284793673401E-2</v>
      </c>
      <c r="T658" s="14">
        <v>4.7563353540266202E-2</v>
      </c>
      <c r="U658" s="14">
        <v>0.20882761404452299</v>
      </c>
      <c r="V658" s="14">
        <v>6.9865480261367699E-2</v>
      </c>
      <c r="W658" s="14">
        <v>0.101846150769121</v>
      </c>
      <c r="X658" s="14">
        <v>6.2911830121783793E-2</v>
      </c>
      <c r="Y658" s="14">
        <v>0.118745809358331</v>
      </c>
      <c r="Z658" s="14">
        <v>0.132192764052283</v>
      </c>
      <c r="AA658" s="14"/>
      <c r="AB658" s="14">
        <v>7.0276198546872198E-2</v>
      </c>
      <c r="AC658" s="14">
        <v>5.6675542321631502E-2</v>
      </c>
      <c r="AD658" s="14">
        <v>0.13136363172474799</v>
      </c>
      <c r="AE658" s="14"/>
      <c r="AF658" s="14">
        <v>5.3477309593619099E-2</v>
      </c>
      <c r="AG658" s="14">
        <v>0.13076733249284</v>
      </c>
      <c r="AH658" s="14">
        <v>6.2803005623200195E-2</v>
      </c>
      <c r="AI658" s="14">
        <v>8.0083563338737396E-2</v>
      </c>
      <c r="AJ658" s="14">
        <v>0</v>
      </c>
      <c r="AK658" s="14"/>
      <c r="AL658" s="14">
        <v>5.3691732849651799E-2</v>
      </c>
      <c r="AM658" s="14">
        <v>0.14006903052915501</v>
      </c>
      <c r="AN658" s="14">
        <v>7.1556135679608099E-2</v>
      </c>
      <c r="AO658" s="14">
        <v>0</v>
      </c>
      <c r="AP658" s="14">
        <v>0</v>
      </c>
      <c r="AQ658" s="14"/>
      <c r="AR658" s="14">
        <v>2.7331073949892301E-2</v>
      </c>
      <c r="AS658" s="14">
        <v>3.24365528075857E-2</v>
      </c>
      <c r="AT658" s="14">
        <v>0.14910413738109299</v>
      </c>
      <c r="AU658" s="14"/>
      <c r="AV658" s="14">
        <v>5.57484493462648E-2</v>
      </c>
      <c r="AW658" s="14">
        <v>9.40210961074473E-2</v>
      </c>
      <c r="AX658" s="14">
        <v>0.140950435979914</v>
      </c>
      <c r="AY658" s="14"/>
      <c r="AZ658" s="14">
        <v>7.6913925974384706E-2</v>
      </c>
      <c r="BA658" s="14">
        <v>6.8312648533434106E-2</v>
      </c>
      <c r="BB658" s="14">
        <v>0.13711453309476301</v>
      </c>
      <c r="BC658" s="14"/>
      <c r="BD658" s="14">
        <v>8.8884892971327401E-2</v>
      </c>
      <c r="BE658" s="14">
        <v>8.5241774174701399E-2</v>
      </c>
      <c r="BF658" s="14"/>
      <c r="BG658" s="14">
        <v>9.04430699357687E-2</v>
      </c>
      <c r="BH658" s="14">
        <v>8.2929191605740402E-2</v>
      </c>
      <c r="BI658" s="14"/>
      <c r="BJ658" s="14">
        <v>8.9508570043263E-2</v>
      </c>
      <c r="BK658" s="14">
        <v>8.7299497512462604E-2</v>
      </c>
    </row>
    <row r="659" spans="2:63" x14ac:dyDescent="0.35">
      <c r="B659" t="s">
        <v>86</v>
      </c>
      <c r="C659" s="14">
        <v>4.3182909299001301E-2</v>
      </c>
      <c r="D659" s="14">
        <v>3.5965897064320601E-2</v>
      </c>
      <c r="E659" s="14">
        <v>4.9999257332632302E-2</v>
      </c>
      <c r="F659" s="14"/>
      <c r="G659" s="14">
        <v>4.0840765464401303E-2</v>
      </c>
      <c r="H659" s="14">
        <v>3.4847747280042897E-2</v>
      </c>
      <c r="I659" s="14">
        <v>3.8476486558734903E-2</v>
      </c>
      <c r="J659" s="14">
        <v>6.58056200991428E-2</v>
      </c>
      <c r="K659" s="14">
        <v>4.88102634238314E-2</v>
      </c>
      <c r="L659" s="14">
        <v>3.2890829566785802E-2</v>
      </c>
      <c r="M659" s="14"/>
      <c r="N659" s="14">
        <v>1.32701717999304E-2</v>
      </c>
      <c r="O659" s="14">
        <v>4.9215730307217299E-2</v>
      </c>
      <c r="P659" s="14"/>
      <c r="Q659" s="14">
        <v>0.138154248882392</v>
      </c>
      <c r="R659" s="14">
        <v>4.5116907742283698E-2</v>
      </c>
      <c r="S659" s="14">
        <v>5.7390903727029402E-2</v>
      </c>
      <c r="T659" s="14">
        <v>0</v>
      </c>
      <c r="U659" s="14">
        <v>6.9665518606334798E-2</v>
      </c>
      <c r="V659" s="14">
        <v>1.1189475313712101E-2</v>
      </c>
      <c r="W659" s="14">
        <v>3.6182212118535E-2</v>
      </c>
      <c r="X659" s="14">
        <v>8.0307888409194103E-2</v>
      </c>
      <c r="Y659" s="14">
        <v>6.1325078239373903E-3</v>
      </c>
      <c r="Z659" s="14">
        <v>6.0749795141638398E-2</v>
      </c>
      <c r="AA659" s="14"/>
      <c r="AB659" s="14">
        <v>1.71288990497304E-2</v>
      </c>
      <c r="AC659" s="14">
        <v>3.2208517612840298E-2</v>
      </c>
      <c r="AD659" s="14">
        <v>3.2800420947295503E-2</v>
      </c>
      <c r="AE659" s="14"/>
      <c r="AF659" s="14">
        <v>2.8704768293896701E-2</v>
      </c>
      <c r="AG659" s="14">
        <v>3.48015240325808E-2</v>
      </c>
      <c r="AH659" s="14">
        <v>7.6488680926700497E-2</v>
      </c>
      <c r="AI659" s="14">
        <v>5.5517507825188397E-2</v>
      </c>
      <c r="AJ659" s="14">
        <v>0</v>
      </c>
      <c r="AK659" s="14"/>
      <c r="AL659" s="14">
        <v>2.2824300706334E-2</v>
      </c>
      <c r="AM659" s="14">
        <v>1.95820737074489E-2</v>
      </c>
      <c r="AN659" s="14">
        <v>5.0643702180640598E-2</v>
      </c>
      <c r="AO659" s="14">
        <v>0.23947474928029999</v>
      </c>
      <c r="AP659" s="14">
        <v>0</v>
      </c>
      <c r="AQ659" s="14"/>
      <c r="AR659" s="14">
        <v>9.6895424002162393E-3</v>
      </c>
      <c r="AS659" s="14">
        <v>2.46428186614592E-2</v>
      </c>
      <c r="AT659" s="14">
        <v>3.3063237344576599E-2</v>
      </c>
      <c r="AU659" s="14"/>
      <c r="AV659" s="14">
        <v>2.04906118913795E-2</v>
      </c>
      <c r="AW659" s="14">
        <v>3.0205121280871799E-2</v>
      </c>
      <c r="AX659" s="14">
        <v>2.5374960861541101E-2</v>
      </c>
      <c r="AY659" s="14"/>
      <c r="AZ659" s="14">
        <v>1.31326400776087E-2</v>
      </c>
      <c r="BA659" s="14">
        <v>3.5599826830602498E-2</v>
      </c>
      <c r="BB659" s="14">
        <v>2.4870950120545601E-2</v>
      </c>
      <c r="BC659" s="14"/>
      <c r="BD659" s="14">
        <v>6.8035232045809196E-3</v>
      </c>
      <c r="BE659" s="14">
        <v>4.53535774251154E-2</v>
      </c>
      <c r="BF659" s="14"/>
      <c r="BG659" s="14">
        <v>2.1251039389498998E-2</v>
      </c>
      <c r="BH659" s="14">
        <v>8.3009672373027796E-2</v>
      </c>
      <c r="BI659" s="14"/>
      <c r="BJ659" s="14">
        <v>6.9876738644216799E-2</v>
      </c>
      <c r="BK659" s="14">
        <v>3.5866451068314299E-2</v>
      </c>
    </row>
    <row r="660" spans="2:63" x14ac:dyDescent="0.35">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row>
    <row r="661" spans="2:63" x14ac:dyDescent="0.35">
      <c r="B661" s="6" t="s">
        <v>340</v>
      </c>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row>
    <row r="662" spans="2:63" x14ac:dyDescent="0.35">
      <c r="B662" s="21" t="s">
        <v>90</v>
      </c>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row>
    <row r="663" spans="2:63" x14ac:dyDescent="0.35">
      <c r="B663" t="s">
        <v>334</v>
      </c>
      <c r="C663" s="14">
        <v>0.31786768207829502</v>
      </c>
      <c r="D663" s="14">
        <v>0.29515216368054797</v>
      </c>
      <c r="E663" s="14">
        <v>0.33513999821842499</v>
      </c>
      <c r="F663" s="14"/>
      <c r="G663" s="14">
        <v>0.29379092971903797</v>
      </c>
      <c r="H663" s="14">
        <v>0.33798038984991602</v>
      </c>
      <c r="I663" s="14">
        <v>0.32742611599187099</v>
      </c>
      <c r="J663" s="14">
        <v>0.31083410696430702</v>
      </c>
      <c r="K663" s="14">
        <v>0.26753772188710501</v>
      </c>
      <c r="L663" s="14">
        <v>0.34870405260375897</v>
      </c>
      <c r="M663" s="14"/>
      <c r="N663" s="14">
        <v>0.34985593704749601</v>
      </c>
      <c r="O663" s="14">
        <v>0.31141626931139699</v>
      </c>
      <c r="P663" s="14"/>
      <c r="Q663" s="14">
        <v>0.346726533893842</v>
      </c>
      <c r="R663" s="14">
        <v>0.27886680609259801</v>
      </c>
      <c r="S663" s="14">
        <v>0.34744653374365297</v>
      </c>
      <c r="T663" s="14">
        <v>0.26054783536982201</v>
      </c>
      <c r="U663" s="14">
        <v>0.279671751260749</v>
      </c>
      <c r="V663" s="14">
        <v>0.30413794299847702</v>
      </c>
      <c r="W663" s="14">
        <v>0.30331409725229902</v>
      </c>
      <c r="X663" s="14">
        <v>0.37094254064958798</v>
      </c>
      <c r="Y663" s="14">
        <v>0.34934216070744301</v>
      </c>
      <c r="Z663" s="14">
        <v>0.27533005780099401</v>
      </c>
      <c r="AA663" s="14"/>
      <c r="AB663" s="14">
        <v>0.41519423890440199</v>
      </c>
      <c r="AC663" s="14">
        <v>0.27317026468910099</v>
      </c>
      <c r="AD663" s="14">
        <v>0.28613136480970602</v>
      </c>
      <c r="AE663" s="14"/>
      <c r="AF663" s="14">
        <v>0.401214356398715</v>
      </c>
      <c r="AG663" s="14">
        <v>0.28197953952094201</v>
      </c>
      <c r="AH663" s="14">
        <v>0.179683121414172</v>
      </c>
      <c r="AI663" s="14">
        <v>0.2439039394841</v>
      </c>
      <c r="AJ663" s="14">
        <v>0</v>
      </c>
      <c r="AK663" s="14"/>
      <c r="AL663" s="14">
        <v>0.39723631937873</v>
      </c>
      <c r="AM663" s="14">
        <v>0.26101417384000902</v>
      </c>
      <c r="AN663" s="14">
        <v>0.31060086713988799</v>
      </c>
      <c r="AO663" s="14">
        <v>0.36267589658416499</v>
      </c>
      <c r="AP663" s="14">
        <v>0</v>
      </c>
      <c r="AQ663" s="14"/>
      <c r="AR663" s="14">
        <v>0.53139120838282905</v>
      </c>
      <c r="AS663" s="14">
        <v>0.34651800398264299</v>
      </c>
      <c r="AT663" s="14">
        <v>0.24382022299039099</v>
      </c>
      <c r="AU663" s="14"/>
      <c r="AV663" s="14">
        <v>0.45178471014678601</v>
      </c>
      <c r="AW663" s="14">
        <v>0.29165491345137301</v>
      </c>
      <c r="AX663" s="14">
        <v>0.191734415993287</v>
      </c>
      <c r="AY663" s="14"/>
      <c r="AZ663" s="14">
        <v>0.44968818964337598</v>
      </c>
      <c r="BA663" s="14">
        <v>0.33322496916704197</v>
      </c>
      <c r="BB663" s="14">
        <v>0.236902724066131</v>
      </c>
      <c r="BC663" s="14"/>
      <c r="BD663" s="14">
        <v>0.36923508751039003</v>
      </c>
      <c r="BE663" s="14">
        <v>0.31679002776732301</v>
      </c>
      <c r="BF663" s="14"/>
      <c r="BG663" s="14">
        <v>0.34312167307163399</v>
      </c>
      <c r="BH663" s="14">
        <v>0.27200817624885598</v>
      </c>
      <c r="BI663" s="14"/>
      <c r="BJ663" s="14">
        <v>0.28370642853544298</v>
      </c>
      <c r="BK663" s="14">
        <v>0.32723087165375297</v>
      </c>
    </row>
    <row r="664" spans="2:63" x14ac:dyDescent="0.35">
      <c r="B664" t="s">
        <v>335</v>
      </c>
      <c r="C664" s="14">
        <v>0.36139871845494598</v>
      </c>
      <c r="D664" s="14">
        <v>0.36165148831681199</v>
      </c>
      <c r="E664" s="14">
        <v>0.36188114270453098</v>
      </c>
      <c r="F664" s="14"/>
      <c r="G664" s="14">
        <v>0.37091458000757699</v>
      </c>
      <c r="H664" s="14">
        <v>0.35525738001709101</v>
      </c>
      <c r="I664" s="14">
        <v>0.34003299217688099</v>
      </c>
      <c r="J664" s="14">
        <v>0.33550647902369601</v>
      </c>
      <c r="K664" s="14">
        <v>0.43039582359959999</v>
      </c>
      <c r="L664" s="14">
        <v>0.35752914315742101</v>
      </c>
      <c r="M664" s="14"/>
      <c r="N664" s="14">
        <v>0.40604423320505401</v>
      </c>
      <c r="O664" s="14">
        <v>0.35239458102635302</v>
      </c>
      <c r="P664" s="14"/>
      <c r="Q664" s="14">
        <v>0.31261742843921297</v>
      </c>
      <c r="R664" s="14">
        <v>0.32003777339780298</v>
      </c>
      <c r="S664" s="14">
        <v>0.33950772135629498</v>
      </c>
      <c r="T664" s="14">
        <v>0.43661294524958599</v>
      </c>
      <c r="U664" s="14">
        <v>0.32310572953066202</v>
      </c>
      <c r="V664" s="14">
        <v>0.45490033225387999</v>
      </c>
      <c r="W664" s="14">
        <v>0.33502541347091702</v>
      </c>
      <c r="X664" s="14">
        <v>0.347422741210687</v>
      </c>
      <c r="Y664" s="14">
        <v>0.41486094437439702</v>
      </c>
      <c r="Z664" s="14">
        <v>0.329916819250124</v>
      </c>
      <c r="AA664" s="14"/>
      <c r="AB664" s="14">
        <v>0.371456546156054</v>
      </c>
      <c r="AC664" s="14">
        <v>0.38407601529506002</v>
      </c>
      <c r="AD664" s="14">
        <v>0.35811395323106399</v>
      </c>
      <c r="AE664" s="14"/>
      <c r="AF664" s="14">
        <v>0.362289556859138</v>
      </c>
      <c r="AG664" s="14">
        <v>0.354010134761023</v>
      </c>
      <c r="AH664" s="14">
        <v>0.42155393333609398</v>
      </c>
      <c r="AI664" s="14">
        <v>0.38166881993992302</v>
      </c>
      <c r="AJ664" s="14">
        <v>0</v>
      </c>
      <c r="AK664" s="14"/>
      <c r="AL664" s="14">
        <v>0.36713108163723401</v>
      </c>
      <c r="AM664" s="14">
        <v>0.38506250388952801</v>
      </c>
      <c r="AN664" s="14">
        <v>0.33993093504763799</v>
      </c>
      <c r="AO664" s="14">
        <v>0.23628560815230501</v>
      </c>
      <c r="AP664" s="14">
        <v>0</v>
      </c>
      <c r="AQ664" s="14"/>
      <c r="AR664" s="14">
        <v>0.332178118085732</v>
      </c>
      <c r="AS664" s="14">
        <v>0.38946458341714901</v>
      </c>
      <c r="AT664" s="14">
        <v>0.36989167643715398</v>
      </c>
      <c r="AU664" s="14"/>
      <c r="AV664" s="14">
        <v>0.35118146326023503</v>
      </c>
      <c r="AW664" s="14">
        <v>0.39101277539465801</v>
      </c>
      <c r="AX664" s="14">
        <v>0.37576010911114099</v>
      </c>
      <c r="AY664" s="14"/>
      <c r="AZ664" s="14">
        <v>0.363501997717806</v>
      </c>
      <c r="BA664" s="14">
        <v>0.37294518679792799</v>
      </c>
      <c r="BB664" s="14">
        <v>0.37143234004430697</v>
      </c>
      <c r="BC664" s="14"/>
      <c r="BD664" s="14">
        <v>0.376663523548246</v>
      </c>
      <c r="BE664" s="14">
        <v>0.39103520379594803</v>
      </c>
      <c r="BF664" s="14"/>
      <c r="BG664" s="14">
        <v>0.374973038985358</v>
      </c>
      <c r="BH664" s="14">
        <v>0.33674868861771001</v>
      </c>
      <c r="BI664" s="14"/>
      <c r="BJ664" s="14">
        <v>0.31324433713521299</v>
      </c>
      <c r="BK664" s="14">
        <v>0.37459725640145303</v>
      </c>
    </row>
    <row r="665" spans="2:63" x14ac:dyDescent="0.35">
      <c r="B665" t="s">
        <v>336</v>
      </c>
      <c r="C665" s="14">
        <v>0.13871409414576999</v>
      </c>
      <c r="D665" s="14">
        <v>0.150814083364679</v>
      </c>
      <c r="E665" s="14">
        <v>0.12889120237170101</v>
      </c>
      <c r="F665" s="14"/>
      <c r="G665" s="14">
        <v>0.14715383547003799</v>
      </c>
      <c r="H665" s="14">
        <v>0.13125959462116499</v>
      </c>
      <c r="I665" s="14">
        <v>0.13487228257389</v>
      </c>
      <c r="J665" s="14">
        <v>0.136714465123211</v>
      </c>
      <c r="K665" s="14">
        <v>0.14045852705383</v>
      </c>
      <c r="L665" s="14">
        <v>0.145928730847387</v>
      </c>
      <c r="M665" s="14"/>
      <c r="N665" s="14">
        <v>9.8027149882082498E-2</v>
      </c>
      <c r="O665" s="14">
        <v>0.14691986441743701</v>
      </c>
      <c r="P665" s="14"/>
      <c r="Q665" s="14">
        <v>0.14294013479190701</v>
      </c>
      <c r="R665" s="14">
        <v>0.17083465511566201</v>
      </c>
      <c r="S665" s="14">
        <v>0.12825335940111199</v>
      </c>
      <c r="T665" s="14">
        <v>0.183130059015184</v>
      </c>
      <c r="U665" s="14">
        <v>0.13542233413970101</v>
      </c>
      <c r="V665" s="14">
        <v>0.155423211571629</v>
      </c>
      <c r="W665" s="14">
        <v>0.13769406126299</v>
      </c>
      <c r="X665" s="14">
        <v>0.13196112711753999</v>
      </c>
      <c r="Y665" s="14">
        <v>9.2516025749132993E-2</v>
      </c>
      <c r="Z665" s="14">
        <v>0.16080767671974</v>
      </c>
      <c r="AA665" s="14"/>
      <c r="AB665" s="14">
        <v>0.109867026546048</v>
      </c>
      <c r="AC665" s="14">
        <v>0.15964054674976899</v>
      </c>
      <c r="AD665" s="14">
        <v>0.148850378562672</v>
      </c>
      <c r="AE665" s="14"/>
      <c r="AF665" s="14">
        <v>0.11517331301574101</v>
      </c>
      <c r="AG665" s="14">
        <v>0.156086799281309</v>
      </c>
      <c r="AH665" s="14">
        <v>0.16035673251428401</v>
      </c>
      <c r="AI665" s="14">
        <v>0.13397347425935599</v>
      </c>
      <c r="AJ665" s="14">
        <v>0</v>
      </c>
      <c r="AK665" s="14"/>
      <c r="AL665" s="14">
        <v>0.11811097532381901</v>
      </c>
      <c r="AM665" s="14">
        <v>0.14623277277855701</v>
      </c>
      <c r="AN665" s="14">
        <v>0.16343319607561901</v>
      </c>
      <c r="AO665" s="14">
        <v>8.0341710939307504E-2</v>
      </c>
      <c r="AP665" s="14">
        <v>0</v>
      </c>
      <c r="AQ665" s="14"/>
      <c r="AR665" s="14">
        <v>9.0541967955006103E-2</v>
      </c>
      <c r="AS665" s="14">
        <v>0.130540816865753</v>
      </c>
      <c r="AT665" s="14">
        <v>0.15690971277090601</v>
      </c>
      <c r="AU665" s="14"/>
      <c r="AV665" s="14">
        <v>8.0792937018797695E-2</v>
      </c>
      <c r="AW665" s="14">
        <v>0.154385874373652</v>
      </c>
      <c r="AX665" s="14">
        <v>0.160905341989975</v>
      </c>
      <c r="AY665" s="14"/>
      <c r="AZ665" s="14">
        <v>8.3110741178253705E-2</v>
      </c>
      <c r="BA665" s="14">
        <v>0.14216579926046999</v>
      </c>
      <c r="BB665" s="14">
        <v>0.16285311445775499</v>
      </c>
      <c r="BC665" s="14"/>
      <c r="BD665" s="14">
        <v>8.4430750982698699E-2</v>
      </c>
      <c r="BE665" s="14">
        <v>0.14855937661586899</v>
      </c>
      <c r="BF665" s="14"/>
      <c r="BG665" s="14">
        <v>0.119371739905862</v>
      </c>
      <c r="BH665" s="14">
        <v>0.173838475367497</v>
      </c>
      <c r="BI665" s="14"/>
      <c r="BJ665" s="14">
        <v>0.16738576333595701</v>
      </c>
      <c r="BK665" s="14">
        <v>0.13085553375261</v>
      </c>
    </row>
    <row r="666" spans="2:63" x14ac:dyDescent="0.35">
      <c r="B666" t="s">
        <v>337</v>
      </c>
      <c r="C666" s="14">
        <v>8.0074366900827906E-2</v>
      </c>
      <c r="D666" s="14">
        <v>9.4226176474168505E-2</v>
      </c>
      <c r="E666" s="14">
        <v>6.79610155800002E-2</v>
      </c>
      <c r="F666" s="14"/>
      <c r="G666" s="14">
        <v>9.5937314360623097E-2</v>
      </c>
      <c r="H666" s="14">
        <v>0.106612356869755</v>
      </c>
      <c r="I666" s="14">
        <v>8.8818229707591706E-2</v>
      </c>
      <c r="J666" s="14">
        <v>7.7320776029696295E-2</v>
      </c>
      <c r="K666" s="14">
        <v>5.7822928948954501E-2</v>
      </c>
      <c r="L666" s="14">
        <v>4.8010089237525401E-2</v>
      </c>
      <c r="M666" s="14"/>
      <c r="N666" s="14">
        <v>9.0718589727629903E-2</v>
      </c>
      <c r="O666" s="14">
        <v>7.7927632885338494E-2</v>
      </c>
      <c r="P666" s="14"/>
      <c r="Q666" s="14">
        <v>3.0927509282095499E-2</v>
      </c>
      <c r="R666" s="14">
        <v>8.9936464518655806E-2</v>
      </c>
      <c r="S666" s="14">
        <v>5.3480732812861601E-2</v>
      </c>
      <c r="T666" s="14">
        <v>6.0066071008623399E-2</v>
      </c>
      <c r="U666" s="14">
        <v>9.5259618800870693E-2</v>
      </c>
      <c r="V666" s="14">
        <v>4.83088560037188E-2</v>
      </c>
      <c r="W666" s="14">
        <v>8.0915508697171207E-2</v>
      </c>
      <c r="X666" s="14">
        <v>9.4834079822050096E-2</v>
      </c>
      <c r="Y666" s="14">
        <v>8.56819391616849E-2</v>
      </c>
      <c r="Z666" s="14">
        <v>0.126979013914683</v>
      </c>
      <c r="AA666" s="14"/>
      <c r="AB666" s="14">
        <v>5.3193538404740101E-2</v>
      </c>
      <c r="AC666" s="14">
        <v>0.11761050447442301</v>
      </c>
      <c r="AD666" s="14">
        <v>6.6985863137346502E-2</v>
      </c>
      <c r="AE666" s="14"/>
      <c r="AF666" s="14">
        <v>6.4536815832809E-2</v>
      </c>
      <c r="AG666" s="14">
        <v>8.4464230558915401E-2</v>
      </c>
      <c r="AH666" s="14">
        <v>0.17990712401622999</v>
      </c>
      <c r="AI666" s="14">
        <v>8.5938482921302295E-2</v>
      </c>
      <c r="AJ666" s="14">
        <v>0</v>
      </c>
      <c r="AK666" s="14"/>
      <c r="AL666" s="14">
        <v>5.9904937142650903E-2</v>
      </c>
      <c r="AM666" s="14">
        <v>9.2065229529255901E-2</v>
      </c>
      <c r="AN666" s="14">
        <v>5.1807127405236901E-2</v>
      </c>
      <c r="AO666" s="14">
        <v>0.26203096206579302</v>
      </c>
      <c r="AP666" s="14">
        <v>0</v>
      </c>
      <c r="AQ666" s="14"/>
      <c r="AR666" s="14">
        <v>3.9931098356516502E-2</v>
      </c>
      <c r="AS666" s="14">
        <v>7.8928718205355103E-2</v>
      </c>
      <c r="AT666" s="14">
        <v>9.4726285311294706E-2</v>
      </c>
      <c r="AU666" s="14"/>
      <c r="AV666" s="14">
        <v>6.5530544929446197E-2</v>
      </c>
      <c r="AW666" s="14">
        <v>8.7243826538710198E-2</v>
      </c>
      <c r="AX666" s="14">
        <v>0.114013238967935</v>
      </c>
      <c r="AY666" s="14"/>
      <c r="AZ666" s="14">
        <v>5.6794770118123297E-2</v>
      </c>
      <c r="BA666" s="14">
        <v>8.1723366736235203E-2</v>
      </c>
      <c r="BB666" s="14">
        <v>9.8002542852744901E-2</v>
      </c>
      <c r="BC666" s="14"/>
      <c r="BD666" s="14">
        <v>0.122022017453198</v>
      </c>
      <c r="BE666" s="14">
        <v>5.1480896983957601E-2</v>
      </c>
      <c r="BF666" s="14"/>
      <c r="BG666" s="14">
        <v>8.03916914846287E-2</v>
      </c>
      <c r="BH666" s="14">
        <v>7.9498127343109196E-2</v>
      </c>
      <c r="BI666" s="14"/>
      <c r="BJ666" s="14">
        <v>0.109288548742058</v>
      </c>
      <c r="BK666" s="14">
        <v>7.2067110301528306E-2</v>
      </c>
    </row>
    <row r="667" spans="2:63" x14ac:dyDescent="0.35">
      <c r="B667" t="s">
        <v>338</v>
      </c>
      <c r="C667" s="14">
        <v>5.8144851514406799E-2</v>
      </c>
      <c r="D667" s="14">
        <v>6.2170540566866002E-2</v>
      </c>
      <c r="E667" s="14">
        <v>5.4967964497108099E-2</v>
      </c>
      <c r="F667" s="14"/>
      <c r="G667" s="14">
        <v>4.5050687086430299E-2</v>
      </c>
      <c r="H667" s="14">
        <v>3.33500451311151E-2</v>
      </c>
      <c r="I667" s="14">
        <v>6.11624478567835E-2</v>
      </c>
      <c r="J667" s="14">
        <v>8.3835877797932307E-2</v>
      </c>
      <c r="K667" s="14">
        <v>6.3193953508607001E-2</v>
      </c>
      <c r="L667" s="14">
        <v>6.3112198693158497E-2</v>
      </c>
      <c r="M667" s="14"/>
      <c r="N667" s="14">
        <v>4.2370269604086998E-2</v>
      </c>
      <c r="O667" s="14">
        <v>6.1326279798840998E-2</v>
      </c>
      <c r="P667" s="14"/>
      <c r="Q667" s="14">
        <v>5.1052412550172503E-2</v>
      </c>
      <c r="R667" s="14">
        <v>6.6890853449897994E-2</v>
      </c>
      <c r="S667" s="14">
        <v>9.3597511345812498E-2</v>
      </c>
      <c r="T667" s="14">
        <v>5.9643089356784598E-2</v>
      </c>
      <c r="U667" s="14">
        <v>9.1762468546662201E-2</v>
      </c>
      <c r="V667" s="14">
        <v>2.6040181858582499E-2</v>
      </c>
      <c r="W667" s="14">
        <v>9.8678071321807101E-2</v>
      </c>
      <c r="X667" s="14">
        <v>1.63350448280404E-2</v>
      </c>
      <c r="Y667" s="14">
        <v>5.33831713502112E-2</v>
      </c>
      <c r="Z667" s="14">
        <v>2.7445729214923002E-2</v>
      </c>
      <c r="AA667" s="14"/>
      <c r="AB667" s="14">
        <v>3.6199675753559001E-2</v>
      </c>
      <c r="AC667" s="14">
        <v>1.99544894807137E-2</v>
      </c>
      <c r="AD667" s="14">
        <v>0.101102173948764</v>
      </c>
      <c r="AE667" s="14"/>
      <c r="AF667" s="14">
        <v>3.81913525545656E-2</v>
      </c>
      <c r="AG667" s="14">
        <v>8.0630271074385002E-2</v>
      </c>
      <c r="AH667" s="14">
        <v>0</v>
      </c>
      <c r="AI667" s="14">
        <v>7.5253640300104493E-2</v>
      </c>
      <c r="AJ667" s="14">
        <v>0</v>
      </c>
      <c r="AK667" s="14"/>
      <c r="AL667" s="14">
        <v>3.6966113888501899E-2</v>
      </c>
      <c r="AM667" s="14">
        <v>9.6283009189817595E-2</v>
      </c>
      <c r="AN667" s="14">
        <v>7.0451550114578904E-2</v>
      </c>
      <c r="AO667" s="14">
        <v>0</v>
      </c>
      <c r="AP667" s="14">
        <v>0</v>
      </c>
      <c r="AQ667" s="14"/>
      <c r="AR667" s="14">
        <v>5.9576072199168401E-3</v>
      </c>
      <c r="AS667" s="14">
        <v>3.3845290853390102E-2</v>
      </c>
      <c r="AT667" s="14">
        <v>9.3367576490208895E-2</v>
      </c>
      <c r="AU667" s="14"/>
      <c r="AV667" s="14">
        <v>3.6200821694873299E-2</v>
      </c>
      <c r="AW667" s="14">
        <v>4.56426993230553E-2</v>
      </c>
      <c r="AX667" s="14">
        <v>0.13217330251638701</v>
      </c>
      <c r="AY667" s="14"/>
      <c r="AZ667" s="14">
        <v>4.1224439479045201E-2</v>
      </c>
      <c r="BA667" s="14">
        <v>4.0316532608237199E-2</v>
      </c>
      <c r="BB667" s="14">
        <v>0.102281274742135</v>
      </c>
      <c r="BC667" s="14"/>
      <c r="BD667" s="14">
        <v>4.0845097300887097E-2</v>
      </c>
      <c r="BE667" s="14">
        <v>4.4316230786313297E-2</v>
      </c>
      <c r="BF667" s="14"/>
      <c r="BG667" s="14">
        <v>5.57255487101894E-2</v>
      </c>
      <c r="BH667" s="14">
        <v>6.2538138543076702E-2</v>
      </c>
      <c r="BI667" s="14"/>
      <c r="BJ667" s="14">
        <v>6.3319885952606902E-2</v>
      </c>
      <c r="BK667" s="14">
        <v>5.6726436688275997E-2</v>
      </c>
    </row>
    <row r="668" spans="2:63" x14ac:dyDescent="0.35">
      <c r="B668" t="s">
        <v>86</v>
      </c>
      <c r="C668" s="14">
        <v>4.3800286905754701E-2</v>
      </c>
      <c r="D668" s="14">
        <v>3.59855475969263E-2</v>
      </c>
      <c r="E668" s="14">
        <v>5.1158676628234499E-2</v>
      </c>
      <c r="F668" s="14"/>
      <c r="G668" s="14">
        <v>4.7152653356293102E-2</v>
      </c>
      <c r="H668" s="14">
        <v>3.5540233510957302E-2</v>
      </c>
      <c r="I668" s="14">
        <v>4.7687931692982799E-2</v>
      </c>
      <c r="J668" s="14">
        <v>5.5788295061157997E-2</v>
      </c>
      <c r="K668" s="14">
        <v>4.0591045001903699E-2</v>
      </c>
      <c r="L668" s="14">
        <v>3.6715785460748801E-2</v>
      </c>
      <c r="M668" s="14"/>
      <c r="N668" s="14">
        <v>1.2983820533650201E-2</v>
      </c>
      <c r="O668" s="14">
        <v>5.0015372560632897E-2</v>
      </c>
      <c r="P668" s="14"/>
      <c r="Q668" s="14">
        <v>0.115735981042771</v>
      </c>
      <c r="R668" s="14">
        <v>7.3433447425383797E-2</v>
      </c>
      <c r="S668" s="14">
        <v>3.7714141340265503E-2</v>
      </c>
      <c r="T668" s="14">
        <v>0</v>
      </c>
      <c r="U668" s="14">
        <v>7.47780977213552E-2</v>
      </c>
      <c r="V668" s="14">
        <v>1.1189475313712101E-2</v>
      </c>
      <c r="W668" s="14">
        <v>4.4372847994816202E-2</v>
      </c>
      <c r="X668" s="14">
        <v>3.8504466372095501E-2</v>
      </c>
      <c r="Y668" s="14">
        <v>4.2157586571310397E-3</v>
      </c>
      <c r="Z668" s="14">
        <v>7.95207030995361E-2</v>
      </c>
      <c r="AA668" s="14"/>
      <c r="AB668" s="14">
        <v>1.4088974235196301E-2</v>
      </c>
      <c r="AC668" s="14">
        <v>4.5548179310933003E-2</v>
      </c>
      <c r="AD668" s="14">
        <v>3.8816266310448301E-2</v>
      </c>
      <c r="AE668" s="14"/>
      <c r="AF668" s="14">
        <v>1.85946053390308E-2</v>
      </c>
      <c r="AG668" s="14">
        <v>4.2829024803425597E-2</v>
      </c>
      <c r="AH668" s="14">
        <v>5.8499088719219897E-2</v>
      </c>
      <c r="AI668" s="14">
        <v>7.9261643095213996E-2</v>
      </c>
      <c r="AJ668" s="14">
        <v>0</v>
      </c>
      <c r="AK668" s="14"/>
      <c r="AL668" s="14">
        <v>2.0650572629063901E-2</v>
      </c>
      <c r="AM668" s="14">
        <v>1.9342310772832001E-2</v>
      </c>
      <c r="AN668" s="14">
        <v>6.3776324217039396E-2</v>
      </c>
      <c r="AO668" s="14">
        <v>5.8665822258430103E-2</v>
      </c>
      <c r="AP668" s="14">
        <v>0</v>
      </c>
      <c r="AQ668" s="14"/>
      <c r="AR668" s="14">
        <v>0</v>
      </c>
      <c r="AS668" s="14">
        <v>2.0702586675710399E-2</v>
      </c>
      <c r="AT668" s="14">
        <v>4.1284526000045098E-2</v>
      </c>
      <c r="AU668" s="14"/>
      <c r="AV668" s="14">
        <v>1.4509522949861501E-2</v>
      </c>
      <c r="AW668" s="14">
        <v>3.0059910918551501E-2</v>
      </c>
      <c r="AX668" s="14">
        <v>2.5413591421274501E-2</v>
      </c>
      <c r="AY668" s="14"/>
      <c r="AZ668" s="14">
        <v>5.6798618633958197E-3</v>
      </c>
      <c r="BA668" s="14">
        <v>2.9624145430088299E-2</v>
      </c>
      <c r="BB668" s="14">
        <v>2.85280038369276E-2</v>
      </c>
      <c r="BC668" s="14"/>
      <c r="BD668" s="14">
        <v>6.8035232045809196E-3</v>
      </c>
      <c r="BE668" s="14">
        <v>4.7818264050589303E-2</v>
      </c>
      <c r="BF668" s="14"/>
      <c r="BG668" s="14">
        <v>2.64163078423281E-2</v>
      </c>
      <c r="BH668" s="14">
        <v>7.53683938797505E-2</v>
      </c>
      <c r="BI668" s="14"/>
      <c r="BJ668" s="14">
        <v>6.3055036298721695E-2</v>
      </c>
      <c r="BK668" s="14">
        <v>3.8522791202380197E-2</v>
      </c>
    </row>
    <row r="669" spans="2:63" x14ac:dyDescent="0.35">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row>
    <row r="670" spans="2:63" x14ac:dyDescent="0.35">
      <c r="B670" s="6" t="s">
        <v>341</v>
      </c>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row>
    <row r="671" spans="2:63" x14ac:dyDescent="0.35">
      <c r="B671" s="21" t="s">
        <v>90</v>
      </c>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row>
    <row r="672" spans="2:63" x14ac:dyDescent="0.35">
      <c r="B672" t="s">
        <v>334</v>
      </c>
      <c r="C672" s="14">
        <v>0.24153108965367701</v>
      </c>
      <c r="D672" s="14">
        <v>0.244083316899354</v>
      </c>
      <c r="E672" s="14">
        <v>0.23958458004699601</v>
      </c>
      <c r="F672" s="14"/>
      <c r="G672" s="14">
        <v>0.23794969199997401</v>
      </c>
      <c r="H672" s="14">
        <v>0.27679626779104699</v>
      </c>
      <c r="I672" s="14">
        <v>0.25232721433171001</v>
      </c>
      <c r="J672" s="14">
        <v>0.26153142098972398</v>
      </c>
      <c r="K672" s="14">
        <v>0.188597225124713</v>
      </c>
      <c r="L672" s="14">
        <v>0.21327456456968599</v>
      </c>
      <c r="M672" s="14"/>
      <c r="N672" s="14">
        <v>0.26138173111846802</v>
      </c>
      <c r="O672" s="14">
        <v>0.237527598938089</v>
      </c>
      <c r="P672" s="14"/>
      <c r="Q672" s="14">
        <v>0.194633642364818</v>
      </c>
      <c r="R672" s="14">
        <v>0.25684921591143201</v>
      </c>
      <c r="S672" s="14">
        <v>0.31723358628946902</v>
      </c>
      <c r="T672" s="14">
        <v>9.4268240337345904E-2</v>
      </c>
      <c r="U672" s="14">
        <v>0.24446240411168901</v>
      </c>
      <c r="V672" s="14">
        <v>0.23222609759725499</v>
      </c>
      <c r="W672" s="14">
        <v>0.245506164939437</v>
      </c>
      <c r="X672" s="14">
        <v>0.17669708061832601</v>
      </c>
      <c r="Y672" s="14">
        <v>0.30202036470337401</v>
      </c>
      <c r="Z672" s="14">
        <v>0.19037808786323701</v>
      </c>
      <c r="AA672" s="14"/>
      <c r="AB672" s="14">
        <v>0.34881851875465802</v>
      </c>
      <c r="AC672" s="14">
        <v>0.22500560897715299</v>
      </c>
      <c r="AD672" s="14">
        <v>0.185289151125822</v>
      </c>
      <c r="AE672" s="14"/>
      <c r="AF672" s="14">
        <v>0.33598279380685298</v>
      </c>
      <c r="AG672" s="14">
        <v>0.196561503054069</v>
      </c>
      <c r="AH672" s="14">
        <v>9.7712598578841806E-2</v>
      </c>
      <c r="AI672" s="14">
        <v>0.16943205219250099</v>
      </c>
      <c r="AJ672" s="14">
        <v>0</v>
      </c>
      <c r="AK672" s="14"/>
      <c r="AL672" s="14">
        <v>0.34778254476348403</v>
      </c>
      <c r="AM672" s="14">
        <v>0.18414183290136099</v>
      </c>
      <c r="AN672" s="14">
        <v>0.149635629344467</v>
      </c>
      <c r="AO672" s="14">
        <v>7.6554399765530398E-2</v>
      </c>
      <c r="AP672" s="14">
        <v>0</v>
      </c>
      <c r="AQ672" s="14"/>
      <c r="AR672" s="14">
        <v>0.443131980498019</v>
      </c>
      <c r="AS672" s="14">
        <v>0.29424978114753497</v>
      </c>
      <c r="AT672" s="14">
        <v>0.15263204783866299</v>
      </c>
      <c r="AU672" s="14"/>
      <c r="AV672" s="14">
        <v>0.342617687140371</v>
      </c>
      <c r="AW672" s="14">
        <v>0.22916271394639101</v>
      </c>
      <c r="AX672" s="14">
        <v>0.15729915531586799</v>
      </c>
      <c r="AY672" s="14"/>
      <c r="AZ672" s="14">
        <v>0.42798355086592699</v>
      </c>
      <c r="BA672" s="14">
        <v>0.22782100263938199</v>
      </c>
      <c r="BB672" s="14">
        <v>0.19602538091935501</v>
      </c>
      <c r="BC672" s="14"/>
      <c r="BD672" s="14">
        <v>0.31555079421271898</v>
      </c>
      <c r="BE672" s="14">
        <v>0.223062046286753</v>
      </c>
      <c r="BF672" s="14"/>
      <c r="BG672" s="14">
        <v>0.260030173847</v>
      </c>
      <c r="BH672" s="14">
        <v>0.207938028674653</v>
      </c>
      <c r="BI672" s="14"/>
      <c r="BJ672" s="14">
        <v>0.23019610690015499</v>
      </c>
      <c r="BK672" s="14">
        <v>0.24463787237822299</v>
      </c>
    </row>
    <row r="673" spans="2:63" x14ac:dyDescent="0.35">
      <c r="B673" t="s">
        <v>335</v>
      </c>
      <c r="C673" s="14">
        <v>0.29343626764216801</v>
      </c>
      <c r="D673" s="14">
        <v>0.27500106702494498</v>
      </c>
      <c r="E673" s="14">
        <v>0.31020208005684402</v>
      </c>
      <c r="F673" s="14"/>
      <c r="G673" s="14">
        <v>0.34928253352203598</v>
      </c>
      <c r="H673" s="14">
        <v>0.29796903359177901</v>
      </c>
      <c r="I673" s="14">
        <v>0.24388468832907101</v>
      </c>
      <c r="J673" s="14">
        <v>0.26285170334836699</v>
      </c>
      <c r="K673" s="14">
        <v>0.32536331584452599</v>
      </c>
      <c r="L673" s="14">
        <v>0.309169493086974</v>
      </c>
      <c r="M673" s="14"/>
      <c r="N673" s="14">
        <v>0.39031476537399401</v>
      </c>
      <c r="O673" s="14">
        <v>0.27389774709121101</v>
      </c>
      <c r="P673" s="14"/>
      <c r="Q673" s="14">
        <v>0.28284218080998802</v>
      </c>
      <c r="R673" s="14">
        <v>0.25252722728934202</v>
      </c>
      <c r="S673" s="14">
        <v>0.29334724812913798</v>
      </c>
      <c r="T673" s="14">
        <v>0.33305312079413402</v>
      </c>
      <c r="U673" s="14">
        <v>0.27752773079920401</v>
      </c>
      <c r="V673" s="14">
        <v>0.34491093532482298</v>
      </c>
      <c r="W673" s="14">
        <v>0.24839599927737799</v>
      </c>
      <c r="X673" s="14">
        <v>0.35034086551348598</v>
      </c>
      <c r="Y673" s="14">
        <v>0.30584698514584202</v>
      </c>
      <c r="Z673" s="14">
        <v>0.27756192025007198</v>
      </c>
      <c r="AA673" s="14"/>
      <c r="AB673" s="14">
        <v>0.32228238605680398</v>
      </c>
      <c r="AC673" s="14">
        <v>0.33984963340435498</v>
      </c>
      <c r="AD673" s="14">
        <v>0.270704996684341</v>
      </c>
      <c r="AE673" s="14"/>
      <c r="AF673" s="14">
        <v>0.31126159218899602</v>
      </c>
      <c r="AG673" s="14">
        <v>0.25700088264062898</v>
      </c>
      <c r="AH673" s="14">
        <v>0.37544650256221201</v>
      </c>
      <c r="AI673" s="14">
        <v>0.31139896449370003</v>
      </c>
      <c r="AJ673" s="14">
        <v>0</v>
      </c>
      <c r="AK673" s="14"/>
      <c r="AL673" s="14">
        <v>0.31778846719783799</v>
      </c>
      <c r="AM673" s="14">
        <v>0.28485426786829798</v>
      </c>
      <c r="AN673" s="14">
        <v>0.28066316022781401</v>
      </c>
      <c r="AO673" s="14">
        <v>0.52109143260232105</v>
      </c>
      <c r="AP673" s="14">
        <v>0</v>
      </c>
      <c r="AQ673" s="14"/>
      <c r="AR673" s="14">
        <v>0.27534041811515803</v>
      </c>
      <c r="AS673" s="14">
        <v>0.36414868210537799</v>
      </c>
      <c r="AT673" s="14">
        <v>0.24711654008102499</v>
      </c>
      <c r="AU673" s="14"/>
      <c r="AV673" s="14">
        <v>0.32234446121129401</v>
      </c>
      <c r="AW673" s="14">
        <v>0.316952552097991</v>
      </c>
      <c r="AX673" s="14">
        <v>0.2692374893319</v>
      </c>
      <c r="AY673" s="14"/>
      <c r="AZ673" s="14">
        <v>0.25870901599558299</v>
      </c>
      <c r="BA673" s="14">
        <v>0.34127051871498298</v>
      </c>
      <c r="BB673" s="14">
        <v>0.26973262103719198</v>
      </c>
      <c r="BC673" s="14"/>
      <c r="BD673" s="14">
        <v>0.29648510289763202</v>
      </c>
      <c r="BE673" s="14">
        <v>0.30699971014371602</v>
      </c>
      <c r="BF673" s="14"/>
      <c r="BG673" s="14">
        <v>0.30634914067502</v>
      </c>
      <c r="BH673" s="14">
        <v>0.26998738083924201</v>
      </c>
      <c r="BI673" s="14"/>
      <c r="BJ673" s="14">
        <v>0.25347955460522398</v>
      </c>
      <c r="BK673" s="14">
        <v>0.30438792310492102</v>
      </c>
    </row>
    <row r="674" spans="2:63" x14ac:dyDescent="0.35">
      <c r="B674" t="s">
        <v>336</v>
      </c>
      <c r="C674" s="14">
        <v>0.20165273085129601</v>
      </c>
      <c r="D674" s="14">
        <v>0.197934837658263</v>
      </c>
      <c r="E674" s="14">
        <v>0.20448998316217701</v>
      </c>
      <c r="F674" s="14"/>
      <c r="G674" s="14">
        <v>0.208760463294584</v>
      </c>
      <c r="H674" s="14">
        <v>0.20735767370831101</v>
      </c>
      <c r="I674" s="14">
        <v>0.20824660528844799</v>
      </c>
      <c r="J674" s="14">
        <v>0.16590036910173001</v>
      </c>
      <c r="K674" s="14">
        <v>0.19303103095770399</v>
      </c>
      <c r="L674" s="14">
        <v>0.224621000827847</v>
      </c>
      <c r="M674" s="14"/>
      <c r="N674" s="14">
        <v>0.11425182879260801</v>
      </c>
      <c r="O674" s="14">
        <v>0.219279803535401</v>
      </c>
      <c r="P674" s="14"/>
      <c r="Q674" s="14">
        <v>0.24201103085760001</v>
      </c>
      <c r="R674" s="14">
        <v>0.20668784738059101</v>
      </c>
      <c r="S674" s="14">
        <v>0.17929318838328401</v>
      </c>
      <c r="T674" s="14">
        <v>0.30888806402816799</v>
      </c>
      <c r="U674" s="14">
        <v>0.179142868713071</v>
      </c>
      <c r="V674" s="14">
        <v>0.246503196268828</v>
      </c>
      <c r="W674" s="14">
        <v>0.167142267362724</v>
      </c>
      <c r="X674" s="14">
        <v>0.21515168239181601</v>
      </c>
      <c r="Y674" s="14">
        <v>0.15126245149018799</v>
      </c>
      <c r="Z674" s="14">
        <v>0.248172817758015</v>
      </c>
      <c r="AA674" s="14"/>
      <c r="AB674" s="14">
        <v>0.13793489339155399</v>
      </c>
      <c r="AC674" s="14">
        <v>0.19361162896856399</v>
      </c>
      <c r="AD674" s="14">
        <v>0.23633012820962401</v>
      </c>
      <c r="AE674" s="14"/>
      <c r="AF674" s="14">
        <v>0.14218150837285801</v>
      </c>
      <c r="AG674" s="14">
        <v>0.23307743576083401</v>
      </c>
      <c r="AH674" s="14">
        <v>0.24666959617272899</v>
      </c>
      <c r="AI674" s="14">
        <v>0.26800897369962501</v>
      </c>
      <c r="AJ674" s="14">
        <v>0</v>
      </c>
      <c r="AK674" s="14"/>
      <c r="AL674" s="14">
        <v>0.15540311302783899</v>
      </c>
      <c r="AM674" s="14">
        <v>0.22360841358292699</v>
      </c>
      <c r="AN674" s="14">
        <v>0.26451273325563401</v>
      </c>
      <c r="AO674" s="14">
        <v>0.16735532111021401</v>
      </c>
      <c r="AP674" s="14">
        <v>0</v>
      </c>
      <c r="AQ674" s="14"/>
      <c r="AR674" s="14">
        <v>0.15013964157513901</v>
      </c>
      <c r="AS674" s="14">
        <v>0.18032656923038901</v>
      </c>
      <c r="AT674" s="14">
        <v>0.24056251415358601</v>
      </c>
      <c r="AU674" s="14"/>
      <c r="AV674" s="14">
        <v>0.13912432979651901</v>
      </c>
      <c r="AW674" s="14">
        <v>0.22848439288758701</v>
      </c>
      <c r="AX674" s="14">
        <v>0.20486126540963301</v>
      </c>
      <c r="AY674" s="14"/>
      <c r="AZ674" s="14">
        <v>0.17164372568743</v>
      </c>
      <c r="BA674" s="14">
        <v>0.19824982605814301</v>
      </c>
      <c r="BB674" s="14">
        <v>0.21508609011504801</v>
      </c>
      <c r="BC674" s="14"/>
      <c r="BD674" s="14">
        <v>0.142308561116086</v>
      </c>
      <c r="BE674" s="14">
        <v>0.188226445449418</v>
      </c>
      <c r="BF674" s="14"/>
      <c r="BG674" s="14">
        <v>0.18020120462501901</v>
      </c>
      <c r="BH674" s="14">
        <v>0.240607222926777</v>
      </c>
      <c r="BI674" s="14"/>
      <c r="BJ674" s="14">
        <v>0.22668597427597301</v>
      </c>
      <c r="BK674" s="14">
        <v>0.19479141929023699</v>
      </c>
    </row>
    <row r="675" spans="2:63" x14ac:dyDescent="0.35">
      <c r="B675" t="s">
        <v>337</v>
      </c>
      <c r="C675" s="14">
        <v>0.109055030420023</v>
      </c>
      <c r="D675" s="14">
        <v>0.12817145897350901</v>
      </c>
      <c r="E675" s="14">
        <v>9.0660465949077201E-2</v>
      </c>
      <c r="F675" s="14"/>
      <c r="G675" s="14">
        <v>0.11144956763545399</v>
      </c>
      <c r="H675" s="14">
        <v>0.103691330984783</v>
      </c>
      <c r="I675" s="14">
        <v>0.118160738394224</v>
      </c>
      <c r="J675" s="14">
        <v>0.10107820428063199</v>
      </c>
      <c r="K675" s="14">
        <v>0.124500181735552</v>
      </c>
      <c r="L675" s="14">
        <v>9.8552817611662097E-2</v>
      </c>
      <c r="M675" s="14"/>
      <c r="N675" s="14">
        <v>0.115512391248563</v>
      </c>
      <c r="O675" s="14">
        <v>0.10775270554704</v>
      </c>
      <c r="P675" s="14"/>
      <c r="Q675" s="14">
        <v>8.94654799875646E-2</v>
      </c>
      <c r="R675" s="14">
        <v>9.9653445654402498E-2</v>
      </c>
      <c r="S675" s="14">
        <v>8.8558858430898696E-2</v>
      </c>
      <c r="T675" s="14">
        <v>0.15577801248953899</v>
      </c>
      <c r="U675" s="14">
        <v>7.9310777174715394E-2</v>
      </c>
      <c r="V675" s="14">
        <v>9.2436834223984105E-2</v>
      </c>
      <c r="W675" s="14">
        <v>0.158624890274466</v>
      </c>
      <c r="X675" s="14">
        <v>8.1280651717583294E-2</v>
      </c>
      <c r="Y675" s="14">
        <v>0.1170411263771</v>
      </c>
      <c r="Z675" s="14">
        <v>0.107554505450037</v>
      </c>
      <c r="AA675" s="14"/>
      <c r="AB675" s="14">
        <v>0.100694863429236</v>
      </c>
      <c r="AC675" s="14">
        <v>0.10694603889505901</v>
      </c>
      <c r="AD675" s="14">
        <v>0.121050047324145</v>
      </c>
      <c r="AE675" s="14"/>
      <c r="AF675" s="14">
        <v>0.10060507608812</v>
      </c>
      <c r="AG675" s="14">
        <v>0.127803590185638</v>
      </c>
      <c r="AH675" s="14">
        <v>0.14029763998951</v>
      </c>
      <c r="AI675" s="14">
        <v>9.1354797366741305E-2</v>
      </c>
      <c r="AJ675" s="14">
        <v>0</v>
      </c>
      <c r="AK675" s="14"/>
      <c r="AL675" s="14">
        <v>7.7490494957323797E-2</v>
      </c>
      <c r="AM675" s="14">
        <v>0.146877534684143</v>
      </c>
      <c r="AN675" s="14">
        <v>9.3115290078080906E-2</v>
      </c>
      <c r="AO675" s="14">
        <v>0.176333024263505</v>
      </c>
      <c r="AP675" s="14">
        <v>0</v>
      </c>
      <c r="AQ675" s="14"/>
      <c r="AR675" s="14">
        <v>7.3653346256561003E-2</v>
      </c>
      <c r="AS675" s="14">
        <v>9.2471051964967493E-2</v>
      </c>
      <c r="AT675" s="14">
        <v>0.14022970779180899</v>
      </c>
      <c r="AU675" s="14"/>
      <c r="AV675" s="14">
        <v>0.10321764245628499</v>
      </c>
      <c r="AW675" s="14">
        <v>9.7021261375816195E-2</v>
      </c>
      <c r="AX675" s="14">
        <v>0.172574994716789</v>
      </c>
      <c r="AY675" s="14"/>
      <c r="AZ675" s="14">
        <v>6.3207148718727194E-2</v>
      </c>
      <c r="BA675" s="14">
        <v>0.10579550542308901</v>
      </c>
      <c r="BB675" s="14">
        <v>0.13918057589584601</v>
      </c>
      <c r="BC675" s="14"/>
      <c r="BD675" s="14">
        <v>0.105624875324568</v>
      </c>
      <c r="BE675" s="14">
        <v>0.12216809359273199</v>
      </c>
      <c r="BF675" s="14"/>
      <c r="BG675" s="14">
        <v>0.114522250312489</v>
      </c>
      <c r="BH675" s="14">
        <v>9.91269361795733E-2</v>
      </c>
      <c r="BI675" s="14"/>
      <c r="BJ675" s="14">
        <v>0.12485967987955</v>
      </c>
      <c r="BK675" s="14">
        <v>0.10472316569856099</v>
      </c>
    </row>
    <row r="676" spans="2:63" x14ac:dyDescent="0.35">
      <c r="B676" t="s">
        <v>338</v>
      </c>
      <c r="C676" s="14">
        <v>0.102881368890782</v>
      </c>
      <c r="D676" s="14">
        <v>0.11470459755321601</v>
      </c>
      <c r="E676" s="14">
        <v>9.3034802579880699E-2</v>
      </c>
      <c r="F676" s="14"/>
      <c r="G676" s="14">
        <v>5.1716978083551399E-2</v>
      </c>
      <c r="H676" s="14">
        <v>7.9337946644036997E-2</v>
      </c>
      <c r="I676" s="14">
        <v>0.115947188234008</v>
      </c>
      <c r="J676" s="14">
        <v>0.126259892854549</v>
      </c>
      <c r="K676" s="14">
        <v>0.10435916047211199</v>
      </c>
      <c r="L676" s="14">
        <v>0.12857046795513</v>
      </c>
      <c r="M676" s="14"/>
      <c r="N676" s="14">
        <v>0.101400622454606</v>
      </c>
      <c r="O676" s="14">
        <v>0.10318000682749</v>
      </c>
      <c r="P676" s="14"/>
      <c r="Q676" s="14">
        <v>6.9836078706170798E-2</v>
      </c>
      <c r="R676" s="14">
        <v>0.113691990028245</v>
      </c>
      <c r="S676" s="14">
        <v>8.1217282296595694E-2</v>
      </c>
      <c r="T676" s="14">
        <v>9.1122525823972497E-2</v>
      </c>
      <c r="U676" s="14">
        <v>0.173797898050743</v>
      </c>
      <c r="V676" s="14">
        <v>7.2733461271398306E-2</v>
      </c>
      <c r="W676" s="14">
        <v>0.127179494097966</v>
      </c>
      <c r="X676" s="14">
        <v>0.10499300844838701</v>
      </c>
      <c r="Y676" s="14">
        <v>0.11984637872821199</v>
      </c>
      <c r="Z676" s="14">
        <v>4.9272517007353599E-2</v>
      </c>
      <c r="AA676" s="14"/>
      <c r="AB676" s="14">
        <v>6.4571363752707805E-2</v>
      </c>
      <c r="AC676" s="14">
        <v>9.0795737924354705E-2</v>
      </c>
      <c r="AD676" s="14">
        <v>0.157851330444364</v>
      </c>
      <c r="AE676" s="14"/>
      <c r="AF676" s="14">
        <v>7.1814802353607501E-2</v>
      </c>
      <c r="AG676" s="14">
        <v>0.15217915751797501</v>
      </c>
      <c r="AH676" s="14">
        <v>8.1374573977487999E-2</v>
      </c>
      <c r="AI676" s="14">
        <v>7.1860340334258199E-2</v>
      </c>
      <c r="AJ676" s="14">
        <v>0</v>
      </c>
      <c r="AK676" s="14"/>
      <c r="AL676" s="14">
        <v>6.8527017101115195E-2</v>
      </c>
      <c r="AM676" s="14">
        <v>0.14319894739108599</v>
      </c>
      <c r="AN676" s="14">
        <v>0.13183271300148899</v>
      </c>
      <c r="AO676" s="14">
        <v>0</v>
      </c>
      <c r="AP676" s="14">
        <v>0</v>
      </c>
      <c r="AQ676" s="14"/>
      <c r="AR676" s="14">
        <v>5.0026524341276399E-2</v>
      </c>
      <c r="AS676" s="14">
        <v>3.68716534607368E-2</v>
      </c>
      <c r="AT676" s="14">
        <v>0.18178641940175599</v>
      </c>
      <c r="AU676" s="14"/>
      <c r="AV676" s="14">
        <v>8.0296880818334596E-2</v>
      </c>
      <c r="AW676" s="14">
        <v>8.8880875459626002E-2</v>
      </c>
      <c r="AX676" s="14">
        <v>0.14442090418279399</v>
      </c>
      <c r="AY676" s="14"/>
      <c r="AZ676" s="14">
        <v>5.78349177615676E-2</v>
      </c>
      <c r="BA676" s="14">
        <v>8.5519551767281807E-2</v>
      </c>
      <c r="BB676" s="14">
        <v>0.153382726317082</v>
      </c>
      <c r="BC676" s="14"/>
      <c r="BD676" s="14">
        <v>0.13322714324441501</v>
      </c>
      <c r="BE676" s="14">
        <v>0.105046906437169</v>
      </c>
      <c r="BF676" s="14"/>
      <c r="BG676" s="14">
        <v>0.113052864525806</v>
      </c>
      <c r="BH676" s="14">
        <v>8.4410634364443501E-2</v>
      </c>
      <c r="BI676" s="14"/>
      <c r="BJ676" s="14">
        <v>8.7585717594314993E-2</v>
      </c>
      <c r="BK676" s="14">
        <v>0.10707372332500301</v>
      </c>
    </row>
    <row r="677" spans="2:63" x14ac:dyDescent="0.35">
      <c r="B677" t="s">
        <v>86</v>
      </c>
      <c r="C677" s="14">
        <v>5.1443512542054197E-2</v>
      </c>
      <c r="D677" s="14">
        <v>4.0104721890713499E-2</v>
      </c>
      <c r="E677" s="14">
        <v>6.2028088205024798E-2</v>
      </c>
      <c r="F677" s="14"/>
      <c r="G677" s="14">
        <v>4.0840765464401303E-2</v>
      </c>
      <c r="H677" s="14">
        <v>3.4847747280042897E-2</v>
      </c>
      <c r="I677" s="14">
        <v>6.1433565422540699E-2</v>
      </c>
      <c r="J677" s="14">
        <v>8.2378409424997301E-2</v>
      </c>
      <c r="K677" s="14">
        <v>6.41490858653921E-2</v>
      </c>
      <c r="L677" s="14">
        <v>2.58116559487001E-2</v>
      </c>
      <c r="M677" s="14"/>
      <c r="N677" s="14">
        <v>1.7138661011760901E-2</v>
      </c>
      <c r="O677" s="14">
        <v>5.8362138060768801E-2</v>
      </c>
      <c r="P677" s="14"/>
      <c r="Q677" s="14">
        <v>0.12121158727386</v>
      </c>
      <c r="R677" s="14">
        <v>7.0590273735987294E-2</v>
      </c>
      <c r="S677" s="14">
        <v>4.0349836470614797E-2</v>
      </c>
      <c r="T677" s="14">
        <v>1.6890036526839802E-2</v>
      </c>
      <c r="U677" s="14">
        <v>4.5758321150577499E-2</v>
      </c>
      <c r="V677" s="14">
        <v>1.1189475313712101E-2</v>
      </c>
      <c r="W677" s="14">
        <v>5.3151184048028599E-2</v>
      </c>
      <c r="X677" s="14">
        <v>7.1536711310401194E-2</v>
      </c>
      <c r="Y677" s="14">
        <v>3.9826935552839003E-3</v>
      </c>
      <c r="Z677" s="14">
        <v>0.12706015167128501</v>
      </c>
      <c r="AA677" s="14"/>
      <c r="AB677" s="14">
        <v>2.5697974615040298E-2</v>
      </c>
      <c r="AC677" s="14">
        <v>4.3791351830513997E-2</v>
      </c>
      <c r="AD677" s="14">
        <v>2.87743462117039E-2</v>
      </c>
      <c r="AE677" s="14"/>
      <c r="AF677" s="14">
        <v>3.8154227189564897E-2</v>
      </c>
      <c r="AG677" s="14">
        <v>3.3377430840854601E-2</v>
      </c>
      <c r="AH677" s="14">
        <v>5.8499088719219897E-2</v>
      </c>
      <c r="AI677" s="14">
        <v>8.7944871913175501E-2</v>
      </c>
      <c r="AJ677" s="14">
        <v>0</v>
      </c>
      <c r="AK677" s="14"/>
      <c r="AL677" s="14">
        <v>3.3008362952399603E-2</v>
      </c>
      <c r="AM677" s="14">
        <v>1.7319003572184799E-2</v>
      </c>
      <c r="AN677" s="14">
        <v>8.0240474092514502E-2</v>
      </c>
      <c r="AO677" s="14">
        <v>5.8665822258430103E-2</v>
      </c>
      <c r="AP677" s="14">
        <v>0</v>
      </c>
      <c r="AQ677" s="14"/>
      <c r="AR677" s="14">
        <v>7.7080892138465503E-3</v>
      </c>
      <c r="AS677" s="14">
        <v>3.1932262090994201E-2</v>
      </c>
      <c r="AT677" s="14">
        <v>3.7672770733161901E-2</v>
      </c>
      <c r="AU677" s="14"/>
      <c r="AV677" s="14">
        <v>1.23989985771971E-2</v>
      </c>
      <c r="AW677" s="14">
        <v>3.9498204232588E-2</v>
      </c>
      <c r="AX677" s="14">
        <v>5.1606191043015302E-2</v>
      </c>
      <c r="AY677" s="14"/>
      <c r="AZ677" s="14">
        <v>2.0621640970764601E-2</v>
      </c>
      <c r="BA677" s="14">
        <v>4.1343595397120798E-2</v>
      </c>
      <c r="BB677" s="14">
        <v>2.65926057154766E-2</v>
      </c>
      <c r="BC677" s="14"/>
      <c r="BD677" s="14">
        <v>6.8035232045809196E-3</v>
      </c>
      <c r="BE677" s="14">
        <v>5.4496798090211601E-2</v>
      </c>
      <c r="BF677" s="14"/>
      <c r="BG677" s="14">
        <v>2.5844366014665901E-2</v>
      </c>
      <c r="BH677" s="14">
        <v>9.7929797015310904E-2</v>
      </c>
      <c r="BI677" s="14"/>
      <c r="BJ677" s="14">
        <v>7.7192966744783098E-2</v>
      </c>
      <c r="BK677" s="14">
        <v>4.4385896203054803E-2</v>
      </c>
    </row>
    <row r="678" spans="2:63" x14ac:dyDescent="0.35">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row>
    <row r="679" spans="2:63" x14ac:dyDescent="0.35">
      <c r="B679" s="6" t="s">
        <v>354</v>
      </c>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row>
    <row r="680" spans="2:63" x14ac:dyDescent="0.35">
      <c r="B680" s="21" t="s">
        <v>355</v>
      </c>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row>
    <row r="681" spans="2:63" x14ac:dyDescent="0.35">
      <c r="B681" t="s">
        <v>342</v>
      </c>
      <c r="C681" s="14">
        <v>0.52470617684718701</v>
      </c>
      <c r="D681" s="14">
        <v>0.50442265505200701</v>
      </c>
      <c r="E681" s="14">
        <v>0.54856349886798395</v>
      </c>
      <c r="F681" s="14"/>
      <c r="G681" s="14">
        <v>0.47577796399715999</v>
      </c>
      <c r="H681" s="14">
        <v>0.52447936388946104</v>
      </c>
      <c r="I681" s="14">
        <v>0.57836794511406597</v>
      </c>
      <c r="J681" s="14">
        <v>0.63298198467599098</v>
      </c>
      <c r="K681" s="14">
        <v>0.48171999052112402</v>
      </c>
      <c r="L681" s="14">
        <v>0.43468734929816799</v>
      </c>
      <c r="M681" s="14"/>
      <c r="N681" s="14">
        <v>0.50463765301183405</v>
      </c>
      <c r="O681" s="14">
        <v>0.52936970280232098</v>
      </c>
      <c r="P681" s="14"/>
      <c r="Q681" s="14">
        <v>0.70717864222570004</v>
      </c>
      <c r="R681" s="14">
        <v>0.431938062595637</v>
      </c>
      <c r="S681" s="14">
        <v>0.56712406339967003</v>
      </c>
      <c r="T681" s="14">
        <v>0.42500457695912802</v>
      </c>
      <c r="U681" s="14">
        <v>0.89954773543100397</v>
      </c>
      <c r="V681" s="14">
        <v>0.31403375929644001</v>
      </c>
      <c r="W681" s="14">
        <v>0.60894681131117001</v>
      </c>
      <c r="X681" s="14">
        <v>0.50977300095026301</v>
      </c>
      <c r="Y681" s="14">
        <v>0.61693014951922198</v>
      </c>
      <c r="Z681" s="14">
        <v>0.15423601208263099</v>
      </c>
      <c r="AA681" s="14"/>
      <c r="AB681" s="14">
        <v>0.62814751339038699</v>
      </c>
      <c r="AC681" s="14">
        <v>0.488288328555877</v>
      </c>
      <c r="AD681" s="14">
        <v>0.57789015308379499</v>
      </c>
      <c r="AE681" s="14"/>
      <c r="AF681" s="14">
        <v>0.497343717896996</v>
      </c>
      <c r="AG681" s="14">
        <v>0.51795462698286698</v>
      </c>
      <c r="AH681" s="14">
        <v>0.821367802274651</v>
      </c>
      <c r="AI681" s="14">
        <v>0.54161033291591498</v>
      </c>
      <c r="AJ681" s="14">
        <v>0</v>
      </c>
      <c r="AK681" s="14"/>
      <c r="AL681" s="14">
        <v>0.60117083746927202</v>
      </c>
      <c r="AM681" s="14">
        <v>0.62082534921852295</v>
      </c>
      <c r="AN681" s="14">
        <v>0.37462261684343001</v>
      </c>
      <c r="AO681" s="14">
        <v>0</v>
      </c>
      <c r="AP681" s="14">
        <v>0</v>
      </c>
      <c r="AQ681" s="14"/>
      <c r="AR681" s="14">
        <v>0.42378045207321002</v>
      </c>
      <c r="AS681" s="14">
        <v>0.463403733231048</v>
      </c>
      <c r="AT681" s="14">
        <v>0.527591411844889</v>
      </c>
      <c r="AU681" s="14"/>
      <c r="AV681" s="14">
        <v>0.60709952158566804</v>
      </c>
      <c r="AW681" s="14">
        <v>0.52740629043023601</v>
      </c>
      <c r="AX681" s="14">
        <v>0.50068695178919698</v>
      </c>
      <c r="AY681" s="14"/>
      <c r="AZ681" s="14">
        <v>0.497634625531158</v>
      </c>
      <c r="BA681" s="14">
        <v>0.60216794951333297</v>
      </c>
      <c r="BB681" s="14">
        <v>0.499054849673775</v>
      </c>
      <c r="BC681" s="14"/>
      <c r="BD681" s="14">
        <v>0.49770031731543901</v>
      </c>
      <c r="BE681" s="14">
        <v>0.45924575143178198</v>
      </c>
      <c r="BF681" s="14"/>
      <c r="BG681" s="14">
        <v>0.56085632022960097</v>
      </c>
      <c r="BH681" s="14">
        <v>0.45615816032720402</v>
      </c>
      <c r="BI681" s="14"/>
      <c r="BJ681" s="14">
        <v>0.63859881557542697</v>
      </c>
      <c r="BK681" s="14">
        <v>0.49850372541397298</v>
      </c>
    </row>
    <row r="682" spans="2:63" x14ac:dyDescent="0.35">
      <c r="B682" t="s">
        <v>343</v>
      </c>
      <c r="C682" s="14">
        <v>0.41308017451735501</v>
      </c>
      <c r="D682" s="14">
        <v>0.33235283331984</v>
      </c>
      <c r="E682" s="14">
        <v>0.50803105110968205</v>
      </c>
      <c r="F682" s="14"/>
      <c r="G682" s="14">
        <v>0.352599073341967</v>
      </c>
      <c r="H682" s="14">
        <v>0.40685280398263801</v>
      </c>
      <c r="I682" s="14">
        <v>0.34548773365480301</v>
      </c>
      <c r="J682" s="14">
        <v>0.25409061248910803</v>
      </c>
      <c r="K682" s="14">
        <v>0.542437905758274</v>
      </c>
      <c r="L682" s="14">
        <v>0.53900934675481305</v>
      </c>
      <c r="M682" s="14"/>
      <c r="N682" s="14">
        <v>0.43375846189626699</v>
      </c>
      <c r="O682" s="14">
        <v>0.40827495163746402</v>
      </c>
      <c r="P682" s="14"/>
      <c r="Q682" s="14">
        <v>0.51916839600165499</v>
      </c>
      <c r="R682" s="14">
        <v>0.416971777283065</v>
      </c>
      <c r="S682" s="14">
        <v>0.23990780290189601</v>
      </c>
      <c r="T682" s="14">
        <v>0.42485211695749803</v>
      </c>
      <c r="U682" s="14">
        <v>0.66748383507035003</v>
      </c>
      <c r="V682" s="14">
        <v>0.22320153455049599</v>
      </c>
      <c r="W682" s="14">
        <v>0.43735402284879299</v>
      </c>
      <c r="X682" s="14">
        <v>0.55396521666999798</v>
      </c>
      <c r="Y682" s="14">
        <v>0.452691220749667</v>
      </c>
      <c r="Z682" s="14">
        <v>0.12265940100611</v>
      </c>
      <c r="AA682" s="14"/>
      <c r="AB682" s="14">
        <v>0.55492690929585198</v>
      </c>
      <c r="AC682" s="14">
        <v>0.29716198519256798</v>
      </c>
      <c r="AD682" s="14">
        <v>0.46980794182326802</v>
      </c>
      <c r="AE682" s="14"/>
      <c r="AF682" s="14">
        <v>0.431766192295512</v>
      </c>
      <c r="AG682" s="14">
        <v>0.434532699243109</v>
      </c>
      <c r="AH682" s="14">
        <v>0.30640348174338999</v>
      </c>
      <c r="AI682" s="14">
        <v>0.43254844520598801</v>
      </c>
      <c r="AJ682" s="14">
        <v>0</v>
      </c>
      <c r="AK682" s="14"/>
      <c r="AL682" s="14">
        <v>0.48418388592741601</v>
      </c>
      <c r="AM682" s="14">
        <v>0.47209480623872502</v>
      </c>
      <c r="AN682" s="14">
        <v>0.49536744298797097</v>
      </c>
      <c r="AO682" s="14">
        <v>0</v>
      </c>
      <c r="AP682" s="14">
        <v>0</v>
      </c>
      <c r="AQ682" s="14"/>
      <c r="AR682" s="14">
        <v>0.371549275251008</v>
      </c>
      <c r="AS682" s="14">
        <v>0.37985622267346097</v>
      </c>
      <c r="AT682" s="14">
        <v>0.40863906784031701</v>
      </c>
      <c r="AU682" s="14"/>
      <c r="AV682" s="14">
        <v>0.32107638651968101</v>
      </c>
      <c r="AW682" s="14">
        <v>0.44304838405693597</v>
      </c>
      <c r="AX682" s="14">
        <v>0.34062521317048999</v>
      </c>
      <c r="AY682" s="14"/>
      <c r="AZ682" s="14">
        <v>0.53344841850130997</v>
      </c>
      <c r="BA682" s="14">
        <v>0.41666333690943502</v>
      </c>
      <c r="BB682" s="14">
        <v>0.430596104327929</v>
      </c>
      <c r="BC682" s="14"/>
      <c r="BD682" s="14">
        <v>0.37340770384115601</v>
      </c>
      <c r="BE682" s="14">
        <v>0.41961548819051397</v>
      </c>
      <c r="BF682" s="14"/>
      <c r="BG682" s="14">
        <v>0.43414229795964299</v>
      </c>
      <c r="BH682" s="14">
        <v>0.37314210925451502</v>
      </c>
      <c r="BI682" s="14"/>
      <c r="BJ682" s="14">
        <v>0.50147208898639895</v>
      </c>
      <c r="BK682" s="14">
        <v>0.39274448933325501</v>
      </c>
    </row>
    <row r="683" spans="2:63" x14ac:dyDescent="0.35">
      <c r="B683" t="s">
        <v>344</v>
      </c>
      <c r="C683" s="14">
        <v>0.38424103658070302</v>
      </c>
      <c r="D683" s="14">
        <v>0.38615104285269602</v>
      </c>
      <c r="E683" s="14">
        <v>0.38199450192302398</v>
      </c>
      <c r="F683" s="14"/>
      <c r="G683" s="14">
        <v>0.541521171494738</v>
      </c>
      <c r="H683" s="14">
        <v>0.33973838214962099</v>
      </c>
      <c r="I683" s="14">
        <v>0.37629363144718497</v>
      </c>
      <c r="J683" s="14">
        <v>0.35757431884420099</v>
      </c>
      <c r="K683" s="14">
        <v>0.549695351697158</v>
      </c>
      <c r="L683" s="14">
        <v>0.269797644539158</v>
      </c>
      <c r="M683" s="14"/>
      <c r="N683" s="14">
        <v>0.345256693621808</v>
      </c>
      <c r="O683" s="14">
        <v>0.393300222832978</v>
      </c>
      <c r="P683" s="14"/>
      <c r="Q683" s="14">
        <v>0.51916839600165499</v>
      </c>
      <c r="R683" s="14">
        <v>0.394115465340585</v>
      </c>
      <c r="S683" s="14">
        <v>0.40696590362852902</v>
      </c>
      <c r="T683" s="14">
        <v>0.42848321616052498</v>
      </c>
      <c r="U683" s="14">
        <v>0.25023755615166998</v>
      </c>
      <c r="V683" s="14">
        <v>0.226661259967644</v>
      </c>
      <c r="W683" s="14">
        <v>0.45065813516347097</v>
      </c>
      <c r="X683" s="14">
        <v>0.35445803849407098</v>
      </c>
      <c r="Y683" s="14">
        <v>0.41521753201637002</v>
      </c>
      <c r="Z683" s="14">
        <v>0</v>
      </c>
      <c r="AA683" s="14"/>
      <c r="AB683" s="14">
        <v>0.20738264873332701</v>
      </c>
      <c r="AC683" s="14">
        <v>0.41347285285255497</v>
      </c>
      <c r="AD683" s="14">
        <v>0.44811479562905798</v>
      </c>
      <c r="AE683" s="14"/>
      <c r="AF683" s="14">
        <v>0.28002135428207903</v>
      </c>
      <c r="AG683" s="14">
        <v>0.42807542917965102</v>
      </c>
      <c r="AH683" s="14">
        <v>0.39451992603349101</v>
      </c>
      <c r="AI683" s="14">
        <v>0.47627411787421298</v>
      </c>
      <c r="AJ683" s="14">
        <v>0</v>
      </c>
      <c r="AK683" s="14"/>
      <c r="AL683" s="14">
        <v>0.26565088578130103</v>
      </c>
      <c r="AM683" s="14">
        <v>0.45264724571609599</v>
      </c>
      <c r="AN683" s="14">
        <v>0.466507174044416</v>
      </c>
      <c r="AO683" s="14">
        <v>1</v>
      </c>
      <c r="AP683" s="14">
        <v>0</v>
      </c>
      <c r="AQ683" s="14"/>
      <c r="AR683" s="14">
        <v>0.16258449073297901</v>
      </c>
      <c r="AS683" s="14">
        <v>0.356253565040966</v>
      </c>
      <c r="AT683" s="14">
        <v>0.44240456330220901</v>
      </c>
      <c r="AU683" s="14"/>
      <c r="AV683" s="14">
        <v>0.29947816813357803</v>
      </c>
      <c r="AW683" s="14">
        <v>0.46148818374099498</v>
      </c>
      <c r="AX683" s="14">
        <v>0.40507717349113898</v>
      </c>
      <c r="AY683" s="14"/>
      <c r="AZ683" s="14">
        <v>0.39798081553197501</v>
      </c>
      <c r="BA683" s="14">
        <v>0.34395614792795698</v>
      </c>
      <c r="BB683" s="14">
        <v>0.46233316447730999</v>
      </c>
      <c r="BC683" s="14"/>
      <c r="BD683" s="14">
        <v>0.42573075166669799</v>
      </c>
      <c r="BE683" s="14">
        <v>0.415131403355605</v>
      </c>
      <c r="BF683" s="14"/>
      <c r="BG683" s="14">
        <v>0.41092125165694898</v>
      </c>
      <c r="BH683" s="14">
        <v>0.33364992814562999</v>
      </c>
      <c r="BI683" s="14"/>
      <c r="BJ683" s="14">
        <v>0.391842115915773</v>
      </c>
      <c r="BK683" s="14">
        <v>0.382492311515229</v>
      </c>
    </row>
    <row r="684" spans="2:63" x14ac:dyDescent="0.35">
      <c r="B684" t="s">
        <v>345</v>
      </c>
      <c r="C684" s="14">
        <v>0.28430776705606298</v>
      </c>
      <c r="D684" s="14">
        <v>0.26627883313298401</v>
      </c>
      <c r="E684" s="14">
        <v>0.30551326019664798</v>
      </c>
      <c r="F684" s="14"/>
      <c r="G684" s="14">
        <v>0</v>
      </c>
      <c r="H684" s="14">
        <v>0.235947353143032</v>
      </c>
      <c r="I684" s="14">
        <v>0.23554647223275499</v>
      </c>
      <c r="J684" s="14">
        <v>0.19215619311502</v>
      </c>
      <c r="K684" s="14">
        <v>0.48147098064058302</v>
      </c>
      <c r="L684" s="14">
        <v>0.40303830562630999</v>
      </c>
      <c r="M684" s="14"/>
      <c r="N684" s="14">
        <v>0.29987341290997599</v>
      </c>
      <c r="O684" s="14">
        <v>0.28069062042167697</v>
      </c>
      <c r="P684" s="14"/>
      <c r="Q684" s="14">
        <v>0</v>
      </c>
      <c r="R684" s="14">
        <v>0.28446408100417703</v>
      </c>
      <c r="S684" s="14">
        <v>0.21220060778849401</v>
      </c>
      <c r="T684" s="14">
        <v>0.27378656103899901</v>
      </c>
      <c r="U684" s="14">
        <v>0.32036634615059001</v>
      </c>
      <c r="V684" s="14">
        <v>0.24276412266477199</v>
      </c>
      <c r="W684" s="14">
        <v>0.40998910128346799</v>
      </c>
      <c r="X684" s="14">
        <v>0.156827687902792</v>
      </c>
      <c r="Y684" s="14">
        <v>0.30908056143323898</v>
      </c>
      <c r="Z684" s="14">
        <v>0.246429873140042</v>
      </c>
      <c r="AA684" s="14"/>
      <c r="AB684" s="14">
        <v>6.4855689549272302E-2</v>
      </c>
      <c r="AC684" s="14">
        <v>0.18046145943582201</v>
      </c>
      <c r="AD684" s="14">
        <v>0.41417864699054702</v>
      </c>
      <c r="AE684" s="14"/>
      <c r="AF684" s="14">
        <v>0.116236146510522</v>
      </c>
      <c r="AG684" s="14">
        <v>0.38107541913640502</v>
      </c>
      <c r="AH684" s="14">
        <v>7.5624544864701104E-2</v>
      </c>
      <c r="AI684" s="14">
        <v>0.35452539804854499</v>
      </c>
      <c r="AJ684" s="14">
        <v>0</v>
      </c>
      <c r="AK684" s="14"/>
      <c r="AL684" s="14">
        <v>0.111728274513946</v>
      </c>
      <c r="AM684" s="14">
        <v>0.365665971080334</v>
      </c>
      <c r="AN684" s="14">
        <v>0.25431677453372697</v>
      </c>
      <c r="AO684" s="14">
        <v>0</v>
      </c>
      <c r="AP684" s="14">
        <v>0</v>
      </c>
      <c r="AQ684" s="14"/>
      <c r="AR684" s="14">
        <v>0.21725916969630499</v>
      </c>
      <c r="AS684" s="14">
        <v>7.3273008075446705E-2</v>
      </c>
      <c r="AT684" s="14">
        <v>0.37436249051210402</v>
      </c>
      <c r="AU684" s="14"/>
      <c r="AV684" s="14">
        <v>0.22968786392298801</v>
      </c>
      <c r="AW684" s="14">
        <v>0.237952003364193</v>
      </c>
      <c r="AX684" s="14">
        <v>0.38272594866553</v>
      </c>
      <c r="AY684" s="14"/>
      <c r="AZ684" s="14">
        <v>0.132244899347154</v>
      </c>
      <c r="BA684" s="14">
        <v>0.17994840364335701</v>
      </c>
      <c r="BB684" s="14">
        <v>0.37974095788532802</v>
      </c>
      <c r="BC684" s="14"/>
      <c r="BD684" s="14">
        <v>0.34569471362166498</v>
      </c>
      <c r="BE684" s="14">
        <v>0.30696658989569098</v>
      </c>
      <c r="BF684" s="14"/>
      <c r="BG684" s="14">
        <v>0.27460211303501197</v>
      </c>
      <c r="BH684" s="14">
        <v>0.30271165898906</v>
      </c>
      <c r="BI684" s="14"/>
      <c r="BJ684" s="14">
        <v>0.20969640164872499</v>
      </c>
      <c r="BK684" s="14">
        <v>0.30147306149723002</v>
      </c>
    </row>
    <row r="685" spans="2:63" x14ac:dyDescent="0.35">
      <c r="B685" t="s">
        <v>346</v>
      </c>
      <c r="C685" s="14">
        <v>0.262243169231266</v>
      </c>
      <c r="D685" s="14">
        <v>0.27262465182176499</v>
      </c>
      <c r="E685" s="14">
        <v>0.25003254941307901</v>
      </c>
      <c r="F685" s="14"/>
      <c r="G685" s="14">
        <v>0.24367068704865</v>
      </c>
      <c r="H685" s="14">
        <v>0.27238804803876498</v>
      </c>
      <c r="I685" s="14">
        <v>0.19575251816546199</v>
      </c>
      <c r="J685" s="14">
        <v>0.249277263198493</v>
      </c>
      <c r="K685" s="14">
        <v>0.33754092479193698</v>
      </c>
      <c r="L685" s="14">
        <v>0.27831439695565902</v>
      </c>
      <c r="M685" s="14"/>
      <c r="N685" s="14">
        <v>0.41199049508622099</v>
      </c>
      <c r="O685" s="14">
        <v>0.22744486784318199</v>
      </c>
      <c r="P685" s="14"/>
      <c r="Q685" s="14">
        <v>0.26282548142406298</v>
      </c>
      <c r="R685" s="14">
        <v>0.24941110459656601</v>
      </c>
      <c r="S685" s="14">
        <v>0.19045347276118099</v>
      </c>
      <c r="T685" s="14">
        <v>0.342273480544657</v>
      </c>
      <c r="U685" s="14">
        <v>0.45922054257925399</v>
      </c>
      <c r="V685" s="14">
        <v>6.5059975796163405E-2</v>
      </c>
      <c r="W685" s="14">
        <v>0.32677777954478299</v>
      </c>
      <c r="X685" s="14">
        <v>0.192524044826069</v>
      </c>
      <c r="Y685" s="14">
        <v>0.33173829582327502</v>
      </c>
      <c r="Z685" s="14">
        <v>0</v>
      </c>
      <c r="AA685" s="14"/>
      <c r="AB685" s="14">
        <v>0.19328041978760899</v>
      </c>
      <c r="AC685" s="14">
        <v>0.31863641033738499</v>
      </c>
      <c r="AD685" s="14">
        <v>0.28883004361392201</v>
      </c>
      <c r="AE685" s="14"/>
      <c r="AF685" s="14">
        <v>0.25086509259229001</v>
      </c>
      <c r="AG685" s="14">
        <v>0.25490751392941502</v>
      </c>
      <c r="AH685" s="14">
        <v>0.19927025051941799</v>
      </c>
      <c r="AI685" s="14">
        <v>0.40537899065313399</v>
      </c>
      <c r="AJ685" s="14">
        <v>0</v>
      </c>
      <c r="AK685" s="14"/>
      <c r="AL685" s="14">
        <v>0.24950412325252799</v>
      </c>
      <c r="AM685" s="14">
        <v>0.292149876675867</v>
      </c>
      <c r="AN685" s="14">
        <v>0.37972292219821902</v>
      </c>
      <c r="AO685" s="14">
        <v>0</v>
      </c>
      <c r="AP685" s="14">
        <v>0</v>
      </c>
      <c r="AQ685" s="14"/>
      <c r="AR685" s="14">
        <v>0.42378045207321002</v>
      </c>
      <c r="AS685" s="14">
        <v>0.15838426310982501</v>
      </c>
      <c r="AT685" s="14">
        <v>0.300457489325338</v>
      </c>
      <c r="AU685" s="14"/>
      <c r="AV685" s="14">
        <v>0.23964679154458199</v>
      </c>
      <c r="AW685" s="14">
        <v>0.32120801794195802</v>
      </c>
      <c r="AX685" s="14">
        <v>0.204818451707308</v>
      </c>
      <c r="AY685" s="14"/>
      <c r="AZ685" s="14">
        <v>0.146897073084235</v>
      </c>
      <c r="BA685" s="14">
        <v>0.303613743803959</v>
      </c>
      <c r="BB685" s="14">
        <v>0.27188934527780501</v>
      </c>
      <c r="BC685" s="14"/>
      <c r="BD685" s="14">
        <v>0.24984772499537899</v>
      </c>
      <c r="BE685" s="14">
        <v>0.28560827463498001</v>
      </c>
      <c r="BF685" s="14"/>
      <c r="BG685" s="14">
        <v>0.26467272848114398</v>
      </c>
      <c r="BH685" s="14">
        <v>0.257636231277101</v>
      </c>
      <c r="BI685" s="14"/>
      <c r="BJ685" s="14">
        <v>0.27456165978688502</v>
      </c>
      <c r="BK685" s="14">
        <v>0.25940914366018097</v>
      </c>
    </row>
    <row r="686" spans="2:63" x14ac:dyDescent="0.35">
      <c r="B686" t="s">
        <v>347</v>
      </c>
      <c r="C686" s="14">
        <v>0.256544211834356</v>
      </c>
      <c r="D686" s="14">
        <v>0.28358933701439698</v>
      </c>
      <c r="E686" s="14">
        <v>0.22473394402049199</v>
      </c>
      <c r="F686" s="14"/>
      <c r="G686" s="14">
        <v>0.31570272365546198</v>
      </c>
      <c r="H686" s="14">
        <v>8.7317675892336605E-2</v>
      </c>
      <c r="I686" s="14">
        <v>0.317583737201519</v>
      </c>
      <c r="J686" s="14">
        <v>0.199662700025977</v>
      </c>
      <c r="K686" s="14">
        <v>0.269993583403147</v>
      </c>
      <c r="L686" s="14">
        <v>0.35276421139296199</v>
      </c>
      <c r="M686" s="14"/>
      <c r="N686" s="14">
        <v>0.18700176753084499</v>
      </c>
      <c r="O686" s="14">
        <v>0.272704493310645</v>
      </c>
      <c r="P686" s="14"/>
      <c r="Q686" s="14">
        <v>0.29282135777429902</v>
      </c>
      <c r="R686" s="14">
        <v>0.26886981105190799</v>
      </c>
      <c r="S686" s="14">
        <v>0.495213817817513</v>
      </c>
      <c r="T686" s="14">
        <v>0.33938949020761999</v>
      </c>
      <c r="U686" s="14">
        <v>0</v>
      </c>
      <c r="V686" s="14">
        <v>0.32071062445751303</v>
      </c>
      <c r="W686" s="14">
        <v>0.246199977704185</v>
      </c>
      <c r="X686" s="14">
        <v>0.35471702243759601</v>
      </c>
      <c r="Y686" s="14">
        <v>0.16754495143298101</v>
      </c>
      <c r="Z686" s="14">
        <v>0.35173827040915301</v>
      </c>
      <c r="AA686" s="14"/>
      <c r="AB686" s="14">
        <v>0.208017929773607</v>
      </c>
      <c r="AC686" s="14">
        <v>0.300882640140751</v>
      </c>
      <c r="AD686" s="14">
        <v>0.248180803131369</v>
      </c>
      <c r="AE686" s="14"/>
      <c r="AF686" s="14">
        <v>0.14998184493615699</v>
      </c>
      <c r="AG686" s="14">
        <v>0.308257331699131</v>
      </c>
      <c r="AH686" s="14">
        <v>0.208147020346654</v>
      </c>
      <c r="AI686" s="14">
        <v>0.35635294114711002</v>
      </c>
      <c r="AJ686" s="14">
        <v>0</v>
      </c>
      <c r="AK686" s="14"/>
      <c r="AL686" s="14">
        <v>0.27058825373582501</v>
      </c>
      <c r="AM686" s="14">
        <v>0.248359469207317</v>
      </c>
      <c r="AN686" s="14">
        <v>0.18737429588599699</v>
      </c>
      <c r="AO686" s="14">
        <v>0</v>
      </c>
      <c r="AP686" s="14">
        <v>0</v>
      </c>
      <c r="AQ686" s="14"/>
      <c r="AR686" s="14">
        <v>0.371549275251008</v>
      </c>
      <c r="AS686" s="14">
        <v>7.2782982422675405E-2</v>
      </c>
      <c r="AT686" s="14">
        <v>0.29413747431536802</v>
      </c>
      <c r="AU686" s="14"/>
      <c r="AV686" s="14">
        <v>0.17704287266306101</v>
      </c>
      <c r="AW686" s="14">
        <v>0.22468462169616699</v>
      </c>
      <c r="AX686" s="14">
        <v>0.32302529139311198</v>
      </c>
      <c r="AY686" s="14"/>
      <c r="AZ686" s="14">
        <v>0.19246743616678599</v>
      </c>
      <c r="BA686" s="14">
        <v>0.18173172169121099</v>
      </c>
      <c r="BB686" s="14">
        <v>0.30527213992086399</v>
      </c>
      <c r="BC686" s="14"/>
      <c r="BD686" s="14">
        <v>0.203902573774534</v>
      </c>
      <c r="BE686" s="14">
        <v>0.27782295355719899</v>
      </c>
      <c r="BF686" s="14"/>
      <c r="BG686" s="14">
        <v>0.25669049869231902</v>
      </c>
      <c r="BH686" s="14">
        <v>0.25626682223038599</v>
      </c>
      <c r="BI686" s="14"/>
      <c r="BJ686" s="14">
        <v>0.20775175151959599</v>
      </c>
      <c r="BK686" s="14">
        <v>0.26776953847513302</v>
      </c>
    </row>
    <row r="687" spans="2:63" x14ac:dyDescent="0.35">
      <c r="B687" t="s">
        <v>348</v>
      </c>
      <c r="C687" s="14">
        <v>0.24788699520986701</v>
      </c>
      <c r="D687" s="14">
        <v>0.27817795946568402</v>
      </c>
      <c r="E687" s="14">
        <v>0.212258996489091</v>
      </c>
      <c r="F687" s="14"/>
      <c r="G687" s="14">
        <v>0.29683864537792098</v>
      </c>
      <c r="H687" s="14">
        <v>0.32336625687693699</v>
      </c>
      <c r="I687" s="14">
        <v>0.176401221994333</v>
      </c>
      <c r="J687" s="14">
        <v>0.19201307975906001</v>
      </c>
      <c r="K687" s="14">
        <v>0.274577540965738</v>
      </c>
      <c r="L687" s="14">
        <v>0.262031756834401</v>
      </c>
      <c r="M687" s="14"/>
      <c r="N687" s="14">
        <v>0.23708690946215799</v>
      </c>
      <c r="O687" s="14">
        <v>0.25039672042011801</v>
      </c>
      <c r="P687" s="14"/>
      <c r="Q687" s="14">
        <v>0</v>
      </c>
      <c r="R687" s="14">
        <v>0.30328882075449898</v>
      </c>
      <c r="S687" s="14">
        <v>0.32233264640346698</v>
      </c>
      <c r="T687" s="14">
        <v>0.26051071703119799</v>
      </c>
      <c r="U687" s="14">
        <v>0.412649884948107</v>
      </c>
      <c r="V687" s="14">
        <v>0.146266653546924</v>
      </c>
      <c r="W687" s="14">
        <v>0.26654470673298902</v>
      </c>
      <c r="X687" s="14">
        <v>0.12792575721972699</v>
      </c>
      <c r="Y687" s="14">
        <v>0.21116079337389901</v>
      </c>
      <c r="Z687" s="14">
        <v>0.123770472133932</v>
      </c>
      <c r="AA687" s="14"/>
      <c r="AB687" s="14">
        <v>0.17213342257602801</v>
      </c>
      <c r="AC687" s="14">
        <v>0.287346246353195</v>
      </c>
      <c r="AD687" s="14">
        <v>0.26524841080932099</v>
      </c>
      <c r="AE687" s="14"/>
      <c r="AF687" s="14">
        <v>0.13944062353576001</v>
      </c>
      <c r="AG687" s="14">
        <v>0.289959443080201</v>
      </c>
      <c r="AH687" s="14">
        <v>0.309288392843584</v>
      </c>
      <c r="AI687" s="14">
        <v>0.29748851198960502</v>
      </c>
      <c r="AJ687" s="14">
        <v>0</v>
      </c>
      <c r="AK687" s="14"/>
      <c r="AL687" s="14">
        <v>0.174525074285763</v>
      </c>
      <c r="AM687" s="14">
        <v>0.30153723463995802</v>
      </c>
      <c r="AN687" s="14">
        <v>0.190037463632933</v>
      </c>
      <c r="AO687" s="14">
        <v>0</v>
      </c>
      <c r="AP687" s="14">
        <v>0</v>
      </c>
      <c r="AQ687" s="14"/>
      <c r="AR687" s="14">
        <v>0.16258449073297901</v>
      </c>
      <c r="AS687" s="14">
        <v>0.133577534762789</v>
      </c>
      <c r="AT687" s="14">
        <v>0.31361282202017499</v>
      </c>
      <c r="AU687" s="14"/>
      <c r="AV687" s="14">
        <v>9.1898581981513294E-2</v>
      </c>
      <c r="AW687" s="14">
        <v>0.270883986453332</v>
      </c>
      <c r="AX687" s="14">
        <v>0.28112451091031099</v>
      </c>
      <c r="AY687" s="14"/>
      <c r="AZ687" s="14">
        <v>0.13013107094704199</v>
      </c>
      <c r="BA687" s="14">
        <v>0.23961483362427299</v>
      </c>
      <c r="BB687" s="14">
        <v>0.23836731456841501</v>
      </c>
      <c r="BC687" s="14"/>
      <c r="BD687" s="14">
        <v>0.35178707867613201</v>
      </c>
      <c r="BE687" s="14">
        <v>0.24327714023683999</v>
      </c>
      <c r="BF687" s="14"/>
      <c r="BG687" s="14">
        <v>0.224257320189719</v>
      </c>
      <c r="BH687" s="14">
        <v>0.29269365991678797</v>
      </c>
      <c r="BI687" s="14"/>
      <c r="BJ687" s="14">
        <v>0.26491224969095001</v>
      </c>
      <c r="BK687" s="14">
        <v>0.24397011867895099</v>
      </c>
    </row>
    <row r="688" spans="2:63" x14ac:dyDescent="0.35">
      <c r="B688" t="s">
        <v>349</v>
      </c>
      <c r="C688" s="14">
        <v>0.23918679121065001</v>
      </c>
      <c r="D688" s="14">
        <v>0.278828395695781</v>
      </c>
      <c r="E688" s="14">
        <v>0.19256064151274099</v>
      </c>
      <c r="F688" s="14"/>
      <c r="G688" s="14">
        <v>0.22175628486391</v>
      </c>
      <c r="H688" s="14">
        <v>0.14345579139836101</v>
      </c>
      <c r="I688" s="14">
        <v>0.246985118781269</v>
      </c>
      <c r="J688" s="14">
        <v>0.214059989973785</v>
      </c>
      <c r="K688" s="14">
        <v>0.34037244688766599</v>
      </c>
      <c r="L688" s="14">
        <v>0.26206214992479099</v>
      </c>
      <c r="M688" s="14"/>
      <c r="N688" s="14">
        <v>0.25115629910989301</v>
      </c>
      <c r="O688" s="14">
        <v>0.23640531554177399</v>
      </c>
      <c r="P688" s="14"/>
      <c r="Q688" s="14">
        <v>0.226347038227356</v>
      </c>
      <c r="R688" s="14">
        <v>0.22932947026477901</v>
      </c>
      <c r="S688" s="14">
        <v>0.23605115217117001</v>
      </c>
      <c r="T688" s="14">
        <v>0.244879758608743</v>
      </c>
      <c r="U688" s="14">
        <v>0.21987341298257401</v>
      </c>
      <c r="V688" s="14">
        <v>7.7562383689277398E-2</v>
      </c>
      <c r="W688" s="14">
        <v>0.38524598946810101</v>
      </c>
      <c r="X688" s="14">
        <v>0.27852228824474801</v>
      </c>
      <c r="Y688" s="14">
        <v>0.26187279095170102</v>
      </c>
      <c r="Z688" s="14">
        <v>0</v>
      </c>
      <c r="AA688" s="14"/>
      <c r="AB688" s="14">
        <v>0.12607426726894599</v>
      </c>
      <c r="AC688" s="14">
        <v>0.29485730427052298</v>
      </c>
      <c r="AD688" s="14">
        <v>0.283833297483571</v>
      </c>
      <c r="AE688" s="14"/>
      <c r="AF688" s="14">
        <v>6.9257696497446897E-2</v>
      </c>
      <c r="AG688" s="14">
        <v>0.29319514268984698</v>
      </c>
      <c r="AH688" s="14">
        <v>0.32799281144696801</v>
      </c>
      <c r="AI688" s="14">
        <v>0.35736249080392501</v>
      </c>
      <c r="AJ688" s="14">
        <v>0</v>
      </c>
      <c r="AK688" s="14"/>
      <c r="AL688" s="14">
        <v>7.1590119330661506E-2</v>
      </c>
      <c r="AM688" s="14">
        <v>0.28427679751502399</v>
      </c>
      <c r="AN688" s="14">
        <v>0.26422879598422899</v>
      </c>
      <c r="AO688" s="14">
        <v>0</v>
      </c>
      <c r="AP688" s="14">
        <v>0</v>
      </c>
      <c r="AQ688" s="14"/>
      <c r="AR688" s="14">
        <v>0</v>
      </c>
      <c r="AS688" s="14">
        <v>0.117883651734412</v>
      </c>
      <c r="AT688" s="14">
        <v>0.31238524687074898</v>
      </c>
      <c r="AU688" s="14"/>
      <c r="AV688" s="14">
        <v>0.19269590106634299</v>
      </c>
      <c r="AW688" s="14">
        <v>0.211394279686205</v>
      </c>
      <c r="AX688" s="14">
        <v>0.327817256500117</v>
      </c>
      <c r="AY688" s="14"/>
      <c r="AZ688" s="14">
        <v>0.12566105679154899</v>
      </c>
      <c r="BA688" s="14">
        <v>0.14934484835432199</v>
      </c>
      <c r="BB688" s="14">
        <v>0.30846778601166602</v>
      </c>
      <c r="BC688" s="14"/>
      <c r="BD688" s="14">
        <v>0.28424145576374299</v>
      </c>
      <c r="BE688" s="14">
        <v>0.27613843235372498</v>
      </c>
      <c r="BF688" s="14"/>
      <c r="BG688" s="14">
        <v>0.26285555216173001</v>
      </c>
      <c r="BH688" s="14">
        <v>0.19430601163754799</v>
      </c>
      <c r="BI688" s="14"/>
      <c r="BJ688" s="14">
        <v>0.24197003505255099</v>
      </c>
      <c r="BK688" s="14">
        <v>0.23854647053313699</v>
      </c>
    </row>
    <row r="689" spans="2:63" x14ac:dyDescent="0.35">
      <c r="B689" t="s">
        <v>350</v>
      </c>
      <c r="C689" s="14">
        <v>0.236381334674133</v>
      </c>
      <c r="D689" s="14">
        <v>0.26182228287213999</v>
      </c>
      <c r="E689" s="14">
        <v>0.20645788746397001</v>
      </c>
      <c r="F689" s="14"/>
      <c r="G689" s="14">
        <v>0.238968049228449</v>
      </c>
      <c r="H689" s="14">
        <v>0.19383692465535601</v>
      </c>
      <c r="I689" s="14">
        <v>0.27532015526655401</v>
      </c>
      <c r="J689" s="14">
        <v>0.181531417736571</v>
      </c>
      <c r="K689" s="14">
        <v>0.34631953152105999</v>
      </c>
      <c r="L689" s="14">
        <v>0.19687064445413599</v>
      </c>
      <c r="M689" s="14"/>
      <c r="N689" s="14">
        <v>0.26825187718684601</v>
      </c>
      <c r="O689" s="14">
        <v>0.22897525421541901</v>
      </c>
      <c r="P689" s="14"/>
      <c r="Q689" s="14">
        <v>0</v>
      </c>
      <c r="R689" s="14">
        <v>0.22840672774757101</v>
      </c>
      <c r="S689" s="14">
        <v>0.21085382490773399</v>
      </c>
      <c r="T689" s="14">
        <v>0.18122283941334699</v>
      </c>
      <c r="U689" s="14">
        <v>0.308195451599381</v>
      </c>
      <c r="V689" s="14">
        <v>0.245596345396213</v>
      </c>
      <c r="W689" s="14">
        <v>0.26535200809168003</v>
      </c>
      <c r="X689" s="14">
        <v>0.28548268391475101</v>
      </c>
      <c r="Y689" s="14">
        <v>0.27619923539101698</v>
      </c>
      <c r="Z689" s="14">
        <v>0.12265940100611</v>
      </c>
      <c r="AA689" s="14"/>
      <c r="AB689" s="14">
        <v>0.101700445011878</v>
      </c>
      <c r="AC689" s="14">
        <v>0.27349683133129399</v>
      </c>
      <c r="AD689" s="14">
        <v>0.28365467793848298</v>
      </c>
      <c r="AE689" s="14"/>
      <c r="AF689" s="14">
        <v>0.223391464228725</v>
      </c>
      <c r="AG689" s="14">
        <v>0.22404295656094</v>
      </c>
      <c r="AH689" s="14">
        <v>0.230670811151861</v>
      </c>
      <c r="AI689" s="14">
        <v>0.32633117996049599</v>
      </c>
      <c r="AJ689" s="14">
        <v>0</v>
      </c>
      <c r="AK689" s="14"/>
      <c r="AL689" s="14">
        <v>0.20682567851018699</v>
      </c>
      <c r="AM689" s="14">
        <v>0.25693304128182998</v>
      </c>
      <c r="AN689" s="14">
        <v>0.22758830779045</v>
      </c>
      <c r="AO689" s="14">
        <v>1</v>
      </c>
      <c r="AP689" s="14">
        <v>0</v>
      </c>
      <c r="AQ689" s="14"/>
      <c r="AR689" s="14">
        <v>0.37984366042928402</v>
      </c>
      <c r="AS689" s="14">
        <v>0.21088397846372101</v>
      </c>
      <c r="AT689" s="14">
        <v>0.26356804405252598</v>
      </c>
      <c r="AU689" s="14"/>
      <c r="AV689" s="14">
        <v>0.262196620502405</v>
      </c>
      <c r="AW689" s="14">
        <v>0.23660976340335699</v>
      </c>
      <c r="AX689" s="14">
        <v>0.26104106343980599</v>
      </c>
      <c r="AY689" s="14"/>
      <c r="AZ689" s="14">
        <v>0.136714913502647</v>
      </c>
      <c r="BA689" s="14">
        <v>0.201193581085782</v>
      </c>
      <c r="BB689" s="14">
        <v>0.30720610318494301</v>
      </c>
      <c r="BC689" s="14"/>
      <c r="BD689" s="14">
        <v>0.16844348423277</v>
      </c>
      <c r="BE689" s="14">
        <v>0.25489167638143201</v>
      </c>
      <c r="BF689" s="14"/>
      <c r="BG689" s="14">
        <v>0.21248547801058601</v>
      </c>
      <c r="BH689" s="14">
        <v>0.28169273385737598</v>
      </c>
      <c r="BI689" s="14"/>
      <c r="BJ689" s="14">
        <v>0.29476377737270498</v>
      </c>
      <c r="BK689" s="14">
        <v>0.22294971050207499</v>
      </c>
    </row>
    <row r="690" spans="2:63" x14ac:dyDescent="0.35">
      <c r="B690" t="s">
        <v>351</v>
      </c>
      <c r="C690" s="14">
        <v>0.233534766130302</v>
      </c>
      <c r="D690" s="14">
        <v>0.23294814734761701</v>
      </c>
      <c r="E690" s="14">
        <v>0.23422474262172699</v>
      </c>
      <c r="F690" s="14"/>
      <c r="G690" s="14">
        <v>0.141866598377829</v>
      </c>
      <c r="H690" s="14">
        <v>0.20057421168273201</v>
      </c>
      <c r="I690" s="14">
        <v>0.21362576914921599</v>
      </c>
      <c r="J690" s="14">
        <v>0.15465601530558601</v>
      </c>
      <c r="K690" s="14">
        <v>0.28715646945982898</v>
      </c>
      <c r="L690" s="14">
        <v>0.33793033463616201</v>
      </c>
      <c r="M690" s="14"/>
      <c r="N690" s="14">
        <v>0.21832390169322999</v>
      </c>
      <c r="O690" s="14">
        <v>0.23706946861685799</v>
      </c>
      <c r="P690" s="14"/>
      <c r="Q690" s="14">
        <v>0</v>
      </c>
      <c r="R690" s="14">
        <v>0.21121047109031801</v>
      </c>
      <c r="S690" s="14">
        <v>0.293278668409304</v>
      </c>
      <c r="T690" s="14">
        <v>0.681662970752277</v>
      </c>
      <c r="U690" s="14">
        <v>0.22043999012326701</v>
      </c>
      <c r="V690" s="14">
        <v>6.7892198527605099E-2</v>
      </c>
      <c r="W690" s="14">
        <v>0.210629792595149</v>
      </c>
      <c r="X690" s="14">
        <v>0.381979852454087</v>
      </c>
      <c r="Y690" s="14">
        <v>0.22547941390207701</v>
      </c>
      <c r="Z690" s="14">
        <v>0</v>
      </c>
      <c r="AA690" s="14"/>
      <c r="AB690" s="14">
        <v>9.3376816922631597E-2</v>
      </c>
      <c r="AC690" s="14">
        <v>0.29387571489500303</v>
      </c>
      <c r="AD690" s="14">
        <v>0.26891409207459899</v>
      </c>
      <c r="AE690" s="14"/>
      <c r="AF690" s="14">
        <v>0.200254260726414</v>
      </c>
      <c r="AG690" s="14">
        <v>0.26461552676373201</v>
      </c>
      <c r="AH690" s="14">
        <v>0.13562804703308901</v>
      </c>
      <c r="AI690" s="14">
        <v>0.27545621620445998</v>
      </c>
      <c r="AJ690" s="14">
        <v>0</v>
      </c>
      <c r="AK690" s="14"/>
      <c r="AL690" s="14">
        <v>0.21759007919854301</v>
      </c>
      <c r="AM690" s="14">
        <v>0.31853502388018501</v>
      </c>
      <c r="AN690" s="14">
        <v>0.215209483151692</v>
      </c>
      <c r="AO690" s="14">
        <v>1</v>
      </c>
      <c r="AP690" s="14">
        <v>0</v>
      </c>
      <c r="AQ690" s="14"/>
      <c r="AR690" s="14">
        <v>0.16258449073297901</v>
      </c>
      <c r="AS690" s="14">
        <v>0.23622956810121801</v>
      </c>
      <c r="AT690" s="14">
        <v>0.26008139311996697</v>
      </c>
      <c r="AU690" s="14"/>
      <c r="AV690" s="14">
        <v>0.20412909765235501</v>
      </c>
      <c r="AW690" s="14">
        <v>0.27221143112766899</v>
      </c>
      <c r="AX690" s="14">
        <v>0.17354414441434199</v>
      </c>
      <c r="AY690" s="14"/>
      <c r="AZ690" s="14">
        <v>0.14929096691819599</v>
      </c>
      <c r="BA690" s="14">
        <v>0.18509739771096101</v>
      </c>
      <c r="BB690" s="14">
        <v>0.32238360395459797</v>
      </c>
      <c r="BC690" s="14"/>
      <c r="BD690" s="14">
        <v>0.32066108482007299</v>
      </c>
      <c r="BE690" s="14">
        <v>0.23519328720632901</v>
      </c>
      <c r="BF690" s="14"/>
      <c r="BG690" s="14">
        <v>0.237493748488045</v>
      </c>
      <c r="BH690" s="14">
        <v>0.22602773122894501</v>
      </c>
      <c r="BI690" s="14"/>
      <c r="BJ690" s="14">
        <v>0.26699096753576701</v>
      </c>
      <c r="BK690" s="14">
        <v>0.22583774108763699</v>
      </c>
    </row>
    <row r="691" spans="2:63" x14ac:dyDescent="0.35">
      <c r="B691" t="s">
        <v>352</v>
      </c>
      <c r="C691" s="14">
        <v>0.13601449337076299</v>
      </c>
      <c r="D691" s="14">
        <v>0.189277400627753</v>
      </c>
      <c r="E691" s="14">
        <v>7.3367072324983698E-2</v>
      </c>
      <c r="F691" s="14"/>
      <c r="G691" s="14">
        <v>0.23765776494616001</v>
      </c>
      <c r="H691" s="14">
        <v>0.133422419765068</v>
      </c>
      <c r="I691" s="14">
        <v>0.20160355678285</v>
      </c>
      <c r="J691" s="14">
        <v>3.07998848851735E-2</v>
      </c>
      <c r="K691" s="14">
        <v>0.24017651523762701</v>
      </c>
      <c r="L691" s="14">
        <v>4.8213920968151601E-2</v>
      </c>
      <c r="M691" s="14"/>
      <c r="N691" s="14">
        <v>0.104099556463434</v>
      </c>
      <c r="O691" s="14">
        <v>0.14343089020417699</v>
      </c>
      <c r="P691" s="14"/>
      <c r="Q691" s="14">
        <v>0.226347038227356</v>
      </c>
      <c r="R691" s="14">
        <v>8.74313207939348E-2</v>
      </c>
      <c r="S691" s="14">
        <v>0.34273299855001998</v>
      </c>
      <c r="T691" s="14">
        <v>0.361126433728711</v>
      </c>
      <c r="U691" s="14">
        <v>0.131570967192638</v>
      </c>
      <c r="V691" s="14">
        <v>0</v>
      </c>
      <c r="W691" s="14">
        <v>0.13419850531091501</v>
      </c>
      <c r="X691" s="14">
        <v>0.21889157052411201</v>
      </c>
      <c r="Y691" s="14">
        <v>0.112272466666726</v>
      </c>
      <c r="Z691" s="14">
        <v>0</v>
      </c>
      <c r="AA691" s="14"/>
      <c r="AB691" s="14">
        <v>0.15794222893541801</v>
      </c>
      <c r="AC691" s="14">
        <v>0.130757067772892</v>
      </c>
      <c r="AD691" s="14">
        <v>0.14006040302024</v>
      </c>
      <c r="AE691" s="14"/>
      <c r="AF691" s="14">
        <v>0.16696688957868999</v>
      </c>
      <c r="AG691" s="14">
        <v>0.12773914830578001</v>
      </c>
      <c r="AH691" s="14">
        <v>0</v>
      </c>
      <c r="AI691" s="14">
        <v>0.19092262173690999</v>
      </c>
      <c r="AJ691" s="14">
        <v>0</v>
      </c>
      <c r="AK691" s="14"/>
      <c r="AL691" s="14">
        <v>0.157230869205669</v>
      </c>
      <c r="AM691" s="14">
        <v>0.142014888779326</v>
      </c>
      <c r="AN691" s="14">
        <v>0.198977450030701</v>
      </c>
      <c r="AO691" s="14">
        <v>0</v>
      </c>
      <c r="AP691" s="14">
        <v>0</v>
      </c>
      <c r="AQ691" s="14"/>
      <c r="AR691" s="14">
        <v>0.41119155505268801</v>
      </c>
      <c r="AS691" s="14">
        <v>7.2060194915405204E-2</v>
      </c>
      <c r="AT691" s="14">
        <v>0.151948022492497</v>
      </c>
      <c r="AU691" s="14"/>
      <c r="AV691" s="14">
        <v>0.17038781090166399</v>
      </c>
      <c r="AW691" s="14">
        <v>0.14593943342041599</v>
      </c>
      <c r="AX691" s="14">
        <v>0.102363753615894</v>
      </c>
      <c r="AY691" s="14"/>
      <c r="AZ691" s="14">
        <v>0.199374515218771</v>
      </c>
      <c r="BA691" s="14">
        <v>7.4901615152466794E-2</v>
      </c>
      <c r="BB691" s="14">
        <v>0.19015784422885801</v>
      </c>
      <c r="BC691" s="14"/>
      <c r="BD691" s="14">
        <v>0.18560094461797499</v>
      </c>
      <c r="BE691" s="14">
        <v>0.10068396660797201</v>
      </c>
      <c r="BF691" s="14"/>
      <c r="BG691" s="14">
        <v>0.141790827354763</v>
      </c>
      <c r="BH691" s="14">
        <v>0.12506139055256399</v>
      </c>
      <c r="BI691" s="14"/>
      <c r="BJ691" s="14">
        <v>0.100802609787204</v>
      </c>
      <c r="BK691" s="14">
        <v>0.144115435448957</v>
      </c>
    </row>
    <row r="692" spans="2:63" x14ac:dyDescent="0.35">
      <c r="B692" t="s">
        <v>353</v>
      </c>
      <c r="C692" s="14">
        <v>0.13549377237874899</v>
      </c>
      <c r="D692" s="14">
        <v>0.175317962265998</v>
      </c>
      <c r="E692" s="14">
        <v>8.8652867137961305E-2</v>
      </c>
      <c r="F692" s="14"/>
      <c r="G692" s="14">
        <v>0</v>
      </c>
      <c r="H692" s="14">
        <v>7.0324370688631593E-2</v>
      </c>
      <c r="I692" s="14">
        <v>0.101983088100758</v>
      </c>
      <c r="J692" s="14">
        <v>0.16013666496191301</v>
      </c>
      <c r="K692" s="14">
        <v>0.33736730130574799</v>
      </c>
      <c r="L692" s="14">
        <v>9.9561542672055497E-2</v>
      </c>
      <c r="M692" s="14"/>
      <c r="N692" s="14">
        <v>0.127194375029442</v>
      </c>
      <c r="O692" s="14">
        <v>0.13742238732163201</v>
      </c>
      <c r="P692" s="14"/>
      <c r="Q692" s="14">
        <v>0</v>
      </c>
      <c r="R692" s="14">
        <v>0.121757347315751</v>
      </c>
      <c r="S692" s="14">
        <v>0.10282519564812399</v>
      </c>
      <c r="T692" s="14">
        <v>8.2578636412840703E-2</v>
      </c>
      <c r="U692" s="14">
        <v>0.21987341298257401</v>
      </c>
      <c r="V692" s="14">
        <v>0.17405985280712499</v>
      </c>
      <c r="W692" s="14">
        <v>0.217151450770698</v>
      </c>
      <c r="X692" s="14">
        <v>7.5450309869472501E-2</v>
      </c>
      <c r="Y692" s="14">
        <v>0.12720217930953501</v>
      </c>
      <c r="Z692" s="14">
        <v>0</v>
      </c>
      <c r="AA692" s="14"/>
      <c r="AB692" s="14">
        <v>0.12675122438688799</v>
      </c>
      <c r="AC692" s="14">
        <v>8.9431811588177507E-2</v>
      </c>
      <c r="AD692" s="14">
        <v>0.141636495548423</v>
      </c>
      <c r="AE692" s="14"/>
      <c r="AF692" s="14">
        <v>9.5885038772433595E-2</v>
      </c>
      <c r="AG692" s="14">
        <v>0.15184257305066401</v>
      </c>
      <c r="AH692" s="14">
        <v>0</v>
      </c>
      <c r="AI692" s="14">
        <v>0.19799593685323399</v>
      </c>
      <c r="AJ692" s="14">
        <v>0</v>
      </c>
      <c r="AK692" s="14"/>
      <c r="AL692" s="14">
        <v>0.111861097005979</v>
      </c>
      <c r="AM692" s="14">
        <v>0.17193706183641799</v>
      </c>
      <c r="AN692" s="14">
        <v>0.10220921382206399</v>
      </c>
      <c r="AO692" s="14">
        <v>0</v>
      </c>
      <c r="AP692" s="14">
        <v>0</v>
      </c>
      <c r="AQ692" s="14"/>
      <c r="AR692" s="14">
        <v>0.21725916969630499</v>
      </c>
      <c r="AS692" s="14">
        <v>7.0480434110519796E-2</v>
      </c>
      <c r="AT692" s="14">
        <v>0.167074000467306</v>
      </c>
      <c r="AU692" s="14"/>
      <c r="AV692" s="14">
        <v>0.17836861481192401</v>
      </c>
      <c r="AW692" s="14">
        <v>0.11625339761687099</v>
      </c>
      <c r="AX692" s="14">
        <v>0.14783335352961699</v>
      </c>
      <c r="AY692" s="14"/>
      <c r="AZ692" s="14">
        <v>0.19127387961070999</v>
      </c>
      <c r="BA692" s="14">
        <v>8.4177008684856794E-2</v>
      </c>
      <c r="BB692" s="14">
        <v>0.18969172277735699</v>
      </c>
      <c r="BC692" s="14"/>
      <c r="BD692" s="14">
        <v>0.15651354545375501</v>
      </c>
      <c r="BE692" s="14">
        <v>0.14420822068431199</v>
      </c>
      <c r="BF692" s="14"/>
      <c r="BG692" s="14">
        <v>0.123962735614205</v>
      </c>
      <c r="BH692" s="14">
        <v>0.157358960858555</v>
      </c>
      <c r="BI692" s="14"/>
      <c r="BJ692" s="14">
        <v>0.15734996905882001</v>
      </c>
      <c r="BK692" s="14">
        <v>0.13046547609534401</v>
      </c>
    </row>
    <row r="693" spans="2:63" x14ac:dyDescent="0.35">
      <c r="B693" t="s">
        <v>86</v>
      </c>
      <c r="C693" s="14">
        <v>2.0524226844219399E-2</v>
      </c>
      <c r="D693" s="14">
        <v>8.8594391817844297E-3</v>
      </c>
      <c r="E693" s="14">
        <v>3.4244260198242997E-2</v>
      </c>
      <c r="F693" s="14"/>
      <c r="G693" s="14">
        <v>0</v>
      </c>
      <c r="H693" s="14">
        <v>2.7396692692620499E-2</v>
      </c>
      <c r="I693" s="14">
        <v>5.0467787887021401E-2</v>
      </c>
      <c r="J693" s="14">
        <v>0</v>
      </c>
      <c r="K693" s="14">
        <v>3.52353301939278E-2</v>
      </c>
      <c r="L693" s="14">
        <v>0</v>
      </c>
      <c r="M693" s="14"/>
      <c r="N693" s="14">
        <v>0</v>
      </c>
      <c r="O693" s="14">
        <v>2.52936491187402E-2</v>
      </c>
      <c r="P693" s="14"/>
      <c r="Q693" s="14">
        <v>0</v>
      </c>
      <c r="R693" s="14">
        <v>2.30573998692447E-2</v>
      </c>
      <c r="S693" s="14">
        <v>9.2635210333176898E-2</v>
      </c>
      <c r="T693" s="14">
        <v>0</v>
      </c>
      <c r="U693" s="14">
        <v>0</v>
      </c>
      <c r="V693" s="14">
        <v>0</v>
      </c>
      <c r="W693" s="14">
        <v>0</v>
      </c>
      <c r="X693" s="14">
        <v>0</v>
      </c>
      <c r="Y693" s="14">
        <v>0</v>
      </c>
      <c r="Z693" s="14">
        <v>0.247595844368175</v>
      </c>
      <c r="AA693" s="14"/>
      <c r="AB693" s="14">
        <v>0</v>
      </c>
      <c r="AC693" s="14">
        <v>1.9385777041957201E-2</v>
      </c>
      <c r="AD693" s="14">
        <v>9.6167459512460293E-3</v>
      </c>
      <c r="AE693" s="14"/>
      <c r="AF693" s="14">
        <v>3.8191189382564897E-2</v>
      </c>
      <c r="AG693" s="14">
        <v>1.04071120125423E-2</v>
      </c>
      <c r="AH693" s="14">
        <v>0</v>
      </c>
      <c r="AI693" s="14">
        <v>3.6980811564384097E-2</v>
      </c>
      <c r="AJ693" s="14">
        <v>0</v>
      </c>
      <c r="AK693" s="14"/>
      <c r="AL693" s="14">
        <v>2.5220277691259799E-2</v>
      </c>
      <c r="AM693" s="14">
        <v>0</v>
      </c>
      <c r="AN693" s="14">
        <v>0</v>
      </c>
      <c r="AO693" s="14">
        <v>0</v>
      </c>
      <c r="AP693" s="14">
        <v>0</v>
      </c>
      <c r="AQ693" s="14"/>
      <c r="AR693" s="14">
        <v>0</v>
      </c>
      <c r="AS693" s="14">
        <v>6.9855707379841203E-2</v>
      </c>
      <c r="AT693" s="14">
        <v>0</v>
      </c>
      <c r="AU693" s="14"/>
      <c r="AV693" s="14">
        <v>2.5460146196168602E-2</v>
      </c>
      <c r="AW693" s="14">
        <v>3.2630410311454097E-2</v>
      </c>
      <c r="AX693" s="14">
        <v>0</v>
      </c>
      <c r="AY693" s="14"/>
      <c r="AZ693" s="14">
        <v>0</v>
      </c>
      <c r="BA693" s="14">
        <v>3.65672078834424E-2</v>
      </c>
      <c r="BB693" s="14">
        <v>1.0908718290396101E-2</v>
      </c>
      <c r="BC693" s="14"/>
      <c r="BD693" s="14">
        <v>0</v>
      </c>
      <c r="BE693" s="14">
        <v>0</v>
      </c>
      <c r="BF693" s="14"/>
      <c r="BG693" s="14">
        <v>1.46128318791818E-2</v>
      </c>
      <c r="BH693" s="14">
        <v>3.17334327229618E-2</v>
      </c>
      <c r="BI693" s="14"/>
      <c r="BJ693" s="14">
        <v>2.87588729801482E-2</v>
      </c>
      <c r="BK693" s="14">
        <v>1.8629741670675999E-2</v>
      </c>
    </row>
    <row r="694" spans="2:63" x14ac:dyDescent="0.35">
      <c r="B694" t="s">
        <v>253</v>
      </c>
      <c r="C694" s="14">
        <v>7.4191939586025296E-2</v>
      </c>
      <c r="D694" s="14">
        <v>9.4442652749755496E-2</v>
      </c>
      <c r="E694" s="14">
        <v>5.0373206824699798E-2</v>
      </c>
      <c r="F694" s="14"/>
      <c r="G694" s="14">
        <v>0</v>
      </c>
      <c r="H694" s="14">
        <v>5.7480860858054601E-2</v>
      </c>
      <c r="I694" s="14">
        <v>2.77179779819813E-2</v>
      </c>
      <c r="J694" s="14">
        <v>2.93479771922345E-2</v>
      </c>
      <c r="K694" s="14">
        <v>9.5539843394789797E-2</v>
      </c>
      <c r="L694" s="14">
        <v>0.18000443585495801</v>
      </c>
      <c r="M694" s="14"/>
      <c r="N694" s="14">
        <v>7.0731591283057796E-2</v>
      </c>
      <c r="O694" s="14">
        <v>7.4996055736126305E-2</v>
      </c>
      <c r="P694" s="14"/>
      <c r="Q694" s="14">
        <v>0</v>
      </c>
      <c r="R694" s="14">
        <v>5.4025080354483702E-2</v>
      </c>
      <c r="S694" s="14">
        <v>0.10802862925961</v>
      </c>
      <c r="T694" s="14">
        <v>0.23685641389784301</v>
      </c>
      <c r="U694" s="14">
        <v>0</v>
      </c>
      <c r="V694" s="14">
        <v>0.30787893007197098</v>
      </c>
      <c r="W694" s="14">
        <v>8.3067416409341302E-2</v>
      </c>
      <c r="X694" s="14">
        <v>7.5450309869472501E-2</v>
      </c>
      <c r="Y694" s="14">
        <v>2.65232527291538E-2</v>
      </c>
      <c r="Z694" s="14">
        <v>0</v>
      </c>
      <c r="AA694" s="14"/>
      <c r="AB694" s="14">
        <v>0</v>
      </c>
      <c r="AC694" s="14">
        <v>4.1880227334475301E-2</v>
      </c>
      <c r="AD694" s="14">
        <v>0.10829119431416299</v>
      </c>
      <c r="AE694" s="14"/>
      <c r="AF694" s="14">
        <v>1.8961860655072799E-2</v>
      </c>
      <c r="AG694" s="14">
        <v>9.3681763558449899E-2</v>
      </c>
      <c r="AH694" s="14">
        <v>0.103007652860648</v>
      </c>
      <c r="AI694" s="14">
        <v>3.8384025917504602E-2</v>
      </c>
      <c r="AJ694" s="14">
        <v>0</v>
      </c>
      <c r="AK694" s="14"/>
      <c r="AL694" s="14">
        <v>2.7108691394325701E-2</v>
      </c>
      <c r="AM694" s="14">
        <v>7.8794505482397706E-2</v>
      </c>
      <c r="AN694" s="14">
        <v>0.104272142147949</v>
      </c>
      <c r="AO694" s="14">
        <v>0</v>
      </c>
      <c r="AP694" s="14">
        <v>0</v>
      </c>
      <c r="AQ694" s="14"/>
      <c r="AR694" s="14">
        <v>0</v>
      </c>
      <c r="AS694" s="14">
        <v>0.125599515934635</v>
      </c>
      <c r="AT694" s="14">
        <v>6.8669967913545502E-2</v>
      </c>
      <c r="AU694" s="14"/>
      <c r="AV694" s="14">
        <v>4.88684536159791E-2</v>
      </c>
      <c r="AW694" s="14">
        <v>7.0626986664788699E-2</v>
      </c>
      <c r="AX694" s="14">
        <v>9.5942287525935796E-2</v>
      </c>
      <c r="AY694" s="14"/>
      <c r="AZ694" s="14">
        <v>0.14929096691819599</v>
      </c>
      <c r="BA694" s="14">
        <v>4.9418605733512602E-2</v>
      </c>
      <c r="BB694" s="14">
        <v>9.2013955406713699E-2</v>
      </c>
      <c r="BC694" s="14"/>
      <c r="BD694" s="14">
        <v>3.1453524490438103E-2</v>
      </c>
      <c r="BE694" s="14">
        <v>8.2711552718211401E-2</v>
      </c>
      <c r="BF694" s="14"/>
      <c r="BG694" s="14">
        <v>6.0701741483245801E-2</v>
      </c>
      <c r="BH694" s="14">
        <v>9.9772096008226896E-2</v>
      </c>
      <c r="BI694" s="14"/>
      <c r="BJ694" s="14">
        <v>0.154796492973857</v>
      </c>
      <c r="BK694" s="14">
        <v>5.5647835954533202E-2</v>
      </c>
    </row>
    <row r="695" spans="2:63" x14ac:dyDescent="0.35">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row>
    <row r="696" spans="2:63" x14ac:dyDescent="0.35">
      <c r="B696" s="6" t="s">
        <v>371</v>
      </c>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row>
    <row r="697" spans="2:63" x14ac:dyDescent="0.35">
      <c r="B697" s="21" t="s">
        <v>372</v>
      </c>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row>
    <row r="698" spans="2:63" x14ac:dyDescent="0.35">
      <c r="B698" t="s">
        <v>356</v>
      </c>
      <c r="C698" s="14">
        <v>0.47941983242110697</v>
      </c>
      <c r="D698" s="14">
        <v>0.45300092637836398</v>
      </c>
      <c r="E698" s="14">
        <v>0.498581036407376</v>
      </c>
      <c r="F698" s="14"/>
      <c r="G698" s="14">
        <v>0.42182528279598402</v>
      </c>
      <c r="H698" s="14">
        <v>0.39072728540108198</v>
      </c>
      <c r="I698" s="14">
        <v>0.498311731152141</v>
      </c>
      <c r="J698" s="14">
        <v>0.46298032697913599</v>
      </c>
      <c r="K698" s="14">
        <v>0.48008820014733999</v>
      </c>
      <c r="L698" s="14">
        <v>0.64900884265961001</v>
      </c>
      <c r="M698" s="14"/>
      <c r="N698" s="14">
        <v>0.59005340684847996</v>
      </c>
      <c r="O698" s="14">
        <v>0.45529546988833303</v>
      </c>
      <c r="P698" s="14"/>
      <c r="Q698" s="14">
        <v>0.394734603307485</v>
      </c>
      <c r="R698" s="14">
        <v>0.35892525076069698</v>
      </c>
      <c r="S698" s="14">
        <v>0.36841163685342498</v>
      </c>
      <c r="T698" s="14">
        <v>0.46343995920667203</v>
      </c>
      <c r="U698" s="14">
        <v>0.55077355508576797</v>
      </c>
      <c r="V698" s="14">
        <v>0.51149557380678501</v>
      </c>
      <c r="W698" s="14">
        <v>0.52941956948588098</v>
      </c>
      <c r="X698" s="14">
        <v>0.41039997381995802</v>
      </c>
      <c r="Y698" s="14">
        <v>0.631433687581057</v>
      </c>
      <c r="Z698" s="14">
        <v>0.54470268439047098</v>
      </c>
      <c r="AA698" s="14"/>
      <c r="AB698" s="14">
        <v>0.54391121272385001</v>
      </c>
      <c r="AC698" s="14">
        <v>0.48953785291513102</v>
      </c>
      <c r="AD698" s="14">
        <v>0.41528697699350597</v>
      </c>
      <c r="AE698" s="14"/>
      <c r="AF698" s="14">
        <v>0.55226877421318499</v>
      </c>
      <c r="AG698" s="14">
        <v>0.41123442261662702</v>
      </c>
      <c r="AH698" s="14">
        <v>0.31985477607849</v>
      </c>
      <c r="AI698" s="14">
        <v>0.45573763161530501</v>
      </c>
      <c r="AJ698" s="14">
        <v>0</v>
      </c>
      <c r="AK698" s="14"/>
      <c r="AL698" s="14">
        <v>0.511550572567673</v>
      </c>
      <c r="AM698" s="14">
        <v>0.43149242259484499</v>
      </c>
      <c r="AN698" s="14">
        <v>0.43540628658198999</v>
      </c>
      <c r="AO698" s="14">
        <v>0.27706827264337303</v>
      </c>
      <c r="AP698" s="14">
        <v>0</v>
      </c>
      <c r="AQ698" s="14"/>
      <c r="AR698" s="14">
        <v>0.49867028902051003</v>
      </c>
      <c r="AS698" s="14">
        <v>0.49415045508264099</v>
      </c>
      <c r="AT698" s="14">
        <v>0.447221840908963</v>
      </c>
      <c r="AU698" s="14"/>
      <c r="AV698" s="14">
        <v>0.553485628703273</v>
      </c>
      <c r="AW698" s="14">
        <v>0.46415387421149801</v>
      </c>
      <c r="AX698" s="14">
        <v>0.36918763349335798</v>
      </c>
      <c r="AY698" s="14"/>
      <c r="AZ698" s="14">
        <v>0.51781229711738197</v>
      </c>
      <c r="BA698" s="14">
        <v>0.50140548149913799</v>
      </c>
      <c r="BB698" s="14">
        <v>0.40887785953689298</v>
      </c>
      <c r="BC698" s="14"/>
      <c r="BD698" s="14">
        <v>0.48684106132288701</v>
      </c>
      <c r="BE698" s="14">
        <v>0.49975827552770502</v>
      </c>
      <c r="BF698" s="14"/>
      <c r="BG698" s="14">
        <v>0.491392064842058</v>
      </c>
      <c r="BH698" s="14">
        <v>0.45459001079452399</v>
      </c>
      <c r="BI698" s="14"/>
      <c r="BJ698" s="14">
        <v>0.44311628212707199</v>
      </c>
      <c r="BK698" s="14">
        <v>0.48874934561172101</v>
      </c>
    </row>
    <row r="699" spans="2:63" x14ac:dyDescent="0.35">
      <c r="B699" t="s">
        <v>357</v>
      </c>
      <c r="C699" s="14">
        <v>0.42127186224340601</v>
      </c>
      <c r="D699" s="14">
        <v>0.43210649182675498</v>
      </c>
      <c r="E699" s="14">
        <v>0.40903268338738002</v>
      </c>
      <c r="F699" s="14"/>
      <c r="G699" s="14">
        <v>0.32904103369624799</v>
      </c>
      <c r="H699" s="14">
        <v>0.363750838015438</v>
      </c>
      <c r="I699" s="14">
        <v>0.39093047080344601</v>
      </c>
      <c r="J699" s="14">
        <v>0.42696207992299201</v>
      </c>
      <c r="K699" s="14">
        <v>0.37009375078929102</v>
      </c>
      <c r="L699" s="14">
        <v>0.66215950316772199</v>
      </c>
      <c r="M699" s="14"/>
      <c r="N699" s="14">
        <v>0.569846708070465</v>
      </c>
      <c r="O699" s="14">
        <v>0.38887416143210402</v>
      </c>
      <c r="P699" s="14"/>
      <c r="Q699" s="14">
        <v>0.33999360298405201</v>
      </c>
      <c r="R699" s="14">
        <v>0.31818219983173801</v>
      </c>
      <c r="S699" s="14">
        <v>0.32659984509401502</v>
      </c>
      <c r="T699" s="14">
        <v>0.378913025879898</v>
      </c>
      <c r="U699" s="14">
        <v>0.34953028702606398</v>
      </c>
      <c r="V699" s="14">
        <v>0.54700321134162999</v>
      </c>
      <c r="W699" s="14">
        <v>0.472624379554063</v>
      </c>
      <c r="X699" s="14">
        <v>0.49074997778313301</v>
      </c>
      <c r="Y699" s="14">
        <v>0.53704910837390496</v>
      </c>
      <c r="Z699" s="14">
        <v>0.41541690536231302</v>
      </c>
      <c r="AA699" s="14"/>
      <c r="AB699" s="14">
        <v>0.475481690752874</v>
      </c>
      <c r="AC699" s="14">
        <v>0.46618930327405</v>
      </c>
      <c r="AD699" s="14">
        <v>0.35854307000966001</v>
      </c>
      <c r="AE699" s="14"/>
      <c r="AF699" s="14">
        <v>0.46285639153580499</v>
      </c>
      <c r="AG699" s="14">
        <v>0.35749294963336098</v>
      </c>
      <c r="AH699" s="14">
        <v>0.40154800029944998</v>
      </c>
      <c r="AI699" s="14">
        <v>0.44916131089156602</v>
      </c>
      <c r="AJ699" s="14">
        <v>0</v>
      </c>
      <c r="AK699" s="14"/>
      <c r="AL699" s="14">
        <v>0.44276342869291002</v>
      </c>
      <c r="AM699" s="14">
        <v>0.38031167957988099</v>
      </c>
      <c r="AN699" s="14">
        <v>0.47382867563285402</v>
      </c>
      <c r="AO699" s="14">
        <v>0.13757688535947801</v>
      </c>
      <c r="AP699" s="14">
        <v>0</v>
      </c>
      <c r="AQ699" s="14"/>
      <c r="AR699" s="14">
        <v>0.46407541700531402</v>
      </c>
      <c r="AS699" s="14">
        <v>0.42767244043598002</v>
      </c>
      <c r="AT699" s="14">
        <v>0.39455910434055003</v>
      </c>
      <c r="AU699" s="14"/>
      <c r="AV699" s="14">
        <v>0.47942086777317799</v>
      </c>
      <c r="AW699" s="14">
        <v>0.40428171433632099</v>
      </c>
      <c r="AX699" s="14">
        <v>0.42333475125531</v>
      </c>
      <c r="AY699" s="14"/>
      <c r="AZ699" s="14">
        <v>0.41983649217735702</v>
      </c>
      <c r="BA699" s="14">
        <v>0.46095697698701199</v>
      </c>
      <c r="BB699" s="14">
        <v>0.377070236064589</v>
      </c>
      <c r="BC699" s="14"/>
      <c r="BD699" s="14">
        <v>0.41756044116264801</v>
      </c>
      <c r="BE699" s="14">
        <v>0.48725885761501803</v>
      </c>
      <c r="BF699" s="14"/>
      <c r="BG699" s="14">
        <v>0.42772955184517297</v>
      </c>
      <c r="BH699" s="14">
        <v>0.40787893139359099</v>
      </c>
      <c r="BI699" s="14"/>
      <c r="BJ699" s="14">
        <v>0.39588917544044899</v>
      </c>
      <c r="BK699" s="14">
        <v>0.42779486369707798</v>
      </c>
    </row>
    <row r="700" spans="2:63" x14ac:dyDescent="0.35">
      <c r="B700" t="s">
        <v>358</v>
      </c>
      <c r="C700" s="14">
        <v>0.38627623265348898</v>
      </c>
      <c r="D700" s="14">
        <v>0.40909776482350901</v>
      </c>
      <c r="E700" s="14">
        <v>0.36384343425558602</v>
      </c>
      <c r="F700" s="14"/>
      <c r="G700" s="14">
        <v>0.32386340133998198</v>
      </c>
      <c r="H700" s="14">
        <v>0.37644180348318801</v>
      </c>
      <c r="I700" s="14">
        <v>0.27849176158684302</v>
      </c>
      <c r="J700" s="14">
        <v>0.36444551362354999</v>
      </c>
      <c r="K700" s="14">
        <v>0.42550731003418502</v>
      </c>
      <c r="L700" s="14">
        <v>0.59069100577385003</v>
      </c>
      <c r="M700" s="14"/>
      <c r="N700" s="14">
        <v>0.54498205614172701</v>
      </c>
      <c r="O700" s="14">
        <v>0.35166940699763</v>
      </c>
      <c r="P700" s="14"/>
      <c r="Q700" s="14">
        <v>0.40363934040803601</v>
      </c>
      <c r="R700" s="14">
        <v>0.282023191849821</v>
      </c>
      <c r="S700" s="14">
        <v>0.29367092984202797</v>
      </c>
      <c r="T700" s="14">
        <v>0.33064370148690497</v>
      </c>
      <c r="U700" s="14">
        <v>0.44195406021245498</v>
      </c>
      <c r="V700" s="14">
        <v>0.47454110631827101</v>
      </c>
      <c r="W700" s="14">
        <v>0.390449048072881</v>
      </c>
      <c r="X700" s="14">
        <v>0.36960337232725499</v>
      </c>
      <c r="Y700" s="14">
        <v>0.50840869507959996</v>
      </c>
      <c r="Z700" s="14">
        <v>0.52045652643019102</v>
      </c>
      <c r="AA700" s="14"/>
      <c r="AB700" s="14">
        <v>0.46209000503002001</v>
      </c>
      <c r="AC700" s="14">
        <v>0.38916339527268001</v>
      </c>
      <c r="AD700" s="14">
        <v>0.346603148769907</v>
      </c>
      <c r="AE700" s="14"/>
      <c r="AF700" s="14">
        <v>0.41792183423293999</v>
      </c>
      <c r="AG700" s="14">
        <v>0.318167316094779</v>
      </c>
      <c r="AH700" s="14">
        <v>0.41328554802616302</v>
      </c>
      <c r="AI700" s="14">
        <v>0.43995781878444101</v>
      </c>
      <c r="AJ700" s="14">
        <v>0</v>
      </c>
      <c r="AK700" s="14"/>
      <c r="AL700" s="14">
        <v>0.41049666562493897</v>
      </c>
      <c r="AM700" s="14">
        <v>0.325591266599838</v>
      </c>
      <c r="AN700" s="14">
        <v>0.43650679171255202</v>
      </c>
      <c r="AO700" s="14">
        <v>0.418518429211029</v>
      </c>
      <c r="AP700" s="14">
        <v>0</v>
      </c>
      <c r="AQ700" s="14"/>
      <c r="AR700" s="14">
        <v>0.43880762942623702</v>
      </c>
      <c r="AS700" s="14">
        <v>0.41414521274698002</v>
      </c>
      <c r="AT700" s="14">
        <v>0.30771768676051098</v>
      </c>
      <c r="AU700" s="14"/>
      <c r="AV700" s="14">
        <v>0.447307842569516</v>
      </c>
      <c r="AW700" s="14">
        <v>0.36372516606362798</v>
      </c>
      <c r="AX700" s="14">
        <v>0.33490393325447498</v>
      </c>
      <c r="AY700" s="14"/>
      <c r="AZ700" s="14">
        <v>0.41503815855231302</v>
      </c>
      <c r="BA700" s="14">
        <v>0.395681100378523</v>
      </c>
      <c r="BB700" s="14">
        <v>0.37445535701135702</v>
      </c>
      <c r="BC700" s="14"/>
      <c r="BD700" s="14">
        <v>0.433185959993523</v>
      </c>
      <c r="BE700" s="14">
        <v>0.44187278804798302</v>
      </c>
      <c r="BF700" s="14"/>
      <c r="BG700" s="14">
        <v>0.40609644559214098</v>
      </c>
      <c r="BH700" s="14">
        <v>0.34517008514783498</v>
      </c>
      <c r="BI700" s="14"/>
      <c r="BJ700" s="14">
        <v>0.28517211037857898</v>
      </c>
      <c r="BK700" s="14">
        <v>0.41225860172619899</v>
      </c>
    </row>
    <row r="701" spans="2:63" x14ac:dyDescent="0.35">
      <c r="B701" t="s">
        <v>359</v>
      </c>
      <c r="C701" s="14">
        <v>0.35378780588956599</v>
      </c>
      <c r="D701" s="14">
        <v>0.37252407983262198</v>
      </c>
      <c r="E701" s="14">
        <v>0.33458347971684299</v>
      </c>
      <c r="F701" s="14"/>
      <c r="G701" s="14">
        <v>0.33835346886781897</v>
      </c>
      <c r="H701" s="14">
        <v>0.32714286509412499</v>
      </c>
      <c r="I701" s="14">
        <v>0.29811652279967699</v>
      </c>
      <c r="J701" s="14">
        <v>0.43630527956324699</v>
      </c>
      <c r="K701" s="14">
        <v>0.25632811823573898</v>
      </c>
      <c r="L701" s="14">
        <v>0.466874642839056</v>
      </c>
      <c r="M701" s="14"/>
      <c r="N701" s="14">
        <v>0.42565513174849501</v>
      </c>
      <c r="O701" s="14">
        <v>0.338116673213473</v>
      </c>
      <c r="P701" s="14"/>
      <c r="Q701" s="14">
        <v>0.29510675370946898</v>
      </c>
      <c r="R701" s="14">
        <v>0.331756731725382</v>
      </c>
      <c r="S701" s="14">
        <v>0.31643765116729</v>
      </c>
      <c r="T701" s="14">
        <v>0.273415116404786</v>
      </c>
      <c r="U701" s="14">
        <v>0.26933972492381703</v>
      </c>
      <c r="V701" s="14">
        <v>0.3901859048961</v>
      </c>
      <c r="W701" s="14">
        <v>0.41986001120962202</v>
      </c>
      <c r="X701" s="14">
        <v>0.33278483713891599</v>
      </c>
      <c r="Y701" s="14">
        <v>0.38463739723025098</v>
      </c>
      <c r="Z701" s="14">
        <v>0.396332283977328</v>
      </c>
      <c r="AA701" s="14"/>
      <c r="AB701" s="14">
        <v>0.399822923369691</v>
      </c>
      <c r="AC701" s="14">
        <v>0.35342841490101801</v>
      </c>
      <c r="AD701" s="14">
        <v>0.31305032412521899</v>
      </c>
      <c r="AE701" s="14"/>
      <c r="AF701" s="14">
        <v>0.393886320527498</v>
      </c>
      <c r="AG701" s="14">
        <v>0.32385315163912898</v>
      </c>
      <c r="AH701" s="14">
        <v>0.19027206517904499</v>
      </c>
      <c r="AI701" s="14">
        <v>0.32786918703737999</v>
      </c>
      <c r="AJ701" s="14">
        <v>0</v>
      </c>
      <c r="AK701" s="14"/>
      <c r="AL701" s="14">
        <v>0.35805330995732298</v>
      </c>
      <c r="AM701" s="14">
        <v>0.353316542176354</v>
      </c>
      <c r="AN701" s="14">
        <v>0.328408679920556</v>
      </c>
      <c r="AO701" s="14">
        <v>0.14639232689447201</v>
      </c>
      <c r="AP701" s="14">
        <v>0</v>
      </c>
      <c r="AQ701" s="14"/>
      <c r="AR701" s="14">
        <v>0.357857387348471</v>
      </c>
      <c r="AS701" s="14">
        <v>0.40279255622004301</v>
      </c>
      <c r="AT701" s="14">
        <v>0.27956946461556198</v>
      </c>
      <c r="AU701" s="14"/>
      <c r="AV701" s="14">
        <v>0.30974419048882401</v>
      </c>
      <c r="AW701" s="14">
        <v>0.38472305626714998</v>
      </c>
      <c r="AX701" s="14">
        <v>0.34389017010753198</v>
      </c>
      <c r="AY701" s="14"/>
      <c r="AZ701" s="14">
        <v>0.34321562238606501</v>
      </c>
      <c r="BA701" s="14">
        <v>0.39370577950615598</v>
      </c>
      <c r="BB701" s="14">
        <v>0.28556214923958001</v>
      </c>
      <c r="BC701" s="14"/>
      <c r="BD701" s="14">
        <v>0.34049315954642401</v>
      </c>
      <c r="BE701" s="14">
        <v>0.35654191269272301</v>
      </c>
      <c r="BF701" s="14"/>
      <c r="BG701" s="14">
        <v>0.34887789567036098</v>
      </c>
      <c r="BH701" s="14">
        <v>0.36397071837062001</v>
      </c>
      <c r="BI701" s="14"/>
      <c r="BJ701" s="14">
        <v>0.42854626931553103</v>
      </c>
      <c r="BK701" s="14">
        <v>0.33457590884385902</v>
      </c>
    </row>
    <row r="702" spans="2:63" x14ac:dyDescent="0.35">
      <c r="B702" t="s">
        <v>360</v>
      </c>
      <c r="C702" s="14">
        <v>0.32585950254665103</v>
      </c>
      <c r="D702" s="14">
        <v>0.38411649271413201</v>
      </c>
      <c r="E702" s="14">
        <v>0.27353050933490902</v>
      </c>
      <c r="F702" s="14"/>
      <c r="G702" s="14">
        <v>0.29649392731817997</v>
      </c>
      <c r="H702" s="14">
        <v>0.30962141489032002</v>
      </c>
      <c r="I702" s="14">
        <v>0.29526093430726602</v>
      </c>
      <c r="J702" s="14">
        <v>0.28112247325420803</v>
      </c>
      <c r="K702" s="14">
        <v>0.33691579761345702</v>
      </c>
      <c r="L702" s="14">
        <v>0.45637714220745901</v>
      </c>
      <c r="M702" s="14"/>
      <c r="N702" s="14">
        <v>0.438704467698386</v>
      </c>
      <c r="O702" s="14">
        <v>0.30125293204209203</v>
      </c>
      <c r="P702" s="14"/>
      <c r="Q702" s="14">
        <v>0.28518855717621999</v>
      </c>
      <c r="R702" s="14">
        <v>0.238679445316133</v>
      </c>
      <c r="S702" s="14">
        <v>0.40387602676975298</v>
      </c>
      <c r="T702" s="14">
        <v>0.321571821111857</v>
      </c>
      <c r="U702" s="14">
        <v>0.27057547830877998</v>
      </c>
      <c r="V702" s="14">
        <v>0.380331177396455</v>
      </c>
      <c r="W702" s="14">
        <v>0.323022065245477</v>
      </c>
      <c r="X702" s="14">
        <v>0.31701246382452503</v>
      </c>
      <c r="Y702" s="14">
        <v>0.367193868370917</v>
      </c>
      <c r="Z702" s="14">
        <v>0.26373752687547403</v>
      </c>
      <c r="AA702" s="14"/>
      <c r="AB702" s="14">
        <v>0.37109371859413898</v>
      </c>
      <c r="AC702" s="14">
        <v>0.32338070737500502</v>
      </c>
      <c r="AD702" s="14">
        <v>0.29338854907200002</v>
      </c>
      <c r="AE702" s="14"/>
      <c r="AF702" s="14">
        <v>0.36949925230295599</v>
      </c>
      <c r="AG702" s="14">
        <v>0.29235443952489798</v>
      </c>
      <c r="AH702" s="14">
        <v>0.28529968385204602</v>
      </c>
      <c r="AI702" s="14">
        <v>0.268707566539854</v>
      </c>
      <c r="AJ702" s="14">
        <v>0</v>
      </c>
      <c r="AK702" s="14"/>
      <c r="AL702" s="14">
        <v>0.37324755798727899</v>
      </c>
      <c r="AM702" s="14">
        <v>0.30911271254589801</v>
      </c>
      <c r="AN702" s="14">
        <v>0.227835347265685</v>
      </c>
      <c r="AO702" s="14">
        <v>0.41749259268425198</v>
      </c>
      <c r="AP702" s="14">
        <v>0</v>
      </c>
      <c r="AQ702" s="14"/>
      <c r="AR702" s="14">
        <v>0.29961821223252499</v>
      </c>
      <c r="AS702" s="14">
        <v>0.36745242866130501</v>
      </c>
      <c r="AT702" s="14">
        <v>0.30214688921286698</v>
      </c>
      <c r="AU702" s="14"/>
      <c r="AV702" s="14">
        <v>0.37001149705126501</v>
      </c>
      <c r="AW702" s="14">
        <v>0.315415870539143</v>
      </c>
      <c r="AX702" s="14">
        <v>0.26929668112318</v>
      </c>
      <c r="AY702" s="14"/>
      <c r="AZ702" s="14">
        <v>0.376659078467944</v>
      </c>
      <c r="BA702" s="14">
        <v>0.30844776082418301</v>
      </c>
      <c r="BB702" s="14">
        <v>0.3346980686994</v>
      </c>
      <c r="BC702" s="14"/>
      <c r="BD702" s="14">
        <v>0.387514711108849</v>
      </c>
      <c r="BE702" s="14">
        <v>0.30955799314614002</v>
      </c>
      <c r="BF702" s="14"/>
      <c r="BG702" s="14">
        <v>0.35638350211860698</v>
      </c>
      <c r="BH702" s="14">
        <v>0.26255422763608399</v>
      </c>
      <c r="BI702" s="14"/>
      <c r="BJ702" s="14">
        <v>0.26210668157689199</v>
      </c>
      <c r="BK702" s="14">
        <v>0.34224310082723097</v>
      </c>
    </row>
    <row r="703" spans="2:63" x14ac:dyDescent="0.35">
      <c r="B703" t="s">
        <v>361</v>
      </c>
      <c r="C703" s="14">
        <v>0.30875095379322298</v>
      </c>
      <c r="D703" s="14">
        <v>0.35217597174408199</v>
      </c>
      <c r="E703" s="14">
        <v>0.26870094768848601</v>
      </c>
      <c r="F703" s="14"/>
      <c r="G703" s="14">
        <v>0.17914280999948601</v>
      </c>
      <c r="H703" s="14">
        <v>0.31370884565059398</v>
      </c>
      <c r="I703" s="14">
        <v>0.25622461257380302</v>
      </c>
      <c r="J703" s="14">
        <v>0.35523088351117199</v>
      </c>
      <c r="K703" s="14">
        <v>0.286097344254862</v>
      </c>
      <c r="L703" s="14">
        <v>0.45699680837960799</v>
      </c>
      <c r="M703" s="14"/>
      <c r="N703" s="14">
        <v>0.35006927035365498</v>
      </c>
      <c r="O703" s="14">
        <v>0.29974122909521</v>
      </c>
      <c r="P703" s="14"/>
      <c r="Q703" s="14">
        <v>0.42617794070460902</v>
      </c>
      <c r="R703" s="14">
        <v>0.239294476669451</v>
      </c>
      <c r="S703" s="14">
        <v>0.24760761095026801</v>
      </c>
      <c r="T703" s="14">
        <v>0.32897286821375099</v>
      </c>
      <c r="U703" s="14">
        <v>0.29829328217001599</v>
      </c>
      <c r="V703" s="14">
        <v>0.41162571205662402</v>
      </c>
      <c r="W703" s="14">
        <v>0.360768629556184</v>
      </c>
      <c r="X703" s="14">
        <v>0.24216126795441401</v>
      </c>
      <c r="Y703" s="14">
        <v>0.35427401694121202</v>
      </c>
      <c r="Z703" s="14">
        <v>0.20906680523316601</v>
      </c>
      <c r="AA703" s="14"/>
      <c r="AB703" s="14">
        <v>0.38586461263093003</v>
      </c>
      <c r="AC703" s="14">
        <v>0.33194909131401501</v>
      </c>
      <c r="AD703" s="14">
        <v>0.212182986963635</v>
      </c>
      <c r="AE703" s="14"/>
      <c r="AF703" s="14">
        <v>0.36095870447192802</v>
      </c>
      <c r="AG703" s="14">
        <v>0.25820301568783699</v>
      </c>
      <c r="AH703" s="14">
        <v>0.184201950110641</v>
      </c>
      <c r="AI703" s="14">
        <v>0.28715271509186502</v>
      </c>
      <c r="AJ703" s="14">
        <v>0</v>
      </c>
      <c r="AK703" s="14"/>
      <c r="AL703" s="14">
        <v>0.33311824520348199</v>
      </c>
      <c r="AM703" s="14">
        <v>0.26300151141497902</v>
      </c>
      <c r="AN703" s="14">
        <v>0.29410299514988197</v>
      </c>
      <c r="AO703" s="14">
        <v>0.285883714178367</v>
      </c>
      <c r="AP703" s="14">
        <v>0</v>
      </c>
      <c r="AQ703" s="14"/>
      <c r="AR703" s="14">
        <v>0.37260051021530199</v>
      </c>
      <c r="AS703" s="14">
        <v>0.32421826873182702</v>
      </c>
      <c r="AT703" s="14">
        <v>0.26433261944136499</v>
      </c>
      <c r="AU703" s="14"/>
      <c r="AV703" s="14">
        <v>0.34627815746725998</v>
      </c>
      <c r="AW703" s="14">
        <v>0.28155529400441198</v>
      </c>
      <c r="AX703" s="14">
        <v>0.32487512840799898</v>
      </c>
      <c r="AY703" s="14"/>
      <c r="AZ703" s="14">
        <v>0.37537899986291301</v>
      </c>
      <c r="BA703" s="14">
        <v>0.32737861536039597</v>
      </c>
      <c r="BB703" s="14">
        <v>0.24553327236668801</v>
      </c>
      <c r="BC703" s="14"/>
      <c r="BD703" s="14">
        <v>0.27020911420097099</v>
      </c>
      <c r="BE703" s="14">
        <v>0.33074791914982199</v>
      </c>
      <c r="BF703" s="14"/>
      <c r="BG703" s="14">
        <v>0.30776358981806601</v>
      </c>
      <c r="BH703" s="14">
        <v>0.31079869815047201</v>
      </c>
      <c r="BI703" s="14"/>
      <c r="BJ703" s="14">
        <v>0.27270722357795801</v>
      </c>
      <c r="BK703" s="14">
        <v>0.318013696796558</v>
      </c>
    </row>
    <row r="704" spans="2:63" x14ac:dyDescent="0.35">
      <c r="B704" t="s">
        <v>362</v>
      </c>
      <c r="C704" s="14">
        <v>0.28389337822542998</v>
      </c>
      <c r="D704" s="14">
        <v>0.30866350073471699</v>
      </c>
      <c r="E704" s="14">
        <v>0.25926878711422702</v>
      </c>
      <c r="F704" s="14"/>
      <c r="G704" s="14">
        <v>0.26650444286349301</v>
      </c>
      <c r="H704" s="14">
        <v>0.24894773051084801</v>
      </c>
      <c r="I704" s="14">
        <v>0.27186849559819698</v>
      </c>
      <c r="J704" s="14">
        <v>0.26130682636819802</v>
      </c>
      <c r="K704" s="14">
        <v>0.21914288476601401</v>
      </c>
      <c r="L704" s="14">
        <v>0.44316452262737599</v>
      </c>
      <c r="M704" s="14"/>
      <c r="N704" s="14">
        <v>0.44500314622136899</v>
      </c>
      <c r="O704" s="14">
        <v>0.248762357006763</v>
      </c>
      <c r="P704" s="14"/>
      <c r="Q704" s="14">
        <v>0.19758770670374001</v>
      </c>
      <c r="R704" s="14">
        <v>0.20211160158431701</v>
      </c>
      <c r="S704" s="14">
        <v>0.21903218231545901</v>
      </c>
      <c r="T704" s="14">
        <v>0.216473542766842</v>
      </c>
      <c r="U704" s="14">
        <v>0.21971808146191801</v>
      </c>
      <c r="V704" s="14">
        <v>0.40714805883428001</v>
      </c>
      <c r="W704" s="14">
        <v>0.29329628628627702</v>
      </c>
      <c r="X704" s="14">
        <v>0.27777600682818199</v>
      </c>
      <c r="Y704" s="14">
        <v>0.42136988479042298</v>
      </c>
      <c r="Z704" s="14">
        <v>0.208501224759505</v>
      </c>
      <c r="AA704" s="14"/>
      <c r="AB704" s="14">
        <v>0.35156397614762502</v>
      </c>
      <c r="AC704" s="14">
        <v>0.31030119056375</v>
      </c>
      <c r="AD704" s="14">
        <v>0.20849514965466201</v>
      </c>
      <c r="AE704" s="14"/>
      <c r="AF704" s="14">
        <v>0.344175288628151</v>
      </c>
      <c r="AG704" s="14">
        <v>0.20736962018181501</v>
      </c>
      <c r="AH704" s="14">
        <v>0.16606636068219699</v>
      </c>
      <c r="AI704" s="14">
        <v>0.29476987475112798</v>
      </c>
      <c r="AJ704" s="14">
        <v>0</v>
      </c>
      <c r="AK704" s="14"/>
      <c r="AL704" s="14">
        <v>0.29828963857261098</v>
      </c>
      <c r="AM704" s="14">
        <v>0.245207626747798</v>
      </c>
      <c r="AN704" s="14">
        <v>0.30075126013033499</v>
      </c>
      <c r="AO704" s="14">
        <v>0.27706827264337303</v>
      </c>
      <c r="AP704" s="14">
        <v>0</v>
      </c>
      <c r="AQ704" s="14"/>
      <c r="AR704" s="14">
        <v>0.382758445283577</v>
      </c>
      <c r="AS704" s="14">
        <v>0.268692683567334</v>
      </c>
      <c r="AT704" s="14">
        <v>0.240200108823373</v>
      </c>
      <c r="AU704" s="14"/>
      <c r="AV704" s="14">
        <v>0.35003558411205499</v>
      </c>
      <c r="AW704" s="14">
        <v>0.27023499922801802</v>
      </c>
      <c r="AX704" s="14">
        <v>0.18899639308805699</v>
      </c>
      <c r="AY704" s="14"/>
      <c r="AZ704" s="14">
        <v>0.31817375085118499</v>
      </c>
      <c r="BA704" s="14">
        <v>0.30128757506365</v>
      </c>
      <c r="BB704" s="14">
        <v>0.239175036923648</v>
      </c>
      <c r="BC704" s="14"/>
      <c r="BD704" s="14">
        <v>0.39665064152054202</v>
      </c>
      <c r="BE704" s="14">
        <v>0.28756904028561198</v>
      </c>
      <c r="BF704" s="14"/>
      <c r="BG704" s="14">
        <v>0.29315571725901901</v>
      </c>
      <c r="BH704" s="14">
        <v>0.26468374229767599</v>
      </c>
      <c r="BI704" s="14"/>
      <c r="BJ704" s="14">
        <v>0.24117378550444299</v>
      </c>
      <c r="BK704" s="14">
        <v>0.29487172608838402</v>
      </c>
    </row>
    <row r="705" spans="2:63" x14ac:dyDescent="0.35">
      <c r="B705" t="s">
        <v>363</v>
      </c>
      <c r="C705" s="14">
        <v>0.27909775215722199</v>
      </c>
      <c r="D705" s="14">
        <v>0.32710004892083899</v>
      </c>
      <c r="E705" s="14">
        <v>0.23506516114767001</v>
      </c>
      <c r="F705" s="14"/>
      <c r="G705" s="14">
        <v>0.22432571421228201</v>
      </c>
      <c r="H705" s="14">
        <v>0.28016314541218001</v>
      </c>
      <c r="I705" s="14">
        <v>0.22989857110471701</v>
      </c>
      <c r="J705" s="14">
        <v>0.26644754259644599</v>
      </c>
      <c r="K705" s="14">
        <v>0.26900161821771001</v>
      </c>
      <c r="L705" s="14">
        <v>0.41503818859276798</v>
      </c>
      <c r="M705" s="14"/>
      <c r="N705" s="14">
        <v>0.44479356086661298</v>
      </c>
      <c r="O705" s="14">
        <v>0.242966715262174</v>
      </c>
      <c r="P705" s="14"/>
      <c r="Q705" s="14">
        <v>0.28107460531102801</v>
      </c>
      <c r="R705" s="14">
        <v>0.19377163305322101</v>
      </c>
      <c r="S705" s="14">
        <v>0.29261877630363298</v>
      </c>
      <c r="T705" s="14">
        <v>0.282460597089012</v>
      </c>
      <c r="U705" s="14">
        <v>0.30684062331339101</v>
      </c>
      <c r="V705" s="14">
        <v>0.23604669658629099</v>
      </c>
      <c r="W705" s="14">
        <v>0.31904230609475398</v>
      </c>
      <c r="X705" s="14">
        <v>0.30378133158470499</v>
      </c>
      <c r="Y705" s="14">
        <v>0.36622250368667397</v>
      </c>
      <c r="Z705" s="14">
        <v>0.27202089140095698</v>
      </c>
      <c r="AA705" s="14"/>
      <c r="AB705" s="14">
        <v>0.32163054281171499</v>
      </c>
      <c r="AC705" s="14">
        <v>0.27861870586958598</v>
      </c>
      <c r="AD705" s="14">
        <v>0.23846338958772301</v>
      </c>
      <c r="AE705" s="14"/>
      <c r="AF705" s="14">
        <v>0.30612965255983499</v>
      </c>
      <c r="AG705" s="14">
        <v>0.23578369865218701</v>
      </c>
      <c r="AH705" s="14">
        <v>0.34843636616633999</v>
      </c>
      <c r="AI705" s="14">
        <v>0.27013979916252101</v>
      </c>
      <c r="AJ705" s="14">
        <v>0</v>
      </c>
      <c r="AK705" s="14"/>
      <c r="AL705" s="14">
        <v>0.32105656465203603</v>
      </c>
      <c r="AM705" s="14">
        <v>0.24426118314821599</v>
      </c>
      <c r="AN705" s="14">
        <v>0.240376329345309</v>
      </c>
      <c r="AO705" s="14">
        <v>0.43420057849686</v>
      </c>
      <c r="AP705" s="14">
        <v>0</v>
      </c>
      <c r="AQ705" s="14"/>
      <c r="AR705" s="14">
        <v>0.33268138510171102</v>
      </c>
      <c r="AS705" s="14">
        <v>0.29315984652773802</v>
      </c>
      <c r="AT705" s="14">
        <v>0.23452076275522701</v>
      </c>
      <c r="AU705" s="14"/>
      <c r="AV705" s="14">
        <v>0.33592068478173698</v>
      </c>
      <c r="AW705" s="14">
        <v>0.26531680899347099</v>
      </c>
      <c r="AX705" s="14">
        <v>0.21856447311164401</v>
      </c>
      <c r="AY705" s="14"/>
      <c r="AZ705" s="14">
        <v>0.32288598564277199</v>
      </c>
      <c r="BA705" s="14">
        <v>0.27434685055466501</v>
      </c>
      <c r="BB705" s="14">
        <v>0.28069214251938002</v>
      </c>
      <c r="BC705" s="14"/>
      <c r="BD705" s="14">
        <v>0.33388576102827899</v>
      </c>
      <c r="BE705" s="14">
        <v>0.29995265412952599</v>
      </c>
      <c r="BF705" s="14"/>
      <c r="BG705" s="14">
        <v>0.29263114354495401</v>
      </c>
      <c r="BH705" s="14">
        <v>0.25103016356179397</v>
      </c>
      <c r="BI705" s="14"/>
      <c r="BJ705" s="14">
        <v>0.22149327881172501</v>
      </c>
      <c r="BK705" s="14">
        <v>0.29390130964849998</v>
      </c>
    </row>
    <row r="706" spans="2:63" x14ac:dyDescent="0.35">
      <c r="B706" t="s">
        <v>364</v>
      </c>
      <c r="C706" s="14">
        <v>0.27757182088025001</v>
      </c>
      <c r="D706" s="14">
        <v>0.36392961815019498</v>
      </c>
      <c r="E706" s="14">
        <v>0.20153265130658399</v>
      </c>
      <c r="F706" s="14"/>
      <c r="G706" s="14">
        <v>0.29213537284614</v>
      </c>
      <c r="H706" s="14">
        <v>0.29369497397170402</v>
      </c>
      <c r="I706" s="14">
        <v>0.23494358613812999</v>
      </c>
      <c r="J706" s="14">
        <v>0.25887904542097201</v>
      </c>
      <c r="K706" s="14">
        <v>0.20430917994824299</v>
      </c>
      <c r="L706" s="14">
        <v>0.37912888868972699</v>
      </c>
      <c r="M706" s="14"/>
      <c r="N706" s="14">
        <v>0.360478057398122</v>
      </c>
      <c r="O706" s="14">
        <v>0.25949358272933498</v>
      </c>
      <c r="P706" s="14"/>
      <c r="Q706" s="14">
        <v>0.23930088483206</v>
      </c>
      <c r="R706" s="14">
        <v>0.184605709810025</v>
      </c>
      <c r="S706" s="14">
        <v>0.24404708382690099</v>
      </c>
      <c r="T706" s="14">
        <v>0.26026733015252101</v>
      </c>
      <c r="U706" s="14">
        <v>0.306653466374598</v>
      </c>
      <c r="V706" s="14">
        <v>0.40307685473781102</v>
      </c>
      <c r="W706" s="14">
        <v>0.26974910806873698</v>
      </c>
      <c r="X706" s="14">
        <v>0.34389534674268002</v>
      </c>
      <c r="Y706" s="14">
        <v>0.30915081547244899</v>
      </c>
      <c r="Z706" s="14">
        <v>0.33094946817106202</v>
      </c>
      <c r="AA706" s="14"/>
      <c r="AB706" s="14">
        <v>0.32560178162679898</v>
      </c>
      <c r="AC706" s="14">
        <v>0.23756370836492599</v>
      </c>
      <c r="AD706" s="14">
        <v>0.28925235724377801</v>
      </c>
      <c r="AE706" s="14"/>
      <c r="AF706" s="14">
        <v>0.29641903070175002</v>
      </c>
      <c r="AG706" s="14">
        <v>0.29061606288769298</v>
      </c>
      <c r="AH706" s="14">
        <v>3.9749346760323198E-2</v>
      </c>
      <c r="AI706" s="14">
        <v>0.24387347810434101</v>
      </c>
      <c r="AJ706" s="14">
        <v>0</v>
      </c>
      <c r="AK706" s="14"/>
      <c r="AL706" s="14">
        <v>0.28550956348605999</v>
      </c>
      <c r="AM706" s="14">
        <v>0.31722706528021799</v>
      </c>
      <c r="AN706" s="14">
        <v>0.25456067542099298</v>
      </c>
      <c r="AO706" s="14">
        <v>0.27706827264337303</v>
      </c>
      <c r="AP706" s="14">
        <v>0</v>
      </c>
      <c r="AQ706" s="14"/>
      <c r="AR706" s="14">
        <v>0.34864290466680398</v>
      </c>
      <c r="AS706" s="14">
        <v>0.28450844399443198</v>
      </c>
      <c r="AT706" s="14">
        <v>0.225685201145887</v>
      </c>
      <c r="AU706" s="14"/>
      <c r="AV706" s="14">
        <v>0.31450422156878999</v>
      </c>
      <c r="AW706" s="14">
        <v>0.28665397436741802</v>
      </c>
      <c r="AX706" s="14">
        <v>0.20217309702425301</v>
      </c>
      <c r="AY706" s="14"/>
      <c r="AZ706" s="14">
        <v>0.31356440162534599</v>
      </c>
      <c r="BA706" s="14">
        <v>0.28662466003581899</v>
      </c>
      <c r="BB706" s="14">
        <v>0.24673607378934501</v>
      </c>
      <c r="BC706" s="14"/>
      <c r="BD706" s="14">
        <v>0.345016030087194</v>
      </c>
      <c r="BE706" s="14">
        <v>0.27230509760473598</v>
      </c>
      <c r="BF706" s="14"/>
      <c r="BG706" s="14">
        <v>0.28997253457989802</v>
      </c>
      <c r="BH706" s="14">
        <v>0.25185335014076299</v>
      </c>
      <c r="BI706" s="14"/>
      <c r="BJ706" s="14">
        <v>0.23191179698500999</v>
      </c>
      <c r="BK706" s="14">
        <v>0.28930581911910602</v>
      </c>
    </row>
    <row r="707" spans="2:63" x14ac:dyDescent="0.35">
      <c r="B707" t="s">
        <v>365</v>
      </c>
      <c r="C707" s="14">
        <v>0.238578773181232</v>
      </c>
      <c r="D707" s="14">
        <v>0.24943681372200799</v>
      </c>
      <c r="E707" s="14">
        <v>0.22530976949614001</v>
      </c>
      <c r="F707" s="14"/>
      <c r="G707" s="14">
        <v>0.18977587834606999</v>
      </c>
      <c r="H707" s="14">
        <v>0.23122452528293999</v>
      </c>
      <c r="I707" s="14">
        <v>0.20471673179891101</v>
      </c>
      <c r="J707" s="14">
        <v>0.185786400298938</v>
      </c>
      <c r="K707" s="14">
        <v>0.25493626320158003</v>
      </c>
      <c r="L707" s="14">
        <v>0.38347997461348898</v>
      </c>
      <c r="M707" s="14"/>
      <c r="N707" s="14">
        <v>0.33292665043758501</v>
      </c>
      <c r="O707" s="14">
        <v>0.21800561167117</v>
      </c>
      <c r="P707" s="14"/>
      <c r="Q707" s="14">
        <v>0.116088248243527</v>
      </c>
      <c r="R707" s="14">
        <v>0.16810755309553299</v>
      </c>
      <c r="S707" s="14">
        <v>0.272466441886556</v>
      </c>
      <c r="T707" s="14">
        <v>0.256451250610091</v>
      </c>
      <c r="U707" s="14">
        <v>0.40580291389321499</v>
      </c>
      <c r="V707" s="14">
        <v>0.30226087582789901</v>
      </c>
      <c r="W707" s="14">
        <v>0.27237010051298999</v>
      </c>
      <c r="X707" s="14">
        <v>0.181186122525096</v>
      </c>
      <c r="Y707" s="14">
        <v>0.25621298358425798</v>
      </c>
      <c r="Z707" s="14">
        <v>0.29428114689301299</v>
      </c>
      <c r="AA707" s="14"/>
      <c r="AB707" s="14">
        <v>0.25054619143085299</v>
      </c>
      <c r="AC707" s="14">
        <v>0.28006018864097398</v>
      </c>
      <c r="AD707" s="14">
        <v>0.19573187712110901</v>
      </c>
      <c r="AE707" s="14"/>
      <c r="AF707" s="14">
        <v>0.26398442022032798</v>
      </c>
      <c r="AG707" s="14">
        <v>0.19497665268866601</v>
      </c>
      <c r="AH707" s="14">
        <v>0.20233640621228399</v>
      </c>
      <c r="AI707" s="14">
        <v>0.27340647028745702</v>
      </c>
      <c r="AJ707" s="14">
        <v>0</v>
      </c>
      <c r="AK707" s="14"/>
      <c r="AL707" s="14">
        <v>0.26685621422533601</v>
      </c>
      <c r="AM707" s="14">
        <v>0.22378239770228101</v>
      </c>
      <c r="AN707" s="14">
        <v>0.27102555522399402</v>
      </c>
      <c r="AO707" s="14">
        <v>0.13757688535947801</v>
      </c>
      <c r="AP707" s="14">
        <v>0</v>
      </c>
      <c r="AQ707" s="14"/>
      <c r="AR707" s="14">
        <v>0.225293748462149</v>
      </c>
      <c r="AS707" s="14">
        <v>0.25496630600214698</v>
      </c>
      <c r="AT707" s="14">
        <v>0.209159435287223</v>
      </c>
      <c r="AU707" s="14"/>
      <c r="AV707" s="14">
        <v>0.29178562746006398</v>
      </c>
      <c r="AW707" s="14">
        <v>0.23170545415690399</v>
      </c>
      <c r="AX707" s="14">
        <v>0.15905055436312601</v>
      </c>
      <c r="AY707" s="14"/>
      <c r="AZ707" s="14">
        <v>0.31010024390131802</v>
      </c>
      <c r="BA707" s="14">
        <v>0.251016612826237</v>
      </c>
      <c r="BB707" s="14">
        <v>0.17520103883141999</v>
      </c>
      <c r="BC707" s="14"/>
      <c r="BD707" s="14">
        <v>0.25492796697821002</v>
      </c>
      <c r="BE707" s="14">
        <v>0.30339783142048399</v>
      </c>
      <c r="BF707" s="14"/>
      <c r="BG707" s="14">
        <v>0.26349407838636302</v>
      </c>
      <c r="BH707" s="14">
        <v>0.18690565472985299</v>
      </c>
      <c r="BI707" s="14"/>
      <c r="BJ707" s="14">
        <v>0.247181488661879</v>
      </c>
      <c r="BK707" s="14">
        <v>0.23636799360453101</v>
      </c>
    </row>
    <row r="708" spans="2:63" x14ac:dyDescent="0.35">
      <c r="B708" t="s">
        <v>366</v>
      </c>
      <c r="C708" s="14">
        <v>0.217177850062102</v>
      </c>
      <c r="D708" s="14">
        <v>0.269564081742317</v>
      </c>
      <c r="E708" s="14">
        <v>0.16914553651129899</v>
      </c>
      <c r="F708" s="14"/>
      <c r="G708" s="14">
        <v>0.19247857891888701</v>
      </c>
      <c r="H708" s="14">
        <v>0.18756921299519</v>
      </c>
      <c r="I708" s="14">
        <v>0.23617673299533701</v>
      </c>
      <c r="J708" s="14">
        <v>0.260052256488154</v>
      </c>
      <c r="K708" s="14">
        <v>0.13132459184710399</v>
      </c>
      <c r="L708" s="14">
        <v>0.27953832399673401</v>
      </c>
      <c r="M708" s="14"/>
      <c r="N708" s="14">
        <v>0.29459213644598198</v>
      </c>
      <c r="O708" s="14">
        <v>0.20029716696380101</v>
      </c>
      <c r="P708" s="14"/>
      <c r="Q708" s="14">
        <v>0.22263192773555299</v>
      </c>
      <c r="R708" s="14">
        <v>0.149155197328665</v>
      </c>
      <c r="S708" s="14">
        <v>0.18948552500767199</v>
      </c>
      <c r="T708" s="14">
        <v>0.25817104810756702</v>
      </c>
      <c r="U708" s="14">
        <v>0.19066074291666699</v>
      </c>
      <c r="V708" s="14">
        <v>0.202037376382386</v>
      </c>
      <c r="W708" s="14">
        <v>0.230196015333024</v>
      </c>
      <c r="X708" s="14">
        <v>0.18132704902719399</v>
      </c>
      <c r="Y708" s="14">
        <v>0.268152712582721</v>
      </c>
      <c r="Z708" s="14">
        <v>0.323390343771634</v>
      </c>
      <c r="AA708" s="14"/>
      <c r="AB708" s="14">
        <v>0.24592120437656401</v>
      </c>
      <c r="AC708" s="14">
        <v>0.24216215421502199</v>
      </c>
      <c r="AD708" s="14">
        <v>0.190910772516273</v>
      </c>
      <c r="AE708" s="14"/>
      <c r="AF708" s="14">
        <v>0.26121441387939598</v>
      </c>
      <c r="AG708" s="14">
        <v>0.19182510907703301</v>
      </c>
      <c r="AH708" s="14">
        <v>0.12183973832147101</v>
      </c>
      <c r="AI708" s="14">
        <v>0.15003812080213</v>
      </c>
      <c r="AJ708" s="14">
        <v>0</v>
      </c>
      <c r="AK708" s="14"/>
      <c r="AL708" s="14">
        <v>0.25945177940610598</v>
      </c>
      <c r="AM708" s="14">
        <v>0.18986629551340001</v>
      </c>
      <c r="AN708" s="14">
        <v>0.16904854205716099</v>
      </c>
      <c r="AO708" s="14">
        <v>0</v>
      </c>
      <c r="AP708" s="14">
        <v>0</v>
      </c>
      <c r="AQ708" s="14"/>
      <c r="AR708" s="14">
        <v>0.23773755760694101</v>
      </c>
      <c r="AS708" s="14">
        <v>0.234037436851259</v>
      </c>
      <c r="AT708" s="14">
        <v>0.17070596512241501</v>
      </c>
      <c r="AU708" s="14"/>
      <c r="AV708" s="14">
        <v>0.256850370283287</v>
      </c>
      <c r="AW708" s="14">
        <v>0.21460831213929599</v>
      </c>
      <c r="AX708" s="14">
        <v>0.11421469344124099</v>
      </c>
      <c r="AY708" s="14"/>
      <c r="AZ708" s="14">
        <v>0.26938635693429502</v>
      </c>
      <c r="BA708" s="14">
        <v>0.213107809087798</v>
      </c>
      <c r="BB708" s="14">
        <v>0.20586468034931199</v>
      </c>
      <c r="BC708" s="14"/>
      <c r="BD708" s="14">
        <v>0.28543688708418802</v>
      </c>
      <c r="BE708" s="14">
        <v>0.18569194227159699</v>
      </c>
      <c r="BF708" s="14"/>
      <c r="BG708" s="14">
        <v>0.25667637889813499</v>
      </c>
      <c r="BH708" s="14">
        <v>0.135259842540393</v>
      </c>
      <c r="BI708" s="14"/>
      <c r="BJ708" s="14">
        <v>0.20527788224801599</v>
      </c>
      <c r="BK708" s="14">
        <v>0.22023597814572499</v>
      </c>
    </row>
    <row r="709" spans="2:63" x14ac:dyDescent="0.35">
      <c r="B709" t="s">
        <v>367</v>
      </c>
      <c r="C709" s="14">
        <v>0.21612781638680401</v>
      </c>
      <c r="D709" s="14">
        <v>0.26297702718742499</v>
      </c>
      <c r="E709" s="14">
        <v>0.172708965028569</v>
      </c>
      <c r="F709" s="14"/>
      <c r="G709" s="14">
        <v>0.294236445386023</v>
      </c>
      <c r="H709" s="14">
        <v>0.17841174907198001</v>
      </c>
      <c r="I709" s="14">
        <v>0.220236600953433</v>
      </c>
      <c r="J709" s="14">
        <v>0.13510126098959199</v>
      </c>
      <c r="K709" s="14">
        <v>0.26240663065134101</v>
      </c>
      <c r="L709" s="14">
        <v>0.243403748289064</v>
      </c>
      <c r="M709" s="14"/>
      <c r="N709" s="14">
        <v>0.34079619183715698</v>
      </c>
      <c r="O709" s="14">
        <v>0.18894307521484999</v>
      </c>
      <c r="P709" s="14"/>
      <c r="Q709" s="14">
        <v>0.11365154540003</v>
      </c>
      <c r="R709" s="14">
        <v>0.21081982571840599</v>
      </c>
      <c r="S709" s="14">
        <v>0.21192346313374</v>
      </c>
      <c r="T709" s="14">
        <v>0.23917566599099599</v>
      </c>
      <c r="U709" s="14">
        <v>0.44109964991495398</v>
      </c>
      <c r="V709" s="14">
        <v>0.21353362431305101</v>
      </c>
      <c r="W709" s="14">
        <v>0.21063340445463999</v>
      </c>
      <c r="X709" s="14">
        <v>0.18273268226946601</v>
      </c>
      <c r="Y709" s="14">
        <v>0.22107163005334801</v>
      </c>
      <c r="Z709" s="14">
        <v>0.16970736729514399</v>
      </c>
      <c r="AA709" s="14"/>
      <c r="AB709" s="14">
        <v>0.29479760820679801</v>
      </c>
      <c r="AC709" s="14">
        <v>0.15951482002547801</v>
      </c>
      <c r="AD709" s="14">
        <v>0.19005736841867399</v>
      </c>
      <c r="AE709" s="14"/>
      <c r="AF709" s="14">
        <v>0.25819873994583298</v>
      </c>
      <c r="AG709" s="14">
        <v>0.18010247415719299</v>
      </c>
      <c r="AH709" s="14">
        <v>0.16170065485196899</v>
      </c>
      <c r="AI709" s="14">
        <v>0.178743238130008</v>
      </c>
      <c r="AJ709" s="14">
        <v>0</v>
      </c>
      <c r="AK709" s="14"/>
      <c r="AL709" s="14">
        <v>0.258088710113071</v>
      </c>
      <c r="AM709" s="14">
        <v>0.21634562672716001</v>
      </c>
      <c r="AN709" s="14">
        <v>0.14604667889241199</v>
      </c>
      <c r="AO709" s="14">
        <v>0.27706827264337303</v>
      </c>
      <c r="AP709" s="14">
        <v>0</v>
      </c>
      <c r="AQ709" s="14"/>
      <c r="AR709" s="14">
        <v>0.220641996797283</v>
      </c>
      <c r="AS709" s="14">
        <v>0.246548483476066</v>
      </c>
      <c r="AT709" s="14">
        <v>0.17497361886035001</v>
      </c>
      <c r="AU709" s="14"/>
      <c r="AV709" s="14">
        <v>0.23939203439946199</v>
      </c>
      <c r="AW709" s="14">
        <v>0.20861735595987599</v>
      </c>
      <c r="AX709" s="14">
        <v>0.18739141438436299</v>
      </c>
      <c r="AY709" s="14"/>
      <c r="AZ709" s="14">
        <v>0.26212781568682397</v>
      </c>
      <c r="BA709" s="14">
        <v>0.19375739905164399</v>
      </c>
      <c r="BB709" s="14">
        <v>0.23714684165240599</v>
      </c>
      <c r="BC709" s="14"/>
      <c r="BD709" s="14">
        <v>0.26733923362052903</v>
      </c>
      <c r="BE709" s="14">
        <v>0.21868302976221299</v>
      </c>
      <c r="BF709" s="14"/>
      <c r="BG709" s="14">
        <v>0.25279036626732498</v>
      </c>
      <c r="BH709" s="14">
        <v>0.140091489835379</v>
      </c>
      <c r="BI709" s="14"/>
      <c r="BJ709" s="14">
        <v>0.210929001867665</v>
      </c>
      <c r="BK709" s="14">
        <v>0.21746384022576801</v>
      </c>
    </row>
    <row r="710" spans="2:63" x14ac:dyDescent="0.35">
      <c r="B710" t="s">
        <v>368</v>
      </c>
      <c r="C710" s="14">
        <v>0.138467105571833</v>
      </c>
      <c r="D710" s="14">
        <v>0.171657851648743</v>
      </c>
      <c r="E710" s="14">
        <v>0.106013386815332</v>
      </c>
      <c r="F710" s="14"/>
      <c r="G710" s="14">
        <v>0.14135989102961699</v>
      </c>
      <c r="H710" s="14">
        <v>9.1129091406057405E-2</v>
      </c>
      <c r="I710" s="14">
        <v>0.15117450212054101</v>
      </c>
      <c r="J710" s="14">
        <v>0.111553095191131</v>
      </c>
      <c r="K710" s="14">
        <v>0.224128356674759</v>
      </c>
      <c r="L710" s="14">
        <v>0.14416923675248</v>
      </c>
      <c r="M710" s="14"/>
      <c r="N710" s="14">
        <v>0.17917150408518601</v>
      </c>
      <c r="O710" s="14">
        <v>0.12959124965289401</v>
      </c>
      <c r="P710" s="14"/>
      <c r="Q710" s="14">
        <v>0.17316907541541601</v>
      </c>
      <c r="R710" s="14">
        <v>0.12638609405462201</v>
      </c>
      <c r="S710" s="14">
        <v>0.10102533960858499</v>
      </c>
      <c r="T710" s="14">
        <v>0.104092021328514</v>
      </c>
      <c r="U710" s="14">
        <v>0.25329759383110401</v>
      </c>
      <c r="V710" s="14">
        <v>8.0543045892403894E-2</v>
      </c>
      <c r="W710" s="14">
        <v>0.15388367031304701</v>
      </c>
      <c r="X710" s="14">
        <v>0.206896972562187</v>
      </c>
      <c r="Y710" s="14">
        <v>0.15351079465022899</v>
      </c>
      <c r="Z710" s="14">
        <v>0.15111257736519301</v>
      </c>
      <c r="AA710" s="14"/>
      <c r="AB710" s="14">
        <v>0.18765173915251401</v>
      </c>
      <c r="AC710" s="14">
        <v>0.10515958074073101</v>
      </c>
      <c r="AD710" s="14">
        <v>0.128065911619162</v>
      </c>
      <c r="AE710" s="14"/>
      <c r="AF710" s="14">
        <v>0.18857979826796101</v>
      </c>
      <c r="AG710" s="14">
        <v>0.120025308278499</v>
      </c>
      <c r="AH710" s="14">
        <v>3.2010977119434798E-2</v>
      </c>
      <c r="AI710" s="14">
        <v>3.9259391936217802E-2</v>
      </c>
      <c r="AJ710" s="14">
        <v>0</v>
      </c>
      <c r="AK710" s="14"/>
      <c r="AL710" s="14">
        <v>0.18768277986284701</v>
      </c>
      <c r="AM710" s="14">
        <v>0.118246666772492</v>
      </c>
      <c r="AN710" s="14">
        <v>9.0787348899683595E-2</v>
      </c>
      <c r="AO710" s="14">
        <v>0</v>
      </c>
      <c r="AP710" s="14">
        <v>0</v>
      </c>
      <c r="AQ710" s="14"/>
      <c r="AR710" s="14">
        <v>0.199212369801825</v>
      </c>
      <c r="AS710" s="14">
        <v>0.12809486132497599</v>
      </c>
      <c r="AT710" s="14">
        <v>0.12483432179131899</v>
      </c>
      <c r="AU710" s="14"/>
      <c r="AV710" s="14">
        <v>0.16587834488969699</v>
      </c>
      <c r="AW710" s="14">
        <v>0.13090610526479801</v>
      </c>
      <c r="AX710" s="14">
        <v>0.10638106150488499</v>
      </c>
      <c r="AY710" s="14"/>
      <c r="AZ710" s="14">
        <v>0.24713168085012699</v>
      </c>
      <c r="BA710" s="14">
        <v>0.13072870271039599</v>
      </c>
      <c r="BB710" s="14">
        <v>7.8524908049656506E-2</v>
      </c>
      <c r="BC710" s="14"/>
      <c r="BD710" s="14">
        <v>0.21818564954790701</v>
      </c>
      <c r="BE710" s="14">
        <v>0.12481872210980199</v>
      </c>
      <c r="BF710" s="14"/>
      <c r="BG710" s="14">
        <v>0.15129828213028601</v>
      </c>
      <c r="BH710" s="14">
        <v>0.11185587601968799</v>
      </c>
      <c r="BI710" s="14"/>
      <c r="BJ710" s="14">
        <v>0.134186072953246</v>
      </c>
      <c r="BK710" s="14">
        <v>0.139567272083403</v>
      </c>
    </row>
    <row r="711" spans="2:63" x14ac:dyDescent="0.35">
      <c r="B711" t="s">
        <v>369</v>
      </c>
      <c r="C711" s="14">
        <v>7.6724624789725804E-2</v>
      </c>
      <c r="D711" s="14">
        <v>0.11098085031560199</v>
      </c>
      <c r="E711" s="14">
        <v>4.62365354829734E-2</v>
      </c>
      <c r="F711" s="14"/>
      <c r="G711" s="14">
        <v>8.1013731381919099E-2</v>
      </c>
      <c r="H711" s="14">
        <v>7.2238873488341598E-2</v>
      </c>
      <c r="I711" s="14">
        <v>8.5785933099938996E-2</v>
      </c>
      <c r="J711" s="14">
        <v>8.6850502895752801E-2</v>
      </c>
      <c r="K711" s="14">
        <v>0.10964442762415499</v>
      </c>
      <c r="L711" s="14">
        <v>2.8592765987500799E-2</v>
      </c>
      <c r="M711" s="14"/>
      <c r="N711" s="14">
        <v>5.5363020625978497E-2</v>
      </c>
      <c r="O711" s="14">
        <v>8.1382659981982394E-2</v>
      </c>
      <c r="P711" s="14"/>
      <c r="Q711" s="14">
        <v>0.16292981881478999</v>
      </c>
      <c r="R711" s="14">
        <v>0.104970761125038</v>
      </c>
      <c r="S711" s="14">
        <v>7.2152341633961198E-2</v>
      </c>
      <c r="T711" s="14">
        <v>7.8518694750964596E-2</v>
      </c>
      <c r="U711" s="14">
        <v>0.108574811146829</v>
      </c>
      <c r="V711" s="14">
        <v>6.2234785448465502E-2</v>
      </c>
      <c r="W711" s="14">
        <v>6.1803615320502797E-2</v>
      </c>
      <c r="X711" s="14">
        <v>4.6470975616588799E-2</v>
      </c>
      <c r="Y711" s="14">
        <v>6.7578943278162606E-2</v>
      </c>
      <c r="Z711" s="14">
        <v>0</v>
      </c>
      <c r="AA711" s="14"/>
      <c r="AB711" s="14">
        <v>7.8862690271300495E-2</v>
      </c>
      <c r="AC711" s="14">
        <v>5.92846009175838E-2</v>
      </c>
      <c r="AD711" s="14">
        <v>9.3645319805330599E-2</v>
      </c>
      <c r="AE711" s="14"/>
      <c r="AF711" s="14">
        <v>7.3319734349061194E-2</v>
      </c>
      <c r="AG711" s="14">
        <v>9.3719557929451094E-2</v>
      </c>
      <c r="AH711" s="14">
        <v>0</v>
      </c>
      <c r="AI711" s="14">
        <v>6.4554140986689199E-2</v>
      </c>
      <c r="AJ711" s="14">
        <v>0</v>
      </c>
      <c r="AK711" s="14"/>
      <c r="AL711" s="14">
        <v>6.9973772515549496E-2</v>
      </c>
      <c r="AM711" s="14">
        <v>9.2521897462292405E-2</v>
      </c>
      <c r="AN711" s="14">
        <v>4.7781255936497499E-2</v>
      </c>
      <c r="AO711" s="14">
        <v>0.14639232689447201</v>
      </c>
      <c r="AP711" s="14">
        <v>0</v>
      </c>
      <c r="AQ711" s="14"/>
      <c r="AR711" s="14">
        <v>0.114255761628047</v>
      </c>
      <c r="AS711" s="14">
        <v>6.3784539747019003E-2</v>
      </c>
      <c r="AT711" s="14">
        <v>7.9132979751697793E-2</v>
      </c>
      <c r="AU711" s="14"/>
      <c r="AV711" s="14">
        <v>6.0510358919581203E-2</v>
      </c>
      <c r="AW711" s="14">
        <v>9.4267399204942801E-2</v>
      </c>
      <c r="AX711" s="14">
        <v>7.7018943259869702E-2</v>
      </c>
      <c r="AY711" s="14"/>
      <c r="AZ711" s="14">
        <v>7.6387706999303501E-2</v>
      </c>
      <c r="BA711" s="14">
        <v>7.6645463020188404E-2</v>
      </c>
      <c r="BB711" s="14">
        <v>8.5547142172505197E-2</v>
      </c>
      <c r="BC711" s="14"/>
      <c r="BD711" s="14">
        <v>0.10796199847328899</v>
      </c>
      <c r="BE711" s="14">
        <v>5.5750870074831101E-2</v>
      </c>
      <c r="BF711" s="14"/>
      <c r="BG711" s="14">
        <v>7.0423457461413597E-2</v>
      </c>
      <c r="BH711" s="14">
        <v>8.9792936137193899E-2</v>
      </c>
      <c r="BI711" s="14"/>
      <c r="BJ711" s="14">
        <v>0.105210035764496</v>
      </c>
      <c r="BK711" s="14">
        <v>6.9404265891580594E-2</v>
      </c>
    </row>
    <row r="712" spans="2:63" x14ac:dyDescent="0.35">
      <c r="B712" t="s">
        <v>86</v>
      </c>
      <c r="C712" s="14">
        <v>1.7716146196021999E-2</v>
      </c>
      <c r="D712" s="14">
        <v>1.34297606611132E-2</v>
      </c>
      <c r="E712" s="14">
        <v>2.1390040890380501E-2</v>
      </c>
      <c r="F712" s="14"/>
      <c r="G712" s="14">
        <v>1.40742836074582E-2</v>
      </c>
      <c r="H712" s="14">
        <v>2.16819543237881E-2</v>
      </c>
      <c r="I712" s="14">
        <v>2.4109616597385499E-2</v>
      </c>
      <c r="J712" s="14">
        <v>9.7297831181746494E-3</v>
      </c>
      <c r="K712" s="14">
        <v>2.7054297787459901E-2</v>
      </c>
      <c r="L712" s="14">
        <v>8.3245977624801307E-3</v>
      </c>
      <c r="M712" s="14"/>
      <c r="N712" s="14">
        <v>7.0791926976386697E-3</v>
      </c>
      <c r="O712" s="14">
        <v>2.00356023264728E-2</v>
      </c>
      <c r="P712" s="14"/>
      <c r="Q712" s="14">
        <v>0</v>
      </c>
      <c r="R712" s="14">
        <v>5.9515494367873401E-2</v>
      </c>
      <c r="S712" s="14">
        <v>4.3789998850957398E-2</v>
      </c>
      <c r="T712" s="14">
        <v>0</v>
      </c>
      <c r="U712" s="14">
        <v>0</v>
      </c>
      <c r="V712" s="14">
        <v>0</v>
      </c>
      <c r="W712" s="14">
        <v>0</v>
      </c>
      <c r="X712" s="14">
        <v>0</v>
      </c>
      <c r="Y712" s="14">
        <v>7.1120840239448603E-3</v>
      </c>
      <c r="Z712" s="14">
        <v>0</v>
      </c>
      <c r="AA712" s="14"/>
      <c r="AB712" s="14">
        <v>2.44818665376429E-2</v>
      </c>
      <c r="AC712" s="14">
        <v>1.7889001754853501E-2</v>
      </c>
      <c r="AD712" s="14">
        <v>5.2843588740126299E-3</v>
      </c>
      <c r="AE712" s="14"/>
      <c r="AF712" s="14">
        <v>1.0025501490095999E-2</v>
      </c>
      <c r="AG712" s="14">
        <v>5.0820156288734096E-3</v>
      </c>
      <c r="AH712" s="14">
        <v>0</v>
      </c>
      <c r="AI712" s="14">
        <v>5.7259146856751097E-2</v>
      </c>
      <c r="AJ712" s="14">
        <v>0</v>
      </c>
      <c r="AK712" s="14"/>
      <c r="AL712" s="14">
        <v>1.7558617752320201E-2</v>
      </c>
      <c r="AM712" s="14">
        <v>5.6492444488875204E-3</v>
      </c>
      <c r="AN712" s="14">
        <v>1.36145144389912E-2</v>
      </c>
      <c r="AO712" s="14">
        <v>0</v>
      </c>
      <c r="AP712" s="14">
        <v>0</v>
      </c>
      <c r="AQ712" s="14"/>
      <c r="AR712" s="14">
        <v>8.1631529466123301E-3</v>
      </c>
      <c r="AS712" s="14">
        <v>1.46335932892987E-2</v>
      </c>
      <c r="AT712" s="14">
        <v>2.4078722269808499E-2</v>
      </c>
      <c r="AU712" s="14"/>
      <c r="AV712" s="14">
        <v>9.9245168941168305E-3</v>
      </c>
      <c r="AW712" s="14">
        <v>1.3261769785540001E-2</v>
      </c>
      <c r="AX712" s="14">
        <v>3.7129894864970002E-2</v>
      </c>
      <c r="AY712" s="14"/>
      <c r="AZ712" s="14">
        <v>1.6175965845370999E-2</v>
      </c>
      <c r="BA712" s="14">
        <v>2.2037521340244198E-2</v>
      </c>
      <c r="BB712" s="14">
        <v>0</v>
      </c>
      <c r="BC712" s="14"/>
      <c r="BD712" s="14">
        <v>8.8819367906965308E-3</v>
      </c>
      <c r="BE712" s="14">
        <v>1.0963897984792401E-2</v>
      </c>
      <c r="BF712" s="14"/>
      <c r="BG712" s="14">
        <v>1.1696494295059499E-2</v>
      </c>
      <c r="BH712" s="14">
        <v>3.0200608383161999E-2</v>
      </c>
      <c r="BI712" s="14"/>
      <c r="BJ712" s="14">
        <v>2.4901191221999401E-2</v>
      </c>
      <c r="BK712" s="14">
        <v>1.58696884308147E-2</v>
      </c>
    </row>
    <row r="713" spans="2:63" x14ac:dyDescent="0.35">
      <c r="B713" t="s">
        <v>370</v>
      </c>
      <c r="C713" s="14">
        <v>4.2927868336846602E-3</v>
      </c>
      <c r="D713" s="14">
        <v>3.6301268200944099E-3</v>
      </c>
      <c r="E713" s="14">
        <v>4.8693511977009798E-3</v>
      </c>
      <c r="F713" s="14"/>
      <c r="G713" s="14">
        <v>0</v>
      </c>
      <c r="H713" s="14">
        <v>0</v>
      </c>
      <c r="I713" s="14">
        <v>8.2414108666481207E-3</v>
      </c>
      <c r="J713" s="14">
        <v>1.55955462103808E-2</v>
      </c>
      <c r="K713" s="14">
        <v>0</v>
      </c>
      <c r="L713" s="14">
        <v>0</v>
      </c>
      <c r="M713" s="14"/>
      <c r="N713" s="14">
        <v>0</v>
      </c>
      <c r="O713" s="14">
        <v>5.2288566152834601E-3</v>
      </c>
      <c r="P713" s="14"/>
      <c r="Q713" s="14">
        <v>0</v>
      </c>
      <c r="R713" s="14">
        <v>1.4156317630090801E-2</v>
      </c>
      <c r="S713" s="14">
        <v>0</v>
      </c>
      <c r="T713" s="14">
        <v>2.82714097148428E-2</v>
      </c>
      <c r="U713" s="14">
        <v>0</v>
      </c>
      <c r="V713" s="14">
        <v>0</v>
      </c>
      <c r="W713" s="14">
        <v>0</v>
      </c>
      <c r="X713" s="14">
        <v>0</v>
      </c>
      <c r="Y713" s="14">
        <v>0</v>
      </c>
      <c r="Z713" s="14">
        <v>0</v>
      </c>
      <c r="AA713" s="14"/>
      <c r="AB713" s="14">
        <v>0</v>
      </c>
      <c r="AC713" s="14">
        <v>0</v>
      </c>
      <c r="AD713" s="14">
        <v>1.33033030278013E-2</v>
      </c>
      <c r="AE713" s="14"/>
      <c r="AF713" s="14">
        <v>0</v>
      </c>
      <c r="AG713" s="14">
        <v>1.27939066052847E-2</v>
      </c>
      <c r="AH713" s="14">
        <v>0</v>
      </c>
      <c r="AI713" s="14">
        <v>0</v>
      </c>
      <c r="AJ713" s="14">
        <v>0</v>
      </c>
      <c r="AK713" s="14"/>
      <c r="AL713" s="14">
        <v>0</v>
      </c>
      <c r="AM713" s="14">
        <v>8.7684541325987898E-3</v>
      </c>
      <c r="AN713" s="14">
        <v>0</v>
      </c>
      <c r="AO713" s="14">
        <v>0</v>
      </c>
      <c r="AP713" s="14">
        <v>0</v>
      </c>
      <c r="AQ713" s="14"/>
      <c r="AR713" s="14">
        <v>1.3626030189042401E-2</v>
      </c>
      <c r="AS713" s="14">
        <v>0</v>
      </c>
      <c r="AT713" s="14">
        <v>4.9535558924820198E-3</v>
      </c>
      <c r="AU713" s="14"/>
      <c r="AV713" s="14">
        <v>0</v>
      </c>
      <c r="AW713" s="14">
        <v>5.7008941525723399E-3</v>
      </c>
      <c r="AX713" s="14">
        <v>1.28318149464782E-2</v>
      </c>
      <c r="AY713" s="14"/>
      <c r="AZ713" s="14">
        <v>1.37274514317799E-2</v>
      </c>
      <c r="BA713" s="14">
        <v>0</v>
      </c>
      <c r="BB713" s="14">
        <v>6.3138290392537504E-3</v>
      </c>
      <c r="BC713" s="14"/>
      <c r="BD713" s="14">
        <v>0</v>
      </c>
      <c r="BE713" s="14">
        <v>5.2919464160701597E-3</v>
      </c>
      <c r="BF713" s="14"/>
      <c r="BG713" s="14">
        <v>0</v>
      </c>
      <c r="BH713" s="14">
        <v>1.3195815743715001E-2</v>
      </c>
      <c r="BI713" s="14"/>
      <c r="BJ713" s="14">
        <v>0</v>
      </c>
      <c r="BK713" s="14">
        <v>5.3959740168935504E-3</v>
      </c>
    </row>
    <row r="714" spans="2:63" x14ac:dyDescent="0.35">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row>
    <row r="715" spans="2:63" x14ac:dyDescent="0.35">
      <c r="B715" s="6" t="s">
        <v>378</v>
      </c>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row>
    <row r="716" spans="2:63" x14ac:dyDescent="0.35">
      <c r="B716" s="21" t="s">
        <v>90</v>
      </c>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row>
    <row r="717" spans="2:63" x14ac:dyDescent="0.35">
      <c r="B717" t="s">
        <v>373</v>
      </c>
      <c r="C717" s="14">
        <v>0.178465596953783</v>
      </c>
      <c r="D717" s="14">
        <v>0.17170760626925899</v>
      </c>
      <c r="E717" s="14">
        <v>0.185898003409601</v>
      </c>
      <c r="F717" s="14"/>
      <c r="G717" s="14">
        <v>0.19374424441834601</v>
      </c>
      <c r="H717" s="14">
        <v>0.21039811181301199</v>
      </c>
      <c r="I717" s="14">
        <v>0.18945231625654901</v>
      </c>
      <c r="J717" s="14">
        <v>0.181968833831368</v>
      </c>
      <c r="K717" s="14">
        <v>0.13249360008871999</v>
      </c>
      <c r="L717" s="14">
        <v>0.15054276458513899</v>
      </c>
      <c r="M717" s="14"/>
      <c r="N717" s="14">
        <v>0.17626739445449199</v>
      </c>
      <c r="O717" s="14">
        <v>0.17890893191162299</v>
      </c>
      <c r="P717" s="14"/>
      <c r="Q717" s="14">
        <v>0.214774456562768</v>
      </c>
      <c r="R717" s="14">
        <v>0.242221690793582</v>
      </c>
      <c r="S717" s="14">
        <v>0.29855231232818702</v>
      </c>
      <c r="T717" s="14">
        <v>0.15440183528620999</v>
      </c>
      <c r="U717" s="14">
        <v>0.112009779317484</v>
      </c>
      <c r="V717" s="14">
        <v>6.5813779507219297E-2</v>
      </c>
      <c r="W717" s="14">
        <v>0.18097698520747499</v>
      </c>
      <c r="X717" s="14">
        <v>0.116107486076771</v>
      </c>
      <c r="Y717" s="14">
        <v>0.155357768432589</v>
      </c>
      <c r="Z717" s="14">
        <v>0.12853628221789901</v>
      </c>
      <c r="AA717" s="14"/>
      <c r="AB717" s="14">
        <v>0.16009461459907501</v>
      </c>
      <c r="AC717" s="14">
        <v>0.12664947483925601</v>
      </c>
      <c r="AD717" s="14">
        <v>0.216329109570399</v>
      </c>
      <c r="AE717" s="14"/>
      <c r="AF717" s="14">
        <v>0.14041616745000099</v>
      </c>
      <c r="AG717" s="14">
        <v>0.238381731913612</v>
      </c>
      <c r="AH717" s="14">
        <v>0.11385875835827899</v>
      </c>
      <c r="AI717" s="14">
        <v>0.16494706113180099</v>
      </c>
      <c r="AJ717" s="14">
        <v>0</v>
      </c>
      <c r="AK717" s="14"/>
      <c r="AL717" s="14">
        <v>0.141715953699802</v>
      </c>
      <c r="AM717" s="14">
        <v>0.23133442111813701</v>
      </c>
      <c r="AN717" s="14">
        <v>0.16871093955897801</v>
      </c>
      <c r="AO717" s="14">
        <v>0.169925395595761</v>
      </c>
      <c r="AP717" s="14">
        <v>0</v>
      </c>
      <c r="AQ717" s="14"/>
      <c r="AR717" s="14">
        <v>0.16477250000603499</v>
      </c>
      <c r="AS717" s="14">
        <v>0.13436213262836999</v>
      </c>
      <c r="AT717" s="14">
        <v>0.23173516999580501</v>
      </c>
      <c r="AU717" s="14"/>
      <c r="AV717" s="14">
        <v>0.15243856255706401</v>
      </c>
      <c r="AW717" s="14">
        <v>0.16953001070217899</v>
      </c>
      <c r="AX717" s="14">
        <v>0.258113900559439</v>
      </c>
      <c r="AY717" s="14"/>
      <c r="AZ717" s="14">
        <v>0.219647872732077</v>
      </c>
      <c r="BA717" s="14">
        <v>0.150941391216738</v>
      </c>
      <c r="BB717" s="14">
        <v>0.195148346229646</v>
      </c>
      <c r="BC717" s="14"/>
      <c r="BD717" s="14">
        <v>0.16190785671348301</v>
      </c>
      <c r="BE717" s="14">
        <v>0.17971348168843601</v>
      </c>
      <c r="BF717" s="14"/>
      <c r="BG717" s="14">
        <v>0.19136917380150201</v>
      </c>
      <c r="BH717" s="14">
        <v>0.155033591381884</v>
      </c>
      <c r="BI717" s="14"/>
      <c r="BJ717" s="14">
        <v>0.20005809907040101</v>
      </c>
      <c r="BK717" s="14">
        <v>0.17254735128774601</v>
      </c>
    </row>
    <row r="718" spans="2:63" x14ac:dyDescent="0.35">
      <c r="B718" t="s">
        <v>374</v>
      </c>
      <c r="C718" s="14">
        <v>0.166413659920848</v>
      </c>
      <c r="D718" s="14">
        <v>0.180805208633943</v>
      </c>
      <c r="E718" s="14">
        <v>0.15270285091347299</v>
      </c>
      <c r="F718" s="14"/>
      <c r="G718" s="14">
        <v>0.18487190980715401</v>
      </c>
      <c r="H718" s="14">
        <v>0.17030273978244601</v>
      </c>
      <c r="I718" s="14">
        <v>0.17985635727245899</v>
      </c>
      <c r="J718" s="14">
        <v>0.174165330241945</v>
      </c>
      <c r="K718" s="14">
        <v>0.224036007492045</v>
      </c>
      <c r="L718" s="14">
        <v>7.9258183578332406E-2</v>
      </c>
      <c r="M718" s="14"/>
      <c r="N718" s="14">
        <v>0.11219208079524701</v>
      </c>
      <c r="O718" s="14">
        <v>0.17734910445038099</v>
      </c>
      <c r="P718" s="14"/>
      <c r="Q718" s="14">
        <v>0.14394173201156699</v>
      </c>
      <c r="R718" s="14">
        <v>0.17552734143752899</v>
      </c>
      <c r="S718" s="14">
        <v>0.13171629248842401</v>
      </c>
      <c r="T718" s="14">
        <v>0.12721980586391199</v>
      </c>
      <c r="U718" s="14">
        <v>0.1749027581641</v>
      </c>
      <c r="V718" s="14">
        <v>0.27633938272703201</v>
      </c>
      <c r="W718" s="14">
        <v>0.21577153257252399</v>
      </c>
      <c r="X718" s="14">
        <v>0.1114730428709</v>
      </c>
      <c r="Y718" s="14">
        <v>0.14114926061000399</v>
      </c>
      <c r="Z718" s="14">
        <v>0.10095176520521799</v>
      </c>
      <c r="AA718" s="14"/>
      <c r="AB718" s="14">
        <v>0.15283496940000599</v>
      </c>
      <c r="AC718" s="14">
        <v>0.16547868298922899</v>
      </c>
      <c r="AD718" s="14">
        <v>0.21598430281943701</v>
      </c>
      <c r="AE718" s="14"/>
      <c r="AF718" s="14">
        <v>0.15855028296379201</v>
      </c>
      <c r="AG718" s="14">
        <v>0.20330830835730301</v>
      </c>
      <c r="AH718" s="14">
        <v>0.159665057456471</v>
      </c>
      <c r="AI718" s="14">
        <v>0.108558349611361</v>
      </c>
      <c r="AJ718" s="14">
        <v>0</v>
      </c>
      <c r="AK718" s="14"/>
      <c r="AL718" s="14">
        <v>0.159168159931252</v>
      </c>
      <c r="AM718" s="14">
        <v>0.21712970473012799</v>
      </c>
      <c r="AN718" s="14">
        <v>0.11694701045836101</v>
      </c>
      <c r="AO718" s="14">
        <v>0.25141102543249699</v>
      </c>
      <c r="AP718" s="14">
        <v>0</v>
      </c>
      <c r="AQ718" s="14"/>
      <c r="AR718" s="14">
        <v>0.16908434569446601</v>
      </c>
      <c r="AS718" s="14">
        <v>0.182111423740838</v>
      </c>
      <c r="AT718" s="14">
        <v>0.170261263515634</v>
      </c>
      <c r="AU718" s="14"/>
      <c r="AV718" s="14">
        <v>0.170720367850203</v>
      </c>
      <c r="AW718" s="14">
        <v>0.179065816494588</v>
      </c>
      <c r="AX718" s="14">
        <v>0.14256121573873701</v>
      </c>
      <c r="AY718" s="14"/>
      <c r="AZ718" s="14">
        <v>0.190674945225208</v>
      </c>
      <c r="BA718" s="14">
        <v>0.17156911171064601</v>
      </c>
      <c r="BB718" s="14">
        <v>0.16687271403076701</v>
      </c>
      <c r="BC718" s="14"/>
      <c r="BD718" s="14">
        <v>0.16496969021955299</v>
      </c>
      <c r="BE718" s="14">
        <v>0.147448218689397</v>
      </c>
      <c r="BF718" s="14"/>
      <c r="BG718" s="14">
        <v>0.185088129072803</v>
      </c>
      <c r="BH718" s="14">
        <v>0.132502111953572</v>
      </c>
      <c r="BI718" s="14"/>
      <c r="BJ718" s="14">
        <v>0.149115861078745</v>
      </c>
      <c r="BK718" s="14">
        <v>0.17115477896654099</v>
      </c>
    </row>
    <row r="719" spans="2:63" x14ac:dyDescent="0.35">
      <c r="B719" t="s">
        <v>375</v>
      </c>
      <c r="C719" s="14">
        <v>0.18747755250502099</v>
      </c>
      <c r="D719" s="14">
        <v>0.209038856843243</v>
      </c>
      <c r="E719" s="14">
        <v>0.16544294747671301</v>
      </c>
      <c r="F719" s="14"/>
      <c r="G719" s="14">
        <v>0.172741191134068</v>
      </c>
      <c r="H719" s="14">
        <v>0.13499248163015901</v>
      </c>
      <c r="I719" s="14">
        <v>0.21000297311020599</v>
      </c>
      <c r="J719" s="14">
        <v>0.15474028580447</v>
      </c>
      <c r="K719" s="14">
        <v>0.13804045382271901</v>
      </c>
      <c r="L719" s="14">
        <v>0.30381922259182897</v>
      </c>
      <c r="M719" s="14"/>
      <c r="N719" s="14">
        <v>0.31785395790669502</v>
      </c>
      <c r="O719" s="14">
        <v>0.16118315141560799</v>
      </c>
      <c r="P719" s="14"/>
      <c r="Q719" s="14">
        <v>0.11127085970444101</v>
      </c>
      <c r="R719" s="14">
        <v>9.5366024122596996E-2</v>
      </c>
      <c r="S719" s="14">
        <v>0.145181915409278</v>
      </c>
      <c r="T719" s="14">
        <v>0.167503219579857</v>
      </c>
      <c r="U719" s="14">
        <v>0.22611394790891201</v>
      </c>
      <c r="V719" s="14">
        <v>0.24495455933923399</v>
      </c>
      <c r="W719" s="14">
        <v>0.12293134471636501</v>
      </c>
      <c r="X719" s="14">
        <v>0.30489850987574701</v>
      </c>
      <c r="Y719" s="14">
        <v>0.31375662727620302</v>
      </c>
      <c r="Z719" s="14">
        <v>6.5871496264404805E-2</v>
      </c>
      <c r="AA719" s="14"/>
      <c r="AB719" s="14">
        <v>0.27636109673866499</v>
      </c>
      <c r="AC719" s="14">
        <v>0.21627938731670401</v>
      </c>
      <c r="AD719" s="14">
        <v>0.13483647331701901</v>
      </c>
      <c r="AE719" s="14"/>
      <c r="AF719" s="14">
        <v>0.264028996307758</v>
      </c>
      <c r="AG719" s="14">
        <v>0.114230603417062</v>
      </c>
      <c r="AH719" s="14">
        <v>0.29553022295242598</v>
      </c>
      <c r="AI719" s="14">
        <v>0.139682526914505</v>
      </c>
      <c r="AJ719" s="14">
        <v>0</v>
      </c>
      <c r="AK719" s="14"/>
      <c r="AL719" s="14">
        <v>0.26569340884432102</v>
      </c>
      <c r="AM719" s="14">
        <v>0.113320859780168</v>
      </c>
      <c r="AN719" s="14">
        <v>0.19831717369594701</v>
      </c>
      <c r="AO719" s="14">
        <v>0.25315244722542402</v>
      </c>
      <c r="AP719" s="14">
        <v>0</v>
      </c>
      <c r="AQ719" s="14"/>
      <c r="AR719" s="14">
        <v>0.30272225925304003</v>
      </c>
      <c r="AS719" s="14">
        <v>0.22923746236773501</v>
      </c>
      <c r="AT719" s="14">
        <v>0.12966916781816901</v>
      </c>
      <c r="AU719" s="14"/>
      <c r="AV719" s="14">
        <v>0.24314559759438101</v>
      </c>
      <c r="AW719" s="14">
        <v>0.19130884185335401</v>
      </c>
      <c r="AX719" s="14">
        <v>0.11383333810401</v>
      </c>
      <c r="AY719" s="14"/>
      <c r="AZ719" s="14">
        <v>0.230171184262151</v>
      </c>
      <c r="BA719" s="14">
        <v>0.19982130489126601</v>
      </c>
      <c r="BB719" s="14">
        <v>0.16990275200622501</v>
      </c>
      <c r="BC719" s="14"/>
      <c r="BD719" s="14">
        <v>0.29452973855486098</v>
      </c>
      <c r="BE719" s="14">
        <v>0.20807149292119001</v>
      </c>
      <c r="BF719" s="14"/>
      <c r="BG719" s="14">
        <v>0.21035666793531299</v>
      </c>
      <c r="BH719" s="14">
        <v>0.145930656898515</v>
      </c>
      <c r="BI719" s="14"/>
      <c r="BJ719" s="14">
        <v>0.181361920171866</v>
      </c>
      <c r="BK719" s="14">
        <v>0.18915377392462701</v>
      </c>
    </row>
    <row r="720" spans="2:63" x14ac:dyDescent="0.35">
      <c r="B720" t="s">
        <v>376</v>
      </c>
      <c r="C720" s="14">
        <v>0.13789213452848501</v>
      </c>
      <c r="D720" s="14">
        <v>0.138895449640285</v>
      </c>
      <c r="E720" s="14">
        <v>0.136549984706864</v>
      </c>
      <c r="F720" s="14"/>
      <c r="G720" s="14">
        <v>0.13769865341972201</v>
      </c>
      <c r="H720" s="14">
        <v>0.18802384002279701</v>
      </c>
      <c r="I720" s="14">
        <v>0.112121196579163</v>
      </c>
      <c r="J720" s="14">
        <v>0.136372178831938</v>
      </c>
      <c r="K720" s="14">
        <v>0.112219978859915</v>
      </c>
      <c r="L720" s="14">
        <v>0.13268573482157101</v>
      </c>
      <c r="M720" s="14"/>
      <c r="N720" s="14">
        <v>0.12792393660993301</v>
      </c>
      <c r="O720" s="14">
        <v>0.139902527386008</v>
      </c>
      <c r="P720" s="14"/>
      <c r="Q720" s="14">
        <v>8.8845681490176895E-2</v>
      </c>
      <c r="R720" s="14">
        <v>0.13469162936909501</v>
      </c>
      <c r="S720" s="14">
        <v>0.15504649541802801</v>
      </c>
      <c r="T720" s="14">
        <v>0.13943414785577099</v>
      </c>
      <c r="U720" s="14">
        <v>0.120837447849841</v>
      </c>
      <c r="V720" s="14">
        <v>0.152619537917589</v>
      </c>
      <c r="W720" s="14">
        <v>0.16514982755164501</v>
      </c>
      <c r="X720" s="14">
        <v>0.12688162183598001</v>
      </c>
      <c r="Y720" s="14">
        <v>0.14752099416873901</v>
      </c>
      <c r="Z720" s="14">
        <v>6.0290573681527598E-2</v>
      </c>
      <c r="AA720" s="14"/>
      <c r="AB720" s="14">
        <v>0.20048525646097201</v>
      </c>
      <c r="AC720" s="14">
        <v>0.136407581896835</v>
      </c>
      <c r="AD720" s="14">
        <v>0.101487099360957</v>
      </c>
      <c r="AE720" s="14"/>
      <c r="AF720" s="14">
        <v>0.17749802426667399</v>
      </c>
      <c r="AG720" s="14">
        <v>0.105160992345757</v>
      </c>
      <c r="AH720" s="14">
        <v>0.19994942720758399</v>
      </c>
      <c r="AI720" s="14">
        <v>0.113174713544438</v>
      </c>
      <c r="AJ720" s="14">
        <v>0</v>
      </c>
      <c r="AK720" s="14"/>
      <c r="AL720" s="14">
        <v>0.20508937421357501</v>
      </c>
      <c r="AM720" s="14">
        <v>0.105231277388321</v>
      </c>
      <c r="AN720" s="14">
        <v>0.138949383272303</v>
      </c>
      <c r="AO720" s="14">
        <v>7.6554399765530398E-2</v>
      </c>
      <c r="AP720" s="14">
        <v>0</v>
      </c>
      <c r="AQ720" s="14"/>
      <c r="AR720" s="14">
        <v>0.16927772814841699</v>
      </c>
      <c r="AS720" s="14">
        <v>0.186988663666491</v>
      </c>
      <c r="AT720" s="14">
        <v>9.2460528522950697E-2</v>
      </c>
      <c r="AU720" s="14"/>
      <c r="AV720" s="14">
        <v>0.176336715818041</v>
      </c>
      <c r="AW720" s="14">
        <v>0.139110246501607</v>
      </c>
      <c r="AX720" s="14">
        <v>0.10398913381092199</v>
      </c>
      <c r="AY720" s="14"/>
      <c r="AZ720" s="14">
        <v>0.16350694478970601</v>
      </c>
      <c r="BA720" s="14">
        <v>0.150891080750511</v>
      </c>
      <c r="BB720" s="14">
        <v>0.108648727690124</v>
      </c>
      <c r="BC720" s="14"/>
      <c r="BD720" s="14">
        <v>0.13217057636520399</v>
      </c>
      <c r="BE720" s="14">
        <v>0.141427060314019</v>
      </c>
      <c r="BF720" s="14"/>
      <c r="BG720" s="14">
        <v>0.143299811752998</v>
      </c>
      <c r="BH720" s="14">
        <v>0.128072165666268</v>
      </c>
      <c r="BI720" s="14"/>
      <c r="BJ720" s="14">
        <v>0.12832976027804899</v>
      </c>
      <c r="BK720" s="14">
        <v>0.14051306653807899</v>
      </c>
    </row>
    <row r="721" spans="2:63" x14ac:dyDescent="0.35">
      <c r="B721" t="s">
        <v>377</v>
      </c>
      <c r="C721" s="14">
        <v>9.7777994976069704E-2</v>
      </c>
      <c r="D721" s="14">
        <v>0.104585036184278</v>
      </c>
      <c r="E721" s="14">
        <v>9.2402093826172704E-2</v>
      </c>
      <c r="F721" s="14"/>
      <c r="G721" s="14">
        <v>0.14106030425757601</v>
      </c>
      <c r="H721" s="14">
        <v>9.2253919706374393E-2</v>
      </c>
      <c r="I721" s="14">
        <v>0.101049059787719</v>
      </c>
      <c r="J721" s="14">
        <v>9.4509422463134998E-2</v>
      </c>
      <c r="K721" s="14">
        <v>0.102638297855511</v>
      </c>
      <c r="L721" s="14">
        <v>6.7053103955660096E-2</v>
      </c>
      <c r="M721" s="14"/>
      <c r="N721" s="14">
        <v>0.111184107249551</v>
      </c>
      <c r="O721" s="14">
        <v>9.5074241240241594E-2</v>
      </c>
      <c r="P721" s="14"/>
      <c r="Q721" s="14">
        <v>4.4424387246403102E-2</v>
      </c>
      <c r="R721" s="14">
        <v>8.96574569866114E-2</v>
      </c>
      <c r="S721" s="14">
        <v>5.3334791934208703E-2</v>
      </c>
      <c r="T721" s="14">
        <v>0.23686253831332599</v>
      </c>
      <c r="U721" s="14">
        <v>0.13683849511430399</v>
      </c>
      <c r="V721" s="14">
        <v>0.13190150279039101</v>
      </c>
      <c r="W721" s="14">
        <v>7.9283636090184503E-2</v>
      </c>
      <c r="X721" s="14">
        <v>7.8791790082134203E-2</v>
      </c>
      <c r="Y721" s="14">
        <v>7.5499975111641596E-2</v>
      </c>
      <c r="Z721" s="14">
        <v>0.115094298841259</v>
      </c>
      <c r="AA721" s="14"/>
      <c r="AB721" s="14">
        <v>6.0891462654028401E-2</v>
      </c>
      <c r="AC721" s="14">
        <v>0.13464230421449799</v>
      </c>
      <c r="AD721" s="14">
        <v>0.101304779098484</v>
      </c>
      <c r="AE721" s="14"/>
      <c r="AF721" s="14">
        <v>8.1394604391998304E-2</v>
      </c>
      <c r="AG721" s="14">
        <v>0.12426509784607701</v>
      </c>
      <c r="AH721" s="14">
        <v>0</v>
      </c>
      <c r="AI721" s="14">
        <v>0.10039694033833001</v>
      </c>
      <c r="AJ721" s="14">
        <v>0</v>
      </c>
      <c r="AK721" s="14"/>
      <c r="AL721" s="14">
        <v>8.0345364935754504E-2</v>
      </c>
      <c r="AM721" s="14">
        <v>0.12684861562685701</v>
      </c>
      <c r="AN721" s="14">
        <v>9.5571363305594403E-2</v>
      </c>
      <c r="AO721" s="14">
        <v>0</v>
      </c>
      <c r="AP721" s="14">
        <v>0</v>
      </c>
      <c r="AQ721" s="14"/>
      <c r="AR721" s="14">
        <v>7.9679606650746901E-2</v>
      </c>
      <c r="AS721" s="14">
        <v>9.3931750725252297E-2</v>
      </c>
      <c r="AT721" s="14">
        <v>0.106599788389674</v>
      </c>
      <c r="AU721" s="14"/>
      <c r="AV721" s="14">
        <v>9.8861217028394496E-2</v>
      </c>
      <c r="AW721" s="14">
        <v>0.102689502724416</v>
      </c>
      <c r="AX721" s="14">
        <v>9.2834980186887905E-2</v>
      </c>
      <c r="AY721" s="14"/>
      <c r="AZ721" s="14">
        <v>8.4040793323879495E-2</v>
      </c>
      <c r="BA721" s="14">
        <v>8.9091825535421498E-2</v>
      </c>
      <c r="BB721" s="14">
        <v>0.12597171016425801</v>
      </c>
      <c r="BC721" s="14"/>
      <c r="BD721" s="14">
        <v>0.12718067166752201</v>
      </c>
      <c r="BE721" s="14">
        <v>7.4683471199987E-2</v>
      </c>
      <c r="BF721" s="14"/>
      <c r="BG721" s="14">
        <v>9.0230507838110097E-2</v>
      </c>
      <c r="BH721" s="14">
        <v>0.11148371105445801</v>
      </c>
      <c r="BI721" s="14"/>
      <c r="BJ721" s="14">
        <v>9.1450387233681096E-2</v>
      </c>
      <c r="BK721" s="14">
        <v>9.9512316311111002E-2</v>
      </c>
    </row>
    <row r="722" spans="2:63" x14ac:dyDescent="0.35">
      <c r="B722" t="s">
        <v>86</v>
      </c>
      <c r="C722" s="14">
        <v>0.23197306111579299</v>
      </c>
      <c r="D722" s="14">
        <v>0.19496784242899301</v>
      </c>
      <c r="E722" s="14">
        <v>0.26700411966717702</v>
      </c>
      <c r="F722" s="14"/>
      <c r="G722" s="14">
        <v>0.16988369696313299</v>
      </c>
      <c r="H722" s="14">
        <v>0.20402890704521201</v>
      </c>
      <c r="I722" s="14">
        <v>0.207518096993904</v>
      </c>
      <c r="J722" s="14">
        <v>0.25824394882714302</v>
      </c>
      <c r="K722" s="14">
        <v>0.29057166188109002</v>
      </c>
      <c r="L722" s="14">
        <v>0.26664099046746798</v>
      </c>
      <c r="M722" s="14"/>
      <c r="N722" s="14">
        <v>0.15457852298408201</v>
      </c>
      <c r="O722" s="14">
        <v>0.247582043596139</v>
      </c>
      <c r="P722" s="14"/>
      <c r="Q722" s="14">
        <v>0.396742882984644</v>
      </c>
      <c r="R722" s="14">
        <v>0.26253585729058598</v>
      </c>
      <c r="S722" s="14">
        <v>0.21616819242187399</v>
      </c>
      <c r="T722" s="14">
        <v>0.17457845310092501</v>
      </c>
      <c r="U722" s="14">
        <v>0.22929757164535899</v>
      </c>
      <c r="V722" s="14">
        <v>0.12837123771853501</v>
      </c>
      <c r="W722" s="14">
        <v>0.23588667386180701</v>
      </c>
      <c r="X722" s="14">
        <v>0.26184754925846698</v>
      </c>
      <c r="Y722" s="14">
        <v>0.16671537440082301</v>
      </c>
      <c r="Z722" s="14">
        <v>0.52925558378968995</v>
      </c>
      <c r="AA722" s="14"/>
      <c r="AB722" s="14">
        <v>0.149332600147253</v>
      </c>
      <c r="AC722" s="14">
        <v>0.220542568743478</v>
      </c>
      <c r="AD722" s="14">
        <v>0.23005823583370399</v>
      </c>
      <c r="AE722" s="14"/>
      <c r="AF722" s="14">
        <v>0.17811192461977601</v>
      </c>
      <c r="AG722" s="14">
        <v>0.21465326612018901</v>
      </c>
      <c r="AH722" s="14">
        <v>0.23099653402524001</v>
      </c>
      <c r="AI722" s="14">
        <v>0.37324040845956502</v>
      </c>
      <c r="AJ722" s="14">
        <v>0</v>
      </c>
      <c r="AK722" s="14"/>
      <c r="AL722" s="14">
        <v>0.147987738375295</v>
      </c>
      <c r="AM722" s="14">
        <v>0.20613512135638901</v>
      </c>
      <c r="AN722" s="14">
        <v>0.281504129708816</v>
      </c>
      <c r="AO722" s="14">
        <v>0.24895673198078699</v>
      </c>
      <c r="AP722" s="14">
        <v>0</v>
      </c>
      <c r="AQ722" s="14"/>
      <c r="AR722" s="14">
        <v>0.114463560247295</v>
      </c>
      <c r="AS722" s="14">
        <v>0.17336856687131399</v>
      </c>
      <c r="AT722" s="14">
        <v>0.26927408175776701</v>
      </c>
      <c r="AU722" s="14"/>
      <c r="AV722" s="14">
        <v>0.158497539151917</v>
      </c>
      <c r="AW722" s="14">
        <v>0.21829558172385699</v>
      </c>
      <c r="AX722" s="14">
        <v>0.28866743160000402</v>
      </c>
      <c r="AY722" s="14"/>
      <c r="AZ722" s="14">
        <v>0.111958259666979</v>
      </c>
      <c r="BA722" s="14">
        <v>0.23768528589541801</v>
      </c>
      <c r="BB722" s="14">
        <v>0.23345574987897999</v>
      </c>
      <c r="BC722" s="14"/>
      <c r="BD722" s="14">
        <v>0.119241466479377</v>
      </c>
      <c r="BE722" s="14">
        <v>0.248656275186972</v>
      </c>
      <c r="BF722" s="14"/>
      <c r="BG722" s="14">
        <v>0.17965570959927299</v>
      </c>
      <c r="BH722" s="14">
        <v>0.32697776304530302</v>
      </c>
      <c r="BI722" s="14"/>
      <c r="BJ722" s="14">
        <v>0.24968397216725699</v>
      </c>
      <c r="BK722" s="14">
        <v>0.22711871297189701</v>
      </c>
    </row>
    <row r="723" spans="2:63" x14ac:dyDescent="0.35">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row>
    <row r="724" spans="2:63" x14ac:dyDescent="0.35">
      <c r="B724" s="6" t="s">
        <v>385</v>
      </c>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row>
    <row r="725" spans="2:63" x14ac:dyDescent="0.35">
      <c r="B725" s="21" t="s">
        <v>90</v>
      </c>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row>
    <row r="726" spans="2:63" x14ac:dyDescent="0.35">
      <c r="B726" t="s">
        <v>379</v>
      </c>
      <c r="C726" s="14">
        <v>0.145693568321489</v>
      </c>
      <c r="D726" s="14">
        <v>0.17141885625935699</v>
      </c>
      <c r="E726" s="14">
        <v>0.12367482465409201</v>
      </c>
      <c r="F726" s="14"/>
      <c r="G726" s="14">
        <v>0.12148007140172</v>
      </c>
      <c r="H726" s="14">
        <v>0.14467090514005801</v>
      </c>
      <c r="I726" s="14">
        <v>7.5557498486318E-2</v>
      </c>
      <c r="J726" s="14">
        <v>0.12241693279197401</v>
      </c>
      <c r="K726" s="14">
        <v>0.192664617981542</v>
      </c>
      <c r="L726" s="14">
        <v>0.232920963028481</v>
      </c>
      <c r="M726" s="14"/>
      <c r="N726" s="14">
        <v>0.262433919263594</v>
      </c>
      <c r="O726" s="14">
        <v>0.122149295862577</v>
      </c>
      <c r="P726" s="14"/>
      <c r="Q726" s="14">
        <v>0.141630649234329</v>
      </c>
      <c r="R726" s="14">
        <v>0.122960334352068</v>
      </c>
      <c r="S726" s="14">
        <v>0.125867710934955</v>
      </c>
      <c r="T726" s="14">
        <v>6.55561981366128E-2</v>
      </c>
      <c r="U726" s="14">
        <v>0.10761111657467801</v>
      </c>
      <c r="V726" s="14">
        <v>0.17817295287600601</v>
      </c>
      <c r="W726" s="14">
        <v>0.14680202909582099</v>
      </c>
      <c r="X726" s="14">
        <v>0.16010616839426001</v>
      </c>
      <c r="Y726" s="14">
        <v>0.172190280915511</v>
      </c>
      <c r="Z726" s="14">
        <v>0.196343461249193</v>
      </c>
      <c r="AA726" s="14"/>
      <c r="AB726" s="14">
        <v>0.14479123139689801</v>
      </c>
      <c r="AC726" s="14">
        <v>0.14037474865413099</v>
      </c>
      <c r="AD726" s="14">
        <v>0.170530057717203</v>
      </c>
      <c r="AE726" s="14"/>
      <c r="AF726" s="14">
        <v>0.15248719269913799</v>
      </c>
      <c r="AG726" s="14">
        <v>0.140042548561334</v>
      </c>
      <c r="AH726" s="14">
        <v>3.5860284721416301E-2</v>
      </c>
      <c r="AI726" s="14">
        <v>0.163670449597593</v>
      </c>
      <c r="AJ726" s="14">
        <v>0</v>
      </c>
      <c r="AK726" s="14"/>
      <c r="AL726" s="14">
        <v>0.14110104192254699</v>
      </c>
      <c r="AM726" s="14">
        <v>0.138384281755074</v>
      </c>
      <c r="AN726" s="14">
        <v>0.189929475002209</v>
      </c>
      <c r="AO726" s="14">
        <v>8.0341710939307504E-2</v>
      </c>
      <c r="AP726" s="14">
        <v>0</v>
      </c>
      <c r="AQ726" s="14"/>
      <c r="AR726" s="14">
        <v>0.22897128569900799</v>
      </c>
      <c r="AS726" s="14">
        <v>0.147235916783335</v>
      </c>
      <c r="AT726" s="14">
        <v>0.12936168451756599</v>
      </c>
      <c r="AU726" s="14"/>
      <c r="AV726" s="14">
        <v>0.146773326695436</v>
      </c>
      <c r="AW726" s="14">
        <v>0.163252656062299</v>
      </c>
      <c r="AX726" s="14">
        <v>0.12729226787058401</v>
      </c>
      <c r="AY726" s="14"/>
      <c r="AZ726" s="14">
        <v>0.107467497608213</v>
      </c>
      <c r="BA726" s="14">
        <v>0.17478043062700699</v>
      </c>
      <c r="BB726" s="14">
        <v>0.13117500032124299</v>
      </c>
      <c r="BC726" s="14"/>
      <c r="BD726" s="14">
        <v>0.22888032606443101</v>
      </c>
      <c r="BE726" s="14">
        <v>0.15103834094401999</v>
      </c>
      <c r="BF726" s="14"/>
      <c r="BG726" s="14">
        <v>0.14358923513830901</v>
      </c>
      <c r="BH726" s="14">
        <v>0.149514892242394</v>
      </c>
      <c r="BI726" s="14"/>
      <c r="BJ726" s="14">
        <v>0.15012041479983701</v>
      </c>
      <c r="BK726" s="14">
        <v>0.14448022283502401</v>
      </c>
    </row>
    <row r="727" spans="2:63" x14ac:dyDescent="0.35">
      <c r="B727" t="s">
        <v>380</v>
      </c>
      <c r="C727" s="14">
        <v>0.247608596799786</v>
      </c>
      <c r="D727" s="14">
        <v>0.278834628736427</v>
      </c>
      <c r="E727" s="14">
        <v>0.21734280290538099</v>
      </c>
      <c r="F727" s="14"/>
      <c r="G727" s="14">
        <v>0.22444703422265599</v>
      </c>
      <c r="H727" s="14">
        <v>0.19467680711423599</v>
      </c>
      <c r="I727" s="14">
        <v>0.286524245574444</v>
      </c>
      <c r="J727" s="14">
        <v>0.295730601569129</v>
      </c>
      <c r="K727" s="14">
        <v>0.24096758590166401</v>
      </c>
      <c r="L727" s="14">
        <v>0.237268148186636</v>
      </c>
      <c r="M727" s="14"/>
      <c r="N727" s="14">
        <v>0.24869235761087299</v>
      </c>
      <c r="O727" s="14">
        <v>0.24739002319082701</v>
      </c>
      <c r="P727" s="14"/>
      <c r="Q727" s="14">
        <v>0.28886557724565298</v>
      </c>
      <c r="R727" s="14">
        <v>0.18721661889710201</v>
      </c>
      <c r="S727" s="14">
        <v>0.25371981992453602</v>
      </c>
      <c r="T727" s="14">
        <v>0.26775634203986898</v>
      </c>
      <c r="U727" s="14">
        <v>0.26150915550521497</v>
      </c>
      <c r="V727" s="14">
        <v>0.26377967961401699</v>
      </c>
      <c r="W727" s="14">
        <v>0.25545433249004201</v>
      </c>
      <c r="X727" s="14">
        <v>0.25737213667478698</v>
      </c>
      <c r="Y727" s="14">
        <v>0.29531112720760999</v>
      </c>
      <c r="Z727" s="14">
        <v>8.1361435253190104E-2</v>
      </c>
      <c r="AA727" s="14"/>
      <c r="AB727" s="14">
        <v>0.285081584379064</v>
      </c>
      <c r="AC727" s="14">
        <v>0.25363657474154799</v>
      </c>
      <c r="AD727" s="14">
        <v>0.24290173530835901</v>
      </c>
      <c r="AE727" s="14"/>
      <c r="AF727" s="14">
        <v>0.27721505463073898</v>
      </c>
      <c r="AG727" s="14">
        <v>0.23558913797905101</v>
      </c>
      <c r="AH727" s="14">
        <v>0.33942307302281499</v>
      </c>
      <c r="AI727" s="14">
        <v>0.19434475993116701</v>
      </c>
      <c r="AJ727" s="14">
        <v>0</v>
      </c>
      <c r="AK727" s="14"/>
      <c r="AL727" s="14">
        <v>0.28457533754562198</v>
      </c>
      <c r="AM727" s="14">
        <v>0.25662783322363503</v>
      </c>
      <c r="AN727" s="14">
        <v>0.17212761753536601</v>
      </c>
      <c r="AO727" s="14">
        <v>0.24955490202656899</v>
      </c>
      <c r="AP727" s="14">
        <v>0</v>
      </c>
      <c r="AQ727" s="14"/>
      <c r="AR727" s="14">
        <v>0.26393301676166597</v>
      </c>
      <c r="AS727" s="14">
        <v>0.26384237581355102</v>
      </c>
      <c r="AT727" s="14">
        <v>0.246481446953418</v>
      </c>
      <c r="AU727" s="14"/>
      <c r="AV727" s="14">
        <v>0.24457221298842599</v>
      </c>
      <c r="AW727" s="14">
        <v>0.28667622217187599</v>
      </c>
      <c r="AX727" s="14">
        <v>0.212628541045495</v>
      </c>
      <c r="AY727" s="14"/>
      <c r="AZ727" s="14">
        <v>0.20197769898123</v>
      </c>
      <c r="BA727" s="14">
        <v>0.27618451626764601</v>
      </c>
      <c r="BB727" s="14">
        <v>0.25326471035931603</v>
      </c>
      <c r="BC727" s="14"/>
      <c r="BD727" s="14">
        <v>0.24950700305479501</v>
      </c>
      <c r="BE727" s="14">
        <v>0.26652201316818402</v>
      </c>
      <c r="BF727" s="14"/>
      <c r="BG727" s="14">
        <v>0.27324451500524599</v>
      </c>
      <c r="BH727" s="14">
        <v>0.20105553749536101</v>
      </c>
      <c r="BI727" s="14"/>
      <c r="BJ727" s="14">
        <v>0.28028950451762003</v>
      </c>
      <c r="BK727" s="14">
        <v>0.23865115224710601</v>
      </c>
    </row>
    <row r="728" spans="2:63" x14ac:dyDescent="0.35">
      <c r="B728" t="s">
        <v>381</v>
      </c>
      <c r="C728" s="14">
        <v>0.16026445195000999</v>
      </c>
      <c r="D728" s="14">
        <v>0.16419442674780299</v>
      </c>
      <c r="E728" s="14">
        <v>0.15442293075435901</v>
      </c>
      <c r="F728" s="14"/>
      <c r="G728" s="14">
        <v>0.23381610997192501</v>
      </c>
      <c r="H728" s="14">
        <v>0.20823022786804299</v>
      </c>
      <c r="I728" s="14">
        <v>0.181429312336917</v>
      </c>
      <c r="J728" s="14">
        <v>9.79148746766587E-2</v>
      </c>
      <c r="K728" s="14">
        <v>0.10510640231133</v>
      </c>
      <c r="L728" s="14">
        <v>0.13129167481868001</v>
      </c>
      <c r="M728" s="14"/>
      <c r="N728" s="14">
        <v>0.19078396629071401</v>
      </c>
      <c r="O728" s="14">
        <v>0.15410925578045601</v>
      </c>
      <c r="P728" s="14"/>
      <c r="Q728" s="14">
        <v>5.2271725006622201E-2</v>
      </c>
      <c r="R728" s="14">
        <v>0.13641202583408399</v>
      </c>
      <c r="S728" s="14">
        <v>0.153863602741873</v>
      </c>
      <c r="T728" s="14">
        <v>0.20855123935268499</v>
      </c>
      <c r="U728" s="14">
        <v>0.226981988595955</v>
      </c>
      <c r="V728" s="14">
        <v>0.19793866079501801</v>
      </c>
      <c r="W728" s="14">
        <v>0.139137269428391</v>
      </c>
      <c r="X728" s="14">
        <v>0.14886959110262199</v>
      </c>
      <c r="Y728" s="14">
        <v>0.16178132159067399</v>
      </c>
      <c r="Z728" s="14">
        <v>0.19742709435184599</v>
      </c>
      <c r="AA728" s="14"/>
      <c r="AB728" s="14">
        <v>0.16343907128366</v>
      </c>
      <c r="AC728" s="14">
        <v>0.142532799504754</v>
      </c>
      <c r="AD728" s="14">
        <v>0.18854407411340299</v>
      </c>
      <c r="AE728" s="14"/>
      <c r="AF728" s="14">
        <v>0.15414814320201201</v>
      </c>
      <c r="AG728" s="14">
        <v>0.17974112809779499</v>
      </c>
      <c r="AH728" s="14">
        <v>0.20822397297411499</v>
      </c>
      <c r="AI728" s="14">
        <v>0.115637645813965</v>
      </c>
      <c r="AJ728" s="14">
        <v>0</v>
      </c>
      <c r="AK728" s="14"/>
      <c r="AL728" s="14">
        <v>0.15152842002451899</v>
      </c>
      <c r="AM728" s="14">
        <v>0.21489669515707599</v>
      </c>
      <c r="AN728" s="14">
        <v>0.156394163706188</v>
      </c>
      <c r="AO728" s="14">
        <v>0.25927112160532301</v>
      </c>
      <c r="AP728" s="14">
        <v>0</v>
      </c>
      <c r="AQ728" s="14"/>
      <c r="AR728" s="14">
        <v>0.108652186712609</v>
      </c>
      <c r="AS728" s="14">
        <v>0.17018117738124999</v>
      </c>
      <c r="AT728" s="14">
        <v>0.18088185104916801</v>
      </c>
      <c r="AU728" s="14"/>
      <c r="AV728" s="14">
        <v>0.15870933083712599</v>
      </c>
      <c r="AW728" s="14">
        <v>0.173043336121632</v>
      </c>
      <c r="AX728" s="14">
        <v>0.16741712632820699</v>
      </c>
      <c r="AY728" s="14"/>
      <c r="AZ728" s="14">
        <v>0.167903318384404</v>
      </c>
      <c r="BA728" s="14">
        <v>0.148464858822699</v>
      </c>
      <c r="BB728" s="14">
        <v>0.17087564437887601</v>
      </c>
      <c r="BC728" s="14"/>
      <c r="BD728" s="14">
        <v>0.198954537317309</v>
      </c>
      <c r="BE728" s="14">
        <v>0.17129594933272599</v>
      </c>
      <c r="BF728" s="14"/>
      <c r="BG728" s="14">
        <v>0.18758559316453699</v>
      </c>
      <c r="BH728" s="14">
        <v>0.110651143894066</v>
      </c>
      <c r="BI728" s="14"/>
      <c r="BJ728" s="14">
        <v>0.17241495957053901</v>
      </c>
      <c r="BK728" s="14">
        <v>0.15693414364775801</v>
      </c>
    </row>
    <row r="729" spans="2:63" x14ac:dyDescent="0.35">
      <c r="B729" t="s">
        <v>382</v>
      </c>
      <c r="C729" s="14">
        <v>0.100158585659786</v>
      </c>
      <c r="D729" s="14">
        <v>9.9892314333406701E-2</v>
      </c>
      <c r="E729" s="14">
        <v>0.101159581390452</v>
      </c>
      <c r="F729" s="14"/>
      <c r="G729" s="14">
        <v>0.154324054257579</v>
      </c>
      <c r="H729" s="14">
        <v>0.116080579973753</v>
      </c>
      <c r="I729" s="14">
        <v>0.121376731373636</v>
      </c>
      <c r="J729" s="14">
        <v>8.7703386105864506E-2</v>
      </c>
      <c r="K729" s="14">
        <v>5.50842276576737E-2</v>
      </c>
      <c r="L729" s="14">
        <v>6.4465447350272403E-2</v>
      </c>
      <c r="M729" s="14"/>
      <c r="N729" s="14">
        <v>9.7153433404933806E-2</v>
      </c>
      <c r="O729" s="14">
        <v>0.100764666786815</v>
      </c>
      <c r="P729" s="14"/>
      <c r="Q729" s="14">
        <v>5.4389255933157701E-2</v>
      </c>
      <c r="R729" s="14">
        <v>0.116135684818719</v>
      </c>
      <c r="S729" s="14">
        <v>0.14202505633815601</v>
      </c>
      <c r="T729" s="14">
        <v>0.111667805505602</v>
      </c>
      <c r="U729" s="14">
        <v>5.0723075517461497E-2</v>
      </c>
      <c r="V729" s="14">
        <v>4.0107332518046997E-2</v>
      </c>
      <c r="W729" s="14">
        <v>0.13015498074736301</v>
      </c>
      <c r="X729" s="14">
        <v>9.6852595404500794E-2</v>
      </c>
      <c r="Y729" s="14">
        <v>0.10050505866745101</v>
      </c>
      <c r="Z729" s="14">
        <v>0.101339736779597</v>
      </c>
      <c r="AA729" s="14"/>
      <c r="AB729" s="14">
        <v>0.11551231095605501</v>
      </c>
      <c r="AC729" s="14">
        <v>0.118301789945462</v>
      </c>
      <c r="AD729" s="14">
        <v>8.6186609148472607E-2</v>
      </c>
      <c r="AE729" s="14"/>
      <c r="AF729" s="14">
        <v>0.112102029985979</v>
      </c>
      <c r="AG729" s="14">
        <v>9.5148891548006695E-2</v>
      </c>
      <c r="AH729" s="14">
        <v>4.1836866579425099E-2</v>
      </c>
      <c r="AI729" s="14">
        <v>0.11223668097803199</v>
      </c>
      <c r="AJ729" s="14">
        <v>0</v>
      </c>
      <c r="AK729" s="14"/>
      <c r="AL729" s="14">
        <v>0.120858099938457</v>
      </c>
      <c r="AM729" s="14">
        <v>9.4086854478681606E-2</v>
      </c>
      <c r="AN729" s="14">
        <v>0.11041852730336101</v>
      </c>
      <c r="AO729" s="14">
        <v>8.2911785424854903E-2</v>
      </c>
      <c r="AP729" s="14">
        <v>0</v>
      </c>
      <c r="AQ729" s="14"/>
      <c r="AR729" s="14">
        <v>0.119190482741757</v>
      </c>
      <c r="AS729" s="14">
        <v>0.122708148892096</v>
      </c>
      <c r="AT729" s="14">
        <v>8.2129742797187905E-2</v>
      </c>
      <c r="AU729" s="14"/>
      <c r="AV729" s="14">
        <v>0.10830414523934299</v>
      </c>
      <c r="AW729" s="14">
        <v>8.5519059241799103E-2</v>
      </c>
      <c r="AX729" s="14">
        <v>0.12823645977769901</v>
      </c>
      <c r="AY729" s="14"/>
      <c r="AZ729" s="14">
        <v>0.13447070811510001</v>
      </c>
      <c r="BA729" s="14">
        <v>9.0210045046698398E-2</v>
      </c>
      <c r="BB729" s="14">
        <v>0.10887410011566601</v>
      </c>
      <c r="BC729" s="14"/>
      <c r="BD729" s="14">
        <v>0.119193976102659</v>
      </c>
      <c r="BE729" s="14">
        <v>8.6148276356322495E-2</v>
      </c>
      <c r="BF729" s="14"/>
      <c r="BG729" s="14">
        <v>0.10793326422091901</v>
      </c>
      <c r="BH729" s="14">
        <v>8.6040305626728306E-2</v>
      </c>
      <c r="BI729" s="14"/>
      <c r="BJ729" s="14">
        <v>4.90611141314716E-2</v>
      </c>
      <c r="BK729" s="14">
        <v>0.114163789308008</v>
      </c>
    </row>
    <row r="730" spans="2:63" x14ac:dyDescent="0.35">
      <c r="B730" t="s">
        <v>383</v>
      </c>
      <c r="C730" s="14">
        <v>5.1420080165558199E-2</v>
      </c>
      <c r="D730" s="14">
        <v>4.9813799541814502E-2</v>
      </c>
      <c r="E730" s="14">
        <v>5.3255107278928002E-2</v>
      </c>
      <c r="F730" s="14"/>
      <c r="G730" s="14">
        <v>5.48183124158481E-2</v>
      </c>
      <c r="H730" s="14">
        <v>7.4123408319483594E-2</v>
      </c>
      <c r="I730" s="14">
        <v>7.1887220037797503E-2</v>
      </c>
      <c r="J730" s="14">
        <v>4.89617132742576E-2</v>
      </c>
      <c r="K730" s="14">
        <v>2.25118483621746E-2</v>
      </c>
      <c r="L730" s="14">
        <v>2.44385383875729E-2</v>
      </c>
      <c r="M730" s="14"/>
      <c r="N730" s="14">
        <v>2.78246270649774E-2</v>
      </c>
      <c r="O730" s="14">
        <v>5.6178827009372899E-2</v>
      </c>
      <c r="P730" s="14"/>
      <c r="Q730" s="14">
        <v>4.8799481799406297E-2</v>
      </c>
      <c r="R730" s="14">
        <v>3.7921732328479701E-2</v>
      </c>
      <c r="S730" s="14">
        <v>7.1224316945304594E-2</v>
      </c>
      <c r="T730" s="14">
        <v>9.8308609074825998E-2</v>
      </c>
      <c r="U730" s="14">
        <v>3.0662343258335101E-2</v>
      </c>
      <c r="V730" s="14">
        <v>6.3468596006406794E-2</v>
      </c>
      <c r="W730" s="14">
        <v>2.4943328981706502E-2</v>
      </c>
      <c r="X730" s="14">
        <v>5.2955242993175701E-2</v>
      </c>
      <c r="Y730" s="14">
        <v>6.6216170731870402E-2</v>
      </c>
      <c r="Z730" s="14">
        <v>0</v>
      </c>
      <c r="AA730" s="14"/>
      <c r="AB730" s="14">
        <v>8.99214447891096E-2</v>
      </c>
      <c r="AC730" s="14">
        <v>4.4667097722825802E-2</v>
      </c>
      <c r="AD730" s="14">
        <v>3.0529449122798001E-2</v>
      </c>
      <c r="AE730" s="14"/>
      <c r="AF730" s="14">
        <v>6.8239760190788007E-2</v>
      </c>
      <c r="AG730" s="14">
        <v>4.3252099044349998E-2</v>
      </c>
      <c r="AH730" s="14">
        <v>5.7796592723349499E-2</v>
      </c>
      <c r="AI730" s="14">
        <v>3.16683730895021E-2</v>
      </c>
      <c r="AJ730" s="14">
        <v>0</v>
      </c>
      <c r="AK730" s="14"/>
      <c r="AL730" s="14">
        <v>7.5666966974684696E-2</v>
      </c>
      <c r="AM730" s="14">
        <v>3.8167939357621E-2</v>
      </c>
      <c r="AN730" s="14">
        <v>5.4202046503092301E-2</v>
      </c>
      <c r="AO730" s="14">
        <v>0</v>
      </c>
      <c r="AP730" s="14">
        <v>0</v>
      </c>
      <c r="AQ730" s="14"/>
      <c r="AR730" s="14">
        <v>9.2206547803611094E-2</v>
      </c>
      <c r="AS730" s="14">
        <v>6.0612744748991101E-2</v>
      </c>
      <c r="AT730" s="14">
        <v>3.6172599939164003E-2</v>
      </c>
      <c r="AU730" s="14"/>
      <c r="AV730" s="14">
        <v>9.0122556250884001E-2</v>
      </c>
      <c r="AW730" s="14">
        <v>4.2336106446790402E-2</v>
      </c>
      <c r="AX730" s="14">
        <v>2.6399705953101E-2</v>
      </c>
      <c r="AY730" s="14"/>
      <c r="AZ730" s="14">
        <v>0.125239019803286</v>
      </c>
      <c r="BA730" s="14">
        <v>4.3843080882947097E-2</v>
      </c>
      <c r="BB730" s="14">
        <v>3.64594007394205E-2</v>
      </c>
      <c r="BC730" s="14"/>
      <c r="BD730" s="14">
        <v>0.10826784369225299</v>
      </c>
      <c r="BE730" s="14">
        <v>1.2816928077638699E-2</v>
      </c>
      <c r="BF730" s="14"/>
      <c r="BG730" s="14">
        <v>5.91610364658278E-2</v>
      </c>
      <c r="BH730" s="14">
        <v>3.7363037432341401E-2</v>
      </c>
      <c r="BI730" s="14"/>
      <c r="BJ730" s="14">
        <v>5.7039152285224E-2</v>
      </c>
      <c r="BK730" s="14">
        <v>4.9879959940502497E-2</v>
      </c>
    </row>
    <row r="731" spans="2:63" x14ac:dyDescent="0.35">
      <c r="B731" t="s">
        <v>384</v>
      </c>
      <c r="C731" s="14">
        <v>6.9399492688858797E-2</v>
      </c>
      <c r="D731" s="14">
        <v>6.1755822563992403E-2</v>
      </c>
      <c r="E731" s="14">
        <v>7.6798754459589905E-2</v>
      </c>
      <c r="F731" s="14"/>
      <c r="G731" s="14">
        <v>0.101414240993302</v>
      </c>
      <c r="H731" s="14">
        <v>0.100674798880073</v>
      </c>
      <c r="I731" s="14">
        <v>7.3363113808646699E-2</v>
      </c>
      <c r="J731" s="14">
        <v>6.3915229030102799E-2</v>
      </c>
      <c r="K731" s="14">
        <v>4.8865063655528201E-2</v>
      </c>
      <c r="L731" s="14">
        <v>2.66931207580797E-2</v>
      </c>
      <c r="M731" s="14"/>
      <c r="N731" s="14">
        <v>3.2875994710999203E-2</v>
      </c>
      <c r="O731" s="14">
        <v>7.67655763146457E-2</v>
      </c>
      <c r="P731" s="14"/>
      <c r="Q731" s="14">
        <v>0.10328917603897</v>
      </c>
      <c r="R731" s="14">
        <v>0.10762584510278</v>
      </c>
      <c r="S731" s="14">
        <v>7.7822002793534295E-2</v>
      </c>
      <c r="T731" s="14">
        <v>1.45567922730299E-2</v>
      </c>
      <c r="U731" s="14">
        <v>4.7640000279268499E-2</v>
      </c>
      <c r="V731" s="14">
        <v>6.3206773049727397E-2</v>
      </c>
      <c r="W731" s="14">
        <v>6.9683279238825599E-2</v>
      </c>
      <c r="X731" s="14">
        <v>9.1093566802994005E-2</v>
      </c>
      <c r="Y731" s="14">
        <v>4.6242725943944997E-2</v>
      </c>
      <c r="Z731" s="14">
        <v>4.4333803641445603E-2</v>
      </c>
      <c r="AA731" s="14"/>
      <c r="AB731" s="14">
        <v>4.9567938170501598E-2</v>
      </c>
      <c r="AC731" s="14">
        <v>7.2928667151684196E-2</v>
      </c>
      <c r="AD731" s="14">
        <v>8.4691821358525807E-2</v>
      </c>
      <c r="AE731" s="14"/>
      <c r="AF731" s="14">
        <v>5.8317324637057799E-2</v>
      </c>
      <c r="AG731" s="14">
        <v>8.2262240581815596E-2</v>
      </c>
      <c r="AH731" s="14">
        <v>5.9963100208114198E-2</v>
      </c>
      <c r="AI731" s="14">
        <v>6.7875636166237596E-2</v>
      </c>
      <c r="AJ731" s="14">
        <v>0</v>
      </c>
      <c r="AK731" s="14"/>
      <c r="AL731" s="14">
        <v>6.8336289704997805E-2</v>
      </c>
      <c r="AM731" s="14">
        <v>9.2310962504100202E-2</v>
      </c>
      <c r="AN731" s="14">
        <v>4.3209926587410803E-2</v>
      </c>
      <c r="AO731" s="14">
        <v>8.1773831492046298E-2</v>
      </c>
      <c r="AP731" s="14">
        <v>0</v>
      </c>
      <c r="AQ731" s="14"/>
      <c r="AR731" s="14">
        <v>5.9513604452979603E-2</v>
      </c>
      <c r="AS731" s="14">
        <v>7.6883627858907594E-2</v>
      </c>
      <c r="AT731" s="14">
        <v>7.1485199723387502E-2</v>
      </c>
      <c r="AU731" s="14"/>
      <c r="AV731" s="14">
        <v>8.0602047980075794E-2</v>
      </c>
      <c r="AW731" s="14">
        <v>4.9236097235057098E-2</v>
      </c>
      <c r="AX731" s="14">
        <v>0.102850976237831</v>
      </c>
      <c r="AY731" s="14"/>
      <c r="AZ731" s="14">
        <v>0.13745375078123301</v>
      </c>
      <c r="BA731" s="14">
        <v>4.8830493644398898E-2</v>
      </c>
      <c r="BB731" s="14">
        <v>6.5769899605379406E-2</v>
      </c>
      <c r="BC731" s="14"/>
      <c r="BD731" s="14">
        <v>2.0568652070214001E-2</v>
      </c>
      <c r="BE731" s="14">
        <v>5.1300157521321998E-2</v>
      </c>
      <c r="BF731" s="14"/>
      <c r="BG731" s="14">
        <v>6.8422266271496099E-2</v>
      </c>
      <c r="BH731" s="14">
        <v>7.1174068461676204E-2</v>
      </c>
      <c r="BI731" s="14"/>
      <c r="BJ731" s="14">
        <v>7.6156918203873006E-2</v>
      </c>
      <c r="BK731" s="14">
        <v>6.7547363461231094E-2</v>
      </c>
    </row>
    <row r="732" spans="2:63" x14ac:dyDescent="0.35">
      <c r="B732" t="s">
        <v>86</v>
      </c>
      <c r="C732" s="14">
        <v>0.22545522441451199</v>
      </c>
      <c r="D732" s="14">
        <v>0.1740901518172</v>
      </c>
      <c r="E732" s="14">
        <v>0.27334599855719699</v>
      </c>
      <c r="F732" s="14"/>
      <c r="G732" s="14">
        <v>0.109700176736969</v>
      </c>
      <c r="H732" s="14">
        <v>0.16154327270435501</v>
      </c>
      <c r="I732" s="14">
        <v>0.18986187838224</v>
      </c>
      <c r="J732" s="14">
        <v>0.28335726255201299</v>
      </c>
      <c r="K732" s="14">
        <v>0.33480025413008802</v>
      </c>
      <c r="L732" s="14">
        <v>0.28292210747027802</v>
      </c>
      <c r="M732" s="14"/>
      <c r="N732" s="14">
        <v>0.140235701653908</v>
      </c>
      <c r="O732" s="14">
        <v>0.24264235505530601</v>
      </c>
      <c r="P732" s="14"/>
      <c r="Q732" s="14">
        <v>0.31075413474186198</v>
      </c>
      <c r="R732" s="14">
        <v>0.29172775866676798</v>
      </c>
      <c r="S732" s="14">
        <v>0.17547749032164101</v>
      </c>
      <c r="T732" s="14">
        <v>0.23360301361737501</v>
      </c>
      <c r="U732" s="14">
        <v>0.27487232026908698</v>
      </c>
      <c r="V732" s="14">
        <v>0.193326005140778</v>
      </c>
      <c r="W732" s="14">
        <v>0.23382478001785001</v>
      </c>
      <c r="X732" s="14">
        <v>0.19275069862766001</v>
      </c>
      <c r="Y732" s="14">
        <v>0.15775331494293801</v>
      </c>
      <c r="Z732" s="14">
        <v>0.37919446872472801</v>
      </c>
      <c r="AA732" s="14"/>
      <c r="AB732" s="14">
        <v>0.151686419024713</v>
      </c>
      <c r="AC732" s="14">
        <v>0.22755832227959499</v>
      </c>
      <c r="AD732" s="14">
        <v>0.19661625323123799</v>
      </c>
      <c r="AE732" s="14"/>
      <c r="AF732" s="14">
        <v>0.17749049465428601</v>
      </c>
      <c r="AG732" s="14">
        <v>0.223963954187648</v>
      </c>
      <c r="AH732" s="14">
        <v>0.25689610977076399</v>
      </c>
      <c r="AI732" s="14">
        <v>0.31456645442350301</v>
      </c>
      <c r="AJ732" s="14">
        <v>0</v>
      </c>
      <c r="AK732" s="14"/>
      <c r="AL732" s="14">
        <v>0.157933843889172</v>
      </c>
      <c r="AM732" s="14">
        <v>0.16552543352381299</v>
      </c>
      <c r="AN732" s="14">
        <v>0.27371824336237299</v>
      </c>
      <c r="AO732" s="14">
        <v>0.24614664851189899</v>
      </c>
      <c r="AP732" s="14">
        <v>0</v>
      </c>
      <c r="AQ732" s="14"/>
      <c r="AR732" s="14">
        <v>0.127532875828369</v>
      </c>
      <c r="AS732" s="14">
        <v>0.158536008521869</v>
      </c>
      <c r="AT732" s="14">
        <v>0.25348747502010799</v>
      </c>
      <c r="AU732" s="14"/>
      <c r="AV732" s="14">
        <v>0.17091638000870901</v>
      </c>
      <c r="AW732" s="14">
        <v>0.19993652272054599</v>
      </c>
      <c r="AX732" s="14">
        <v>0.23517492278708199</v>
      </c>
      <c r="AY732" s="14"/>
      <c r="AZ732" s="14">
        <v>0.12548800632653401</v>
      </c>
      <c r="BA732" s="14">
        <v>0.217686574708604</v>
      </c>
      <c r="BB732" s="14">
        <v>0.23358124448009801</v>
      </c>
      <c r="BC732" s="14"/>
      <c r="BD732" s="14">
        <v>7.4627661698338801E-2</v>
      </c>
      <c r="BE732" s="14">
        <v>0.26087833459978699</v>
      </c>
      <c r="BF732" s="14"/>
      <c r="BG732" s="14">
        <v>0.16006408973366601</v>
      </c>
      <c r="BH732" s="14">
        <v>0.34420101484743298</v>
      </c>
      <c r="BI732" s="14"/>
      <c r="BJ732" s="14">
        <v>0.21491793649143501</v>
      </c>
      <c r="BK732" s="14">
        <v>0.22834336856036999</v>
      </c>
    </row>
    <row r="733" spans="2:63" x14ac:dyDescent="0.35">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row>
    <row r="734" spans="2:63" x14ac:dyDescent="0.35">
      <c r="B734" s="6" t="s">
        <v>391</v>
      </c>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row>
    <row r="735" spans="2:63" x14ac:dyDescent="0.35">
      <c r="B735" s="21" t="s">
        <v>90</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row>
    <row r="736" spans="2:63" x14ac:dyDescent="0.35">
      <c r="B736" t="s">
        <v>386</v>
      </c>
      <c r="C736" s="14">
        <v>0.14097908480159399</v>
      </c>
      <c r="D736" s="14">
        <v>0.14849815124745</v>
      </c>
      <c r="E736" s="14">
        <v>0.135291592459168</v>
      </c>
      <c r="F736" s="14"/>
      <c r="G736" s="14">
        <v>0.15613534017983399</v>
      </c>
      <c r="H736" s="14">
        <v>0.20176835482991201</v>
      </c>
      <c r="I736" s="14">
        <v>0.17740806998501499</v>
      </c>
      <c r="J736" s="14">
        <v>0.11874809960517101</v>
      </c>
      <c r="K736" s="14">
        <v>9.1848811887716805E-2</v>
      </c>
      <c r="L736" s="14">
        <v>7.8875461955246307E-2</v>
      </c>
      <c r="M736" s="14"/>
      <c r="N736" s="14">
        <v>0.120013773574278</v>
      </c>
      <c r="O736" s="14">
        <v>0.145207382864245</v>
      </c>
      <c r="P736" s="14"/>
      <c r="Q736" s="14">
        <v>0.18585086672635401</v>
      </c>
      <c r="R736" s="14">
        <v>0.148395482918174</v>
      </c>
      <c r="S736" s="14">
        <v>0.20264347141553801</v>
      </c>
      <c r="T736" s="14">
        <v>0.15578585924308</v>
      </c>
      <c r="U736" s="14">
        <v>0.243848001331475</v>
      </c>
      <c r="V736" s="14">
        <v>9.5266413800735597E-2</v>
      </c>
      <c r="W736" s="14">
        <v>0.155084105450463</v>
      </c>
      <c r="X736" s="14">
        <v>9.1221010555865498E-2</v>
      </c>
      <c r="Y736" s="14">
        <v>0.109126524892025</v>
      </c>
      <c r="Z736" s="14">
        <v>0.12013548002482</v>
      </c>
      <c r="AA736" s="14"/>
      <c r="AB736" s="14">
        <v>0.10606577127222901</v>
      </c>
      <c r="AC736" s="14">
        <v>0.114250155577256</v>
      </c>
      <c r="AD736" s="14">
        <v>0.19453327182465899</v>
      </c>
      <c r="AE736" s="14"/>
      <c r="AF736" s="14">
        <v>0.121740418908654</v>
      </c>
      <c r="AG736" s="14">
        <v>0.18904453927012899</v>
      </c>
      <c r="AH736" s="14">
        <v>0.10136769446131</v>
      </c>
      <c r="AI736" s="14">
        <v>8.6639454701733301E-2</v>
      </c>
      <c r="AJ736" s="14">
        <v>0</v>
      </c>
      <c r="AK736" s="14"/>
      <c r="AL736" s="14">
        <v>0.133638715408082</v>
      </c>
      <c r="AM736" s="14">
        <v>0.182003887463384</v>
      </c>
      <c r="AN736" s="14">
        <v>0.101270955455597</v>
      </c>
      <c r="AO736" s="14">
        <v>8.0341710939307504E-2</v>
      </c>
      <c r="AP736" s="14">
        <v>0</v>
      </c>
      <c r="AQ736" s="14"/>
      <c r="AR736" s="14">
        <v>0.13824212040787101</v>
      </c>
      <c r="AS736" s="14">
        <v>0.11928438365899099</v>
      </c>
      <c r="AT736" s="14">
        <v>0.174485561117874</v>
      </c>
      <c r="AU736" s="14"/>
      <c r="AV736" s="14">
        <v>0.124098191439499</v>
      </c>
      <c r="AW736" s="14">
        <v>0.135576068023253</v>
      </c>
      <c r="AX736" s="14">
        <v>0.22330816194064601</v>
      </c>
      <c r="AY736" s="14"/>
      <c r="AZ736" s="14">
        <v>0.13887596847206701</v>
      </c>
      <c r="BA736" s="14">
        <v>0.117489540241172</v>
      </c>
      <c r="BB736" s="14">
        <v>0.184733017732403</v>
      </c>
      <c r="BC736" s="14"/>
      <c r="BD736" s="14">
        <v>0.15750399960447301</v>
      </c>
      <c r="BE736" s="14">
        <v>9.7636374447139296E-2</v>
      </c>
      <c r="BF736" s="14"/>
      <c r="BG736" s="14">
        <v>0.15466119419871599</v>
      </c>
      <c r="BH736" s="14">
        <v>0.11613331781680999</v>
      </c>
      <c r="BI736" s="14"/>
      <c r="BJ736" s="14">
        <v>0.16985652691109501</v>
      </c>
      <c r="BK736" s="14">
        <v>0.13306412452103999</v>
      </c>
    </row>
    <row r="737" spans="2:63" x14ac:dyDescent="0.35">
      <c r="B737" t="s">
        <v>387</v>
      </c>
      <c r="C737" s="14">
        <v>0.11775063408436701</v>
      </c>
      <c r="D737" s="14">
        <v>0.14814794209104801</v>
      </c>
      <c r="E737" s="14">
        <v>8.7242388761279599E-2</v>
      </c>
      <c r="F737" s="14"/>
      <c r="G737" s="14">
        <v>0.19821842023321801</v>
      </c>
      <c r="H737" s="14">
        <v>0.14486452998618299</v>
      </c>
      <c r="I737" s="14">
        <v>0.119739774984644</v>
      </c>
      <c r="J737" s="14">
        <v>0.101238309845953</v>
      </c>
      <c r="K737" s="14">
        <v>0.11569880993868401</v>
      </c>
      <c r="L737" s="14">
        <v>4.1978693471650903E-2</v>
      </c>
      <c r="M737" s="14"/>
      <c r="N737" s="14">
        <v>9.1424146656913299E-2</v>
      </c>
      <c r="O737" s="14">
        <v>0.12306017776721501</v>
      </c>
      <c r="P737" s="14"/>
      <c r="Q737" s="14">
        <v>0.12811495103711501</v>
      </c>
      <c r="R737" s="14">
        <v>0.16523962220698299</v>
      </c>
      <c r="S737" s="14">
        <v>0.15392739950678699</v>
      </c>
      <c r="T737" s="14">
        <v>0.112090337755704</v>
      </c>
      <c r="U737" s="14">
        <v>9.79960221501468E-2</v>
      </c>
      <c r="V737" s="14">
        <v>9.9619221680134998E-2</v>
      </c>
      <c r="W737" s="14">
        <v>0.132615097365861</v>
      </c>
      <c r="X737" s="14">
        <v>0.122764907058438</v>
      </c>
      <c r="Y737" s="14">
        <v>7.8329764964690601E-2</v>
      </c>
      <c r="Z737" s="14">
        <v>0</v>
      </c>
      <c r="AA737" s="14"/>
      <c r="AB737" s="14">
        <v>0.14406691565440799</v>
      </c>
      <c r="AC737" s="14">
        <v>8.6479925580216305E-2</v>
      </c>
      <c r="AD737" s="14">
        <v>0.14606727692465199</v>
      </c>
      <c r="AE737" s="14"/>
      <c r="AF737" s="14">
        <v>0.11675086417434299</v>
      </c>
      <c r="AG737" s="14">
        <v>0.14743078331012999</v>
      </c>
      <c r="AH737" s="14">
        <v>5.4767660770661503E-2</v>
      </c>
      <c r="AI737" s="14">
        <v>8.2388855515004994E-2</v>
      </c>
      <c r="AJ737" s="14">
        <v>0</v>
      </c>
      <c r="AK737" s="14"/>
      <c r="AL737" s="14">
        <v>0.110544851090115</v>
      </c>
      <c r="AM737" s="14">
        <v>0.16283330232174301</v>
      </c>
      <c r="AN737" s="14">
        <v>9.7179541194643504E-2</v>
      </c>
      <c r="AO737" s="14">
        <v>8.92954830011434E-2</v>
      </c>
      <c r="AP737" s="14">
        <v>0</v>
      </c>
      <c r="AQ737" s="14"/>
      <c r="AR737" s="14">
        <v>0.14428982296913001</v>
      </c>
      <c r="AS737" s="14">
        <v>0.12367235948815899</v>
      </c>
      <c r="AT737" s="14">
        <v>0.119587075306075</v>
      </c>
      <c r="AU737" s="14"/>
      <c r="AV737" s="14">
        <v>0.121667777929403</v>
      </c>
      <c r="AW737" s="14">
        <v>0.12167027674614</v>
      </c>
      <c r="AX737" s="14">
        <v>0.151106126239546</v>
      </c>
      <c r="AY737" s="14"/>
      <c r="AZ737" s="14">
        <v>0.17147656434622</v>
      </c>
      <c r="BA737" s="14">
        <v>0.110803226169207</v>
      </c>
      <c r="BB737" s="14">
        <v>0.11623126948026601</v>
      </c>
      <c r="BC737" s="14"/>
      <c r="BD737" s="14">
        <v>0.168346230491598</v>
      </c>
      <c r="BE737" s="14">
        <v>0.11679961068563401</v>
      </c>
      <c r="BF737" s="14"/>
      <c r="BG737" s="14">
        <v>0.12220186223792801</v>
      </c>
      <c r="BH737" s="14">
        <v>0.10966751076693899</v>
      </c>
      <c r="BI737" s="14"/>
      <c r="BJ737" s="14">
        <v>0.123241668349901</v>
      </c>
      <c r="BK737" s="14">
        <v>0.116245607498354</v>
      </c>
    </row>
    <row r="738" spans="2:63" x14ac:dyDescent="0.35">
      <c r="B738" t="s">
        <v>388</v>
      </c>
      <c r="C738" s="14">
        <v>0.158434280238027</v>
      </c>
      <c r="D738" s="14">
        <v>0.153036949715434</v>
      </c>
      <c r="E738" s="14">
        <v>0.16245267967662899</v>
      </c>
      <c r="F738" s="14"/>
      <c r="G738" s="14">
        <v>0.16224184998841101</v>
      </c>
      <c r="H738" s="14">
        <v>0.19730650789861601</v>
      </c>
      <c r="I738" s="14">
        <v>0.177433407653322</v>
      </c>
      <c r="J738" s="14">
        <v>0.101149979630256</v>
      </c>
      <c r="K738" s="14">
        <v>0.13887634327213599</v>
      </c>
      <c r="L738" s="14">
        <v>0.16181166345992401</v>
      </c>
      <c r="M738" s="14"/>
      <c r="N738" s="14">
        <v>0.149385238271358</v>
      </c>
      <c r="O738" s="14">
        <v>0.16025929710525499</v>
      </c>
      <c r="P738" s="14"/>
      <c r="Q738" s="14">
        <v>0.113786416036707</v>
      </c>
      <c r="R738" s="14">
        <v>0.13494430596470799</v>
      </c>
      <c r="S738" s="14">
        <v>0.12841994454203301</v>
      </c>
      <c r="T738" s="14">
        <v>0.12715582673585499</v>
      </c>
      <c r="U738" s="14">
        <v>0.13973074175212499</v>
      </c>
      <c r="V738" s="14">
        <v>0.14202020893154901</v>
      </c>
      <c r="W738" s="14">
        <v>0.14261563546789799</v>
      </c>
      <c r="X738" s="14">
        <v>0.200082061148768</v>
      </c>
      <c r="Y738" s="14">
        <v>0.208859521328012</v>
      </c>
      <c r="Z738" s="14">
        <v>0.11068990816178401</v>
      </c>
      <c r="AA738" s="14"/>
      <c r="AB738" s="14">
        <v>0.192846072861482</v>
      </c>
      <c r="AC738" s="14">
        <v>0.21126298456027801</v>
      </c>
      <c r="AD738" s="14">
        <v>0.118128973583864</v>
      </c>
      <c r="AE738" s="14"/>
      <c r="AF738" s="14">
        <v>0.19640335880031601</v>
      </c>
      <c r="AG738" s="14">
        <v>0.14594222802318399</v>
      </c>
      <c r="AH738" s="14">
        <v>0.18231445905774499</v>
      </c>
      <c r="AI738" s="14">
        <v>8.4160506019679199E-2</v>
      </c>
      <c r="AJ738" s="14">
        <v>0</v>
      </c>
      <c r="AK738" s="14"/>
      <c r="AL738" s="14">
        <v>0.19891003319977299</v>
      </c>
      <c r="AM738" s="14">
        <v>0.14223945338747301</v>
      </c>
      <c r="AN738" s="14">
        <v>0.160533393451221</v>
      </c>
      <c r="AO738" s="14">
        <v>8.7013610170906294E-2</v>
      </c>
      <c r="AP738" s="14">
        <v>0</v>
      </c>
      <c r="AQ738" s="14"/>
      <c r="AR738" s="14">
        <v>0.20624609513029701</v>
      </c>
      <c r="AS738" s="14">
        <v>0.16570411788518399</v>
      </c>
      <c r="AT738" s="14">
        <v>0.14758262569181699</v>
      </c>
      <c r="AU738" s="14"/>
      <c r="AV738" s="14">
        <v>0.15419979259852901</v>
      </c>
      <c r="AW738" s="14">
        <v>0.16989478329694699</v>
      </c>
      <c r="AX738" s="14">
        <v>0.14356289312369</v>
      </c>
      <c r="AY738" s="14"/>
      <c r="AZ738" s="14">
        <v>0.20392955270004201</v>
      </c>
      <c r="BA738" s="14">
        <v>0.16526855493251499</v>
      </c>
      <c r="BB738" s="14">
        <v>0.12964070215159099</v>
      </c>
      <c r="BC738" s="14"/>
      <c r="BD738" s="14">
        <v>0.21200090891193299</v>
      </c>
      <c r="BE738" s="14">
        <v>0.168437712583213</v>
      </c>
      <c r="BF738" s="14"/>
      <c r="BG738" s="14">
        <v>0.174056703633614</v>
      </c>
      <c r="BH738" s="14">
        <v>0.130065036859076</v>
      </c>
      <c r="BI738" s="14"/>
      <c r="BJ738" s="14">
        <v>0.144845940615969</v>
      </c>
      <c r="BK738" s="14">
        <v>0.162158681034311</v>
      </c>
    </row>
    <row r="739" spans="2:63" x14ac:dyDescent="0.35">
      <c r="B739" t="s">
        <v>389</v>
      </c>
      <c r="C739" s="14">
        <v>0.21255790837244101</v>
      </c>
      <c r="D739" s="14">
        <v>0.221712273963142</v>
      </c>
      <c r="E739" s="14">
        <v>0.20445586556333301</v>
      </c>
      <c r="F739" s="14"/>
      <c r="G739" s="14">
        <v>0.22102092221047101</v>
      </c>
      <c r="H739" s="14">
        <v>0.19729265616225</v>
      </c>
      <c r="I739" s="14">
        <v>0.19156455464130401</v>
      </c>
      <c r="J739" s="14">
        <v>0.23040957298769699</v>
      </c>
      <c r="K739" s="14">
        <v>0.185051760305564</v>
      </c>
      <c r="L739" s="14">
        <v>0.25184098085489598</v>
      </c>
      <c r="M739" s="14"/>
      <c r="N739" s="14">
        <v>0.282490451665664</v>
      </c>
      <c r="O739" s="14">
        <v>0.19845386602758999</v>
      </c>
      <c r="P739" s="14"/>
      <c r="Q739" s="14">
        <v>0.135687678659766</v>
      </c>
      <c r="R739" s="14">
        <v>0.20092791791307299</v>
      </c>
      <c r="S739" s="14">
        <v>0.18646065453651001</v>
      </c>
      <c r="T739" s="14">
        <v>0.21392751254036699</v>
      </c>
      <c r="U739" s="14">
        <v>0.25211761102365099</v>
      </c>
      <c r="V739" s="14">
        <v>0.28444522911620401</v>
      </c>
      <c r="W739" s="14">
        <v>0.18580041078858101</v>
      </c>
      <c r="X739" s="14">
        <v>0.22725679077708599</v>
      </c>
      <c r="Y739" s="14">
        <v>0.229700384083076</v>
      </c>
      <c r="Z739" s="14">
        <v>0.24430045931455999</v>
      </c>
      <c r="AA739" s="14"/>
      <c r="AB739" s="14">
        <v>0.222735064183683</v>
      </c>
      <c r="AC739" s="14">
        <v>0.24330408710080301</v>
      </c>
      <c r="AD739" s="14">
        <v>0.21331667278612401</v>
      </c>
      <c r="AE739" s="14"/>
      <c r="AF739" s="14">
        <v>0.23919371254639701</v>
      </c>
      <c r="AG739" s="14">
        <v>0.193227976826745</v>
      </c>
      <c r="AH739" s="14">
        <v>0.24862077460682</v>
      </c>
      <c r="AI739" s="14">
        <v>0.20058942239761299</v>
      </c>
      <c r="AJ739" s="14">
        <v>0</v>
      </c>
      <c r="AK739" s="14"/>
      <c r="AL739" s="14">
        <v>0.25401292101485601</v>
      </c>
      <c r="AM739" s="14">
        <v>0.19267460877292</v>
      </c>
      <c r="AN739" s="14">
        <v>0.18739962852681699</v>
      </c>
      <c r="AO739" s="14">
        <v>0.23104582947344501</v>
      </c>
      <c r="AP739" s="14">
        <v>0</v>
      </c>
      <c r="AQ739" s="14"/>
      <c r="AR739" s="14">
        <v>0.21580514221364</v>
      </c>
      <c r="AS739" s="14">
        <v>0.248716330655645</v>
      </c>
      <c r="AT739" s="14">
        <v>0.189592383827623</v>
      </c>
      <c r="AU739" s="14"/>
      <c r="AV739" s="14">
        <v>0.27374602049218599</v>
      </c>
      <c r="AW739" s="14">
        <v>0.22520926162146301</v>
      </c>
      <c r="AX739" s="14">
        <v>0.115284626366258</v>
      </c>
      <c r="AY739" s="14"/>
      <c r="AZ739" s="14">
        <v>0.229913858651797</v>
      </c>
      <c r="BA739" s="14">
        <v>0.221297756136694</v>
      </c>
      <c r="BB739" s="14">
        <v>0.21153210732552299</v>
      </c>
      <c r="BC739" s="14"/>
      <c r="BD739" s="14">
        <v>0.19871469227372901</v>
      </c>
      <c r="BE739" s="14">
        <v>0.23131879463056801</v>
      </c>
      <c r="BF739" s="14"/>
      <c r="BG739" s="14">
        <v>0.23669560677994</v>
      </c>
      <c r="BH739" s="14">
        <v>0.168725512886125</v>
      </c>
      <c r="BI739" s="14"/>
      <c r="BJ739" s="14">
        <v>0.20371650394570501</v>
      </c>
      <c r="BK739" s="14">
        <v>0.21498123120680401</v>
      </c>
    </row>
    <row r="740" spans="2:63" x14ac:dyDescent="0.35">
      <c r="B740" t="s">
        <v>390</v>
      </c>
      <c r="C740" s="14">
        <v>0.14729926564059001</v>
      </c>
      <c r="D740" s="14">
        <v>0.14997774937164601</v>
      </c>
      <c r="E740" s="14">
        <v>0.14601143917329301</v>
      </c>
      <c r="F740" s="14"/>
      <c r="G740" s="14">
        <v>0.10197218837967</v>
      </c>
      <c r="H740" s="14">
        <v>0.115552424679132</v>
      </c>
      <c r="I740" s="14">
        <v>0.124616053355158</v>
      </c>
      <c r="J740" s="14">
        <v>0.19686171621443899</v>
      </c>
      <c r="K740" s="14">
        <v>0.187304756766182</v>
      </c>
      <c r="L740" s="14">
        <v>0.162996306065679</v>
      </c>
      <c r="M740" s="14"/>
      <c r="N740" s="14">
        <v>0.202603197327512</v>
      </c>
      <c r="O740" s="14">
        <v>0.136145531518858</v>
      </c>
      <c r="P740" s="14"/>
      <c r="Q740" s="14">
        <v>0.14402431249164199</v>
      </c>
      <c r="R740" s="14">
        <v>9.9423668383970806E-2</v>
      </c>
      <c r="S740" s="14">
        <v>9.7124005546683101E-2</v>
      </c>
      <c r="T740" s="14">
        <v>0.11698879293931</v>
      </c>
      <c r="U740" s="14">
        <v>0.15278727742731801</v>
      </c>
      <c r="V740" s="14">
        <v>0.255685926671819</v>
      </c>
      <c r="W740" s="14">
        <v>0.163769866395549</v>
      </c>
      <c r="X740" s="14">
        <v>0.117166464797896</v>
      </c>
      <c r="Y740" s="14">
        <v>0.193785336072997</v>
      </c>
      <c r="Z740" s="14">
        <v>6.2183533605077203E-2</v>
      </c>
      <c r="AA740" s="14"/>
      <c r="AB740" s="14">
        <v>0.18941373785685001</v>
      </c>
      <c r="AC740" s="14">
        <v>0.14289203994198801</v>
      </c>
      <c r="AD740" s="14">
        <v>0.121878120781943</v>
      </c>
      <c r="AE740" s="14"/>
      <c r="AF740" s="14">
        <v>0.16278339545926801</v>
      </c>
      <c r="AG740" s="14">
        <v>0.13889967435490699</v>
      </c>
      <c r="AH740" s="14">
        <v>0.24062893026593399</v>
      </c>
      <c r="AI740" s="14">
        <v>0.112646784841022</v>
      </c>
      <c r="AJ740" s="14">
        <v>0</v>
      </c>
      <c r="AK740" s="14"/>
      <c r="AL740" s="14">
        <v>0.14840342989608701</v>
      </c>
      <c r="AM740" s="14">
        <v>0.14766754573712601</v>
      </c>
      <c r="AN740" s="14">
        <v>0.16655593262356799</v>
      </c>
      <c r="AO740" s="14">
        <v>0.180434849009556</v>
      </c>
      <c r="AP740" s="14">
        <v>0</v>
      </c>
      <c r="AQ740" s="14"/>
      <c r="AR740" s="14">
        <v>0.17596458990911401</v>
      </c>
      <c r="AS740" s="14">
        <v>0.15885001981864699</v>
      </c>
      <c r="AT740" s="14">
        <v>0.13909507126239401</v>
      </c>
      <c r="AU740" s="14"/>
      <c r="AV740" s="14">
        <v>0.168134751702541</v>
      </c>
      <c r="AW740" s="14">
        <v>0.13937871508326499</v>
      </c>
      <c r="AX740" s="14">
        <v>0.14773259153524401</v>
      </c>
      <c r="AY740" s="14"/>
      <c r="AZ740" s="14">
        <v>0.13609753828711499</v>
      </c>
      <c r="BA740" s="14">
        <v>0.16029993018698099</v>
      </c>
      <c r="BB740" s="14">
        <v>0.14299171219012499</v>
      </c>
      <c r="BC740" s="14"/>
      <c r="BD740" s="14">
        <v>0.17967036562688701</v>
      </c>
      <c r="BE740" s="14">
        <v>0.136425365215087</v>
      </c>
      <c r="BF740" s="14"/>
      <c r="BG740" s="14">
        <v>0.14812570368956299</v>
      </c>
      <c r="BH740" s="14">
        <v>0.14579851114461601</v>
      </c>
      <c r="BI740" s="14"/>
      <c r="BJ740" s="14">
        <v>0.125662625538492</v>
      </c>
      <c r="BK740" s="14">
        <v>0.15322960899868099</v>
      </c>
    </row>
    <row r="741" spans="2:63" x14ac:dyDescent="0.35">
      <c r="B741" t="s">
        <v>86</v>
      </c>
      <c r="C741" s="14">
        <v>0.22297882686298001</v>
      </c>
      <c r="D741" s="14">
        <v>0.17862693361127999</v>
      </c>
      <c r="E741" s="14">
        <v>0.26454603436629698</v>
      </c>
      <c r="F741" s="14"/>
      <c r="G741" s="14">
        <v>0.160411279008397</v>
      </c>
      <c r="H741" s="14">
        <v>0.143215526443907</v>
      </c>
      <c r="I741" s="14">
        <v>0.20923813938055699</v>
      </c>
      <c r="J741" s="14">
        <v>0.25159232171648399</v>
      </c>
      <c r="K741" s="14">
        <v>0.28121951782971699</v>
      </c>
      <c r="L741" s="14">
        <v>0.302496894192604</v>
      </c>
      <c r="M741" s="14"/>
      <c r="N741" s="14">
        <v>0.15408319250427499</v>
      </c>
      <c r="O741" s="14">
        <v>0.236873744716837</v>
      </c>
      <c r="P741" s="14"/>
      <c r="Q741" s="14">
        <v>0.29253577504841699</v>
      </c>
      <c r="R741" s="14">
        <v>0.25106900261309201</v>
      </c>
      <c r="S741" s="14">
        <v>0.23142452445244999</v>
      </c>
      <c r="T741" s="14">
        <v>0.27405167078568399</v>
      </c>
      <c r="U741" s="14">
        <v>0.113520346315284</v>
      </c>
      <c r="V741" s="14">
        <v>0.12296299979955801</v>
      </c>
      <c r="W741" s="14">
        <v>0.22011488453164901</v>
      </c>
      <c r="X741" s="14">
        <v>0.24150876566194701</v>
      </c>
      <c r="Y741" s="14">
        <v>0.180198468659199</v>
      </c>
      <c r="Z741" s="14">
        <v>0.46269061889375901</v>
      </c>
      <c r="AA741" s="14"/>
      <c r="AB741" s="14">
        <v>0.14487243817134701</v>
      </c>
      <c r="AC741" s="14">
        <v>0.20181080723945899</v>
      </c>
      <c r="AD741" s="14">
        <v>0.20607568409875701</v>
      </c>
      <c r="AE741" s="14"/>
      <c r="AF741" s="14">
        <v>0.163128250111022</v>
      </c>
      <c r="AG741" s="14">
        <v>0.18545479821490499</v>
      </c>
      <c r="AH741" s="14">
        <v>0.17230048083753</v>
      </c>
      <c r="AI741" s="14">
        <v>0.43357497652494797</v>
      </c>
      <c r="AJ741" s="14">
        <v>0</v>
      </c>
      <c r="AK741" s="14"/>
      <c r="AL741" s="14">
        <v>0.15449004939108801</v>
      </c>
      <c r="AM741" s="14">
        <v>0.17258120231735399</v>
      </c>
      <c r="AN741" s="14">
        <v>0.28706054874815301</v>
      </c>
      <c r="AO741" s="14">
        <v>0.33186851740564199</v>
      </c>
      <c r="AP741" s="14">
        <v>0</v>
      </c>
      <c r="AQ741" s="14"/>
      <c r="AR741" s="14">
        <v>0.119452229369948</v>
      </c>
      <c r="AS741" s="14">
        <v>0.183772788493375</v>
      </c>
      <c r="AT741" s="14">
        <v>0.22965728279421799</v>
      </c>
      <c r="AU741" s="14"/>
      <c r="AV741" s="14">
        <v>0.15815346583784101</v>
      </c>
      <c r="AW741" s="14">
        <v>0.208270895228932</v>
      </c>
      <c r="AX741" s="14">
        <v>0.21900560079461501</v>
      </c>
      <c r="AY741" s="14"/>
      <c r="AZ741" s="14">
        <v>0.119706517542759</v>
      </c>
      <c r="BA741" s="14">
        <v>0.22484099233343</v>
      </c>
      <c r="BB741" s="14">
        <v>0.21487119112009101</v>
      </c>
      <c r="BC741" s="14"/>
      <c r="BD741" s="14">
        <v>8.3763803091379901E-2</v>
      </c>
      <c r="BE741" s="14">
        <v>0.24938214243835799</v>
      </c>
      <c r="BF741" s="14"/>
      <c r="BG741" s="14">
        <v>0.16425892946023901</v>
      </c>
      <c r="BH741" s="14">
        <v>0.32961011052643502</v>
      </c>
      <c r="BI741" s="14"/>
      <c r="BJ741" s="14">
        <v>0.23267673463883801</v>
      </c>
      <c r="BK741" s="14">
        <v>0.22032074674081001</v>
      </c>
    </row>
    <row r="742" spans="2:63" x14ac:dyDescent="0.35">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row>
    <row r="743" spans="2:63" x14ac:dyDescent="0.35">
      <c r="B743" s="6" t="s">
        <v>169</v>
      </c>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row>
    <row r="744" spans="2:63" x14ac:dyDescent="0.35">
      <c r="B744" s="21" t="s">
        <v>90</v>
      </c>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row>
    <row r="745" spans="2:63" x14ac:dyDescent="0.35">
      <c r="B745" t="s">
        <v>392</v>
      </c>
      <c r="C745" s="14">
        <v>0.114520629001775</v>
      </c>
      <c r="D745" s="14">
        <v>0.122989888696767</v>
      </c>
      <c r="E745" s="14">
        <v>0.10777773379726199</v>
      </c>
      <c r="F745" s="14"/>
      <c r="G745" s="14">
        <v>0.16013972741981</v>
      </c>
      <c r="H745" s="14">
        <v>0.17363762566359101</v>
      </c>
      <c r="I745" s="14">
        <v>0.115828463976934</v>
      </c>
      <c r="J745" s="14">
        <v>0.10602656389828501</v>
      </c>
      <c r="K745" s="14">
        <v>7.9888504261127105E-2</v>
      </c>
      <c r="L745" s="14">
        <v>4.7057764388747203E-2</v>
      </c>
      <c r="M745" s="14"/>
      <c r="N745" s="14">
        <v>8.07882310152261E-2</v>
      </c>
      <c r="O745" s="14">
        <v>0.121323801704944</v>
      </c>
      <c r="P745" s="14"/>
      <c r="Q745" s="14">
        <v>0.17921307008470599</v>
      </c>
      <c r="R745" s="14">
        <v>0.15330848510547801</v>
      </c>
      <c r="S745" s="14">
        <v>0.17881540855742301</v>
      </c>
      <c r="T745" s="14">
        <v>7.7985696827573003E-2</v>
      </c>
      <c r="U745" s="14">
        <v>6.5250520328129794E-2</v>
      </c>
      <c r="V745" s="14">
        <v>0.10736908986806901</v>
      </c>
      <c r="W745" s="14">
        <v>8.2308276689482401E-2</v>
      </c>
      <c r="X745" s="14">
        <v>0.124703614572567</v>
      </c>
      <c r="Y745" s="14">
        <v>7.7478901008988493E-2</v>
      </c>
      <c r="Z745" s="14">
        <v>6.5463073582721507E-2</v>
      </c>
      <c r="AA745" s="14"/>
      <c r="AB745" s="14">
        <v>0.12946272697078401</v>
      </c>
      <c r="AC745" s="14">
        <v>7.6629807738560998E-2</v>
      </c>
      <c r="AD745" s="14">
        <v>0.12052585273691201</v>
      </c>
      <c r="AE745" s="14"/>
      <c r="AF745" s="14">
        <v>0.124769349139559</v>
      </c>
      <c r="AG745" s="14">
        <v>0.119970757292577</v>
      </c>
      <c r="AH745" s="14">
        <v>3.9501971497164702E-2</v>
      </c>
      <c r="AI745" s="14">
        <v>8.8796143181299594E-2</v>
      </c>
      <c r="AJ745" s="14">
        <v>0</v>
      </c>
      <c r="AK745" s="14"/>
      <c r="AL745" s="14">
        <v>0.13022509594495199</v>
      </c>
      <c r="AM745" s="14">
        <v>0.11419823106836299</v>
      </c>
      <c r="AN745" s="14">
        <v>8.8900026014462605E-2</v>
      </c>
      <c r="AO745" s="14">
        <v>0.16735532111021401</v>
      </c>
      <c r="AP745" s="14">
        <v>0</v>
      </c>
      <c r="AQ745" s="14"/>
      <c r="AR745" s="14">
        <v>0.18803465900144001</v>
      </c>
      <c r="AS745" s="14">
        <v>0.12644428392617499</v>
      </c>
      <c r="AT745" s="14">
        <v>8.56443309023249E-2</v>
      </c>
      <c r="AU745" s="14"/>
      <c r="AV745" s="14">
        <v>0.15652779108548201</v>
      </c>
      <c r="AW745" s="14">
        <v>0.102664606628532</v>
      </c>
      <c r="AX745" s="14">
        <v>8.4668894330622496E-2</v>
      </c>
      <c r="AY745" s="14"/>
      <c r="AZ745" s="14">
        <v>0.19637125709307901</v>
      </c>
      <c r="BA745" s="14">
        <v>0.10129319714615199</v>
      </c>
      <c r="BB745" s="14">
        <v>0.10377962867624101</v>
      </c>
      <c r="BC745" s="14"/>
      <c r="BD745" s="14">
        <v>0.141436908861264</v>
      </c>
      <c r="BE745" s="14">
        <v>8.5510796773651004E-2</v>
      </c>
      <c r="BF745" s="14"/>
      <c r="BG745" s="14">
        <v>0.119266877017619</v>
      </c>
      <c r="BH745" s="14">
        <v>0.105901769962505</v>
      </c>
      <c r="BI745" s="14"/>
      <c r="BJ745" s="14">
        <v>0.107109375594857</v>
      </c>
      <c r="BK745" s="14">
        <v>0.116551964607</v>
      </c>
    </row>
    <row r="746" spans="2:63" x14ac:dyDescent="0.35">
      <c r="B746" t="s">
        <v>393</v>
      </c>
      <c r="C746" s="14">
        <v>0.275045218212711</v>
      </c>
      <c r="D746" s="14">
        <v>0.26293327442798398</v>
      </c>
      <c r="E746" s="14">
        <v>0.28449793595147899</v>
      </c>
      <c r="F746" s="14"/>
      <c r="G746" s="14">
        <v>0.29485877552867801</v>
      </c>
      <c r="H746" s="14">
        <v>0.26356760899028098</v>
      </c>
      <c r="I746" s="14">
        <v>0.21276624889472301</v>
      </c>
      <c r="J746" s="14">
        <v>0.21907596349121899</v>
      </c>
      <c r="K746" s="14">
        <v>0.33576316728285399</v>
      </c>
      <c r="L746" s="14">
        <v>0.35364045341287897</v>
      </c>
      <c r="M746" s="14"/>
      <c r="N746" s="14">
        <v>0.41995390138996802</v>
      </c>
      <c r="O746" s="14">
        <v>0.245819937571919</v>
      </c>
      <c r="P746" s="14"/>
      <c r="Q746" s="14">
        <v>0.120358199819039</v>
      </c>
      <c r="R746" s="14">
        <v>0.226777489279717</v>
      </c>
      <c r="S746" s="14">
        <v>0.23429261019235201</v>
      </c>
      <c r="T746" s="14">
        <v>0.241655132065655</v>
      </c>
      <c r="U746" s="14">
        <v>0.299274092357111</v>
      </c>
      <c r="V746" s="14">
        <v>0.33630469271563102</v>
      </c>
      <c r="W746" s="14">
        <v>0.25711844895944902</v>
      </c>
      <c r="X746" s="14">
        <v>0.21502457030515401</v>
      </c>
      <c r="Y746" s="14">
        <v>0.40555650897775403</v>
      </c>
      <c r="Z746" s="14">
        <v>0.21165457956751699</v>
      </c>
      <c r="AA746" s="14"/>
      <c r="AB746" s="14">
        <v>0.41082947249195401</v>
      </c>
      <c r="AC746" s="14">
        <v>0.31063009705621802</v>
      </c>
      <c r="AD746" s="14">
        <v>0.19336303604192301</v>
      </c>
      <c r="AE746" s="14"/>
      <c r="AF746" s="14">
        <v>0.374075664763799</v>
      </c>
      <c r="AG746" s="14">
        <v>0.183047754460439</v>
      </c>
      <c r="AH746" s="14">
        <v>0.27703555402938801</v>
      </c>
      <c r="AI746" s="14">
        <v>0.26775999020091401</v>
      </c>
      <c r="AJ746" s="14">
        <v>0</v>
      </c>
      <c r="AK746" s="14"/>
      <c r="AL746" s="14">
        <v>0.391144564952843</v>
      </c>
      <c r="AM746" s="14">
        <v>0.202308785650539</v>
      </c>
      <c r="AN746" s="14">
        <v>0.22755115908889301</v>
      </c>
      <c r="AO746" s="14">
        <v>0.32034131247458902</v>
      </c>
      <c r="AP746" s="14">
        <v>0</v>
      </c>
      <c r="AQ746" s="14"/>
      <c r="AR746" s="14">
        <v>0.45551835971923499</v>
      </c>
      <c r="AS746" s="14">
        <v>0.374814944966817</v>
      </c>
      <c r="AT746" s="14">
        <v>0.15678423682472301</v>
      </c>
      <c r="AU746" s="14"/>
      <c r="AV746" s="14">
        <v>0.39368056171775201</v>
      </c>
      <c r="AW746" s="14">
        <v>0.25971134472463803</v>
      </c>
      <c r="AX746" s="14">
        <v>0.194225569430064</v>
      </c>
      <c r="AY746" s="14"/>
      <c r="AZ746" s="14">
        <v>0.37166785946018899</v>
      </c>
      <c r="BA746" s="14">
        <v>0.31249773525159902</v>
      </c>
      <c r="BB746" s="14">
        <v>0.20053688258312</v>
      </c>
      <c r="BC746" s="14"/>
      <c r="BD746" s="14">
        <v>0.39696019169052299</v>
      </c>
      <c r="BE746" s="14">
        <v>0.29560507114010998</v>
      </c>
      <c r="BF746" s="14"/>
      <c r="BG746" s="14">
        <v>0.310549587990128</v>
      </c>
      <c r="BH746" s="14">
        <v>0.21057173149896899</v>
      </c>
      <c r="BI746" s="14"/>
      <c r="BJ746" s="14">
        <v>0.241975045100143</v>
      </c>
      <c r="BK746" s="14">
        <v>0.28410935573792701</v>
      </c>
    </row>
    <row r="747" spans="2:63" x14ac:dyDescent="0.35">
      <c r="B747" t="s">
        <v>394</v>
      </c>
      <c r="C747" s="14">
        <v>0.35111079228952102</v>
      </c>
      <c r="D747" s="14">
        <v>0.36179954343151499</v>
      </c>
      <c r="E747" s="14">
        <v>0.34009473175863603</v>
      </c>
      <c r="F747" s="14"/>
      <c r="G747" s="14">
        <v>0.366148082354667</v>
      </c>
      <c r="H747" s="14">
        <v>0.365240571823361</v>
      </c>
      <c r="I747" s="14">
        <v>0.38245365626061101</v>
      </c>
      <c r="J747" s="14">
        <v>0.34982604915628701</v>
      </c>
      <c r="K747" s="14">
        <v>0.31368082851124202</v>
      </c>
      <c r="L747" s="14">
        <v>0.31800929369422498</v>
      </c>
      <c r="M747" s="14"/>
      <c r="N747" s="14">
        <v>0.27879167103494401</v>
      </c>
      <c r="O747" s="14">
        <v>0.36569616128204002</v>
      </c>
      <c r="P747" s="14"/>
      <c r="Q747" s="14">
        <v>0.34072486552211301</v>
      </c>
      <c r="R747" s="14">
        <v>0.36360038948259499</v>
      </c>
      <c r="S747" s="14">
        <v>0.36207131711917101</v>
      </c>
      <c r="T747" s="14">
        <v>0.498566890319673</v>
      </c>
      <c r="U747" s="14">
        <v>0.39509620869198803</v>
      </c>
      <c r="V747" s="14">
        <v>0.34533828720565402</v>
      </c>
      <c r="W747" s="14">
        <v>0.32056943842465002</v>
      </c>
      <c r="X747" s="14">
        <v>0.35081256262626997</v>
      </c>
      <c r="Y747" s="14">
        <v>0.31609368051499798</v>
      </c>
      <c r="Z747" s="14">
        <v>0.37188434054559</v>
      </c>
      <c r="AA747" s="14"/>
      <c r="AB747" s="14">
        <v>0.27226216600459302</v>
      </c>
      <c r="AC747" s="14">
        <v>0.349999248971685</v>
      </c>
      <c r="AD747" s="14">
        <v>0.41510027912491498</v>
      </c>
      <c r="AE747" s="14"/>
      <c r="AF747" s="14">
        <v>0.29835814069316102</v>
      </c>
      <c r="AG747" s="14">
        <v>0.43229181690594598</v>
      </c>
      <c r="AH747" s="14">
        <v>0.39456327712801698</v>
      </c>
      <c r="AI747" s="14">
        <v>0.29128718375934598</v>
      </c>
      <c r="AJ747" s="14">
        <v>0</v>
      </c>
      <c r="AK747" s="14"/>
      <c r="AL747" s="14">
        <v>0.28243907596093498</v>
      </c>
      <c r="AM747" s="14">
        <v>0.449585802783113</v>
      </c>
      <c r="AN747" s="14">
        <v>0.37305030960375901</v>
      </c>
      <c r="AO747" s="14">
        <v>9.3421238838649695E-2</v>
      </c>
      <c r="AP747" s="14">
        <v>0</v>
      </c>
      <c r="AQ747" s="14"/>
      <c r="AR747" s="14">
        <v>0.22082249798752199</v>
      </c>
      <c r="AS747" s="14">
        <v>0.29959644714046502</v>
      </c>
      <c r="AT747" s="14">
        <v>0.454938885644804</v>
      </c>
      <c r="AU747" s="14"/>
      <c r="AV747" s="14">
        <v>0.29452064451335602</v>
      </c>
      <c r="AW747" s="14">
        <v>0.38555002517192399</v>
      </c>
      <c r="AX747" s="14">
        <v>0.36373814307188801</v>
      </c>
      <c r="AY747" s="14"/>
      <c r="AZ747" s="14">
        <v>0.30645006849098999</v>
      </c>
      <c r="BA747" s="14">
        <v>0.31914558287835998</v>
      </c>
      <c r="BB747" s="14">
        <v>0.43417705458248301</v>
      </c>
      <c r="BC747" s="14"/>
      <c r="BD747" s="14">
        <v>0.33244018320526197</v>
      </c>
      <c r="BE747" s="14">
        <v>0.34777125447707902</v>
      </c>
      <c r="BF747" s="14"/>
      <c r="BG747" s="14">
        <v>0.36312480016286902</v>
      </c>
      <c r="BH747" s="14">
        <v>0.32929418261986099</v>
      </c>
      <c r="BI747" s="14"/>
      <c r="BJ747" s="14">
        <v>0.36535460234519901</v>
      </c>
      <c r="BK747" s="14">
        <v>0.34720673491466902</v>
      </c>
    </row>
    <row r="748" spans="2:63" x14ac:dyDescent="0.35">
      <c r="B748" t="s">
        <v>395</v>
      </c>
      <c r="C748" s="14">
        <v>0.124096593068943</v>
      </c>
      <c r="D748" s="14">
        <v>0.13748243690006701</v>
      </c>
      <c r="E748" s="14">
        <v>0.11300658478705899</v>
      </c>
      <c r="F748" s="14"/>
      <c r="G748" s="14">
        <v>7.6239403449322105E-2</v>
      </c>
      <c r="H748" s="14">
        <v>7.9338046479362101E-2</v>
      </c>
      <c r="I748" s="14">
        <v>0.14615254573682701</v>
      </c>
      <c r="J748" s="14">
        <v>0.13266244683301501</v>
      </c>
      <c r="K748" s="14">
        <v>0.122895373708058</v>
      </c>
      <c r="L748" s="14">
        <v>0.17789509947693399</v>
      </c>
      <c r="M748" s="14"/>
      <c r="N748" s="14">
        <v>0.14089318328898101</v>
      </c>
      <c r="O748" s="14">
        <v>0.12070904546154</v>
      </c>
      <c r="P748" s="14"/>
      <c r="Q748" s="14">
        <v>9.9997457192098502E-2</v>
      </c>
      <c r="R748" s="14">
        <v>0.104744165158734</v>
      </c>
      <c r="S748" s="14">
        <v>0.14351607878966099</v>
      </c>
      <c r="T748" s="14">
        <v>9.3413411535975002E-2</v>
      </c>
      <c r="U748" s="14">
        <v>0.120759398213985</v>
      </c>
      <c r="V748" s="14">
        <v>8.6195775417320694E-2</v>
      </c>
      <c r="W748" s="14">
        <v>0.22618380037709099</v>
      </c>
      <c r="X748" s="14">
        <v>0.139443331024137</v>
      </c>
      <c r="Y748" s="14">
        <v>0.120663663560198</v>
      </c>
      <c r="Z748" s="14">
        <v>4.6437375383515098E-2</v>
      </c>
      <c r="AA748" s="14"/>
      <c r="AB748" s="14">
        <v>9.4375754815939003E-2</v>
      </c>
      <c r="AC748" s="14">
        <v>0.114741801572358</v>
      </c>
      <c r="AD748" s="14">
        <v>0.161516351799568</v>
      </c>
      <c r="AE748" s="14"/>
      <c r="AF748" s="14">
        <v>9.7239825466956295E-2</v>
      </c>
      <c r="AG748" s="14">
        <v>0.152601623173414</v>
      </c>
      <c r="AH748" s="14">
        <v>9.1945505019807403E-2</v>
      </c>
      <c r="AI748" s="14">
        <v>0.131528269017611</v>
      </c>
      <c r="AJ748" s="14">
        <v>0</v>
      </c>
      <c r="AK748" s="14"/>
      <c r="AL748" s="14">
        <v>9.3411230754804994E-2</v>
      </c>
      <c r="AM748" s="14">
        <v>0.15592868466745999</v>
      </c>
      <c r="AN748" s="14">
        <v>0.15518374018236999</v>
      </c>
      <c r="AO748" s="14">
        <v>0</v>
      </c>
      <c r="AP748" s="14">
        <v>0</v>
      </c>
      <c r="AQ748" s="14"/>
      <c r="AR748" s="14">
        <v>5.8426164984390197E-2</v>
      </c>
      <c r="AS748" s="14">
        <v>8.7896457923256704E-2</v>
      </c>
      <c r="AT748" s="14">
        <v>0.18640841249804199</v>
      </c>
      <c r="AU748" s="14"/>
      <c r="AV748" s="14">
        <v>9.4385736700085501E-2</v>
      </c>
      <c r="AW748" s="14">
        <v>0.127572468093512</v>
      </c>
      <c r="AX748" s="14">
        <v>0.16628766202717099</v>
      </c>
      <c r="AY748" s="14"/>
      <c r="AZ748" s="14">
        <v>5.4312380400069901E-2</v>
      </c>
      <c r="BA748" s="14">
        <v>0.121573393477903</v>
      </c>
      <c r="BB748" s="14">
        <v>0.16511968397471899</v>
      </c>
      <c r="BC748" s="14"/>
      <c r="BD748" s="14">
        <v>9.3759062023992396E-2</v>
      </c>
      <c r="BE748" s="14">
        <v>0.13473344883292901</v>
      </c>
      <c r="BF748" s="14"/>
      <c r="BG748" s="14">
        <v>0.11679656024855301</v>
      </c>
      <c r="BH748" s="14">
        <v>0.13735294917400501</v>
      </c>
      <c r="BI748" s="14"/>
      <c r="BJ748" s="14">
        <v>0.104573473492244</v>
      </c>
      <c r="BK748" s="14">
        <v>0.12944764581856399</v>
      </c>
    </row>
    <row r="749" spans="2:63" x14ac:dyDescent="0.35">
      <c r="B749" t="s">
        <v>86</v>
      </c>
      <c r="C749" s="14">
        <v>0.135226767427051</v>
      </c>
      <c r="D749" s="14">
        <v>0.114794856543667</v>
      </c>
      <c r="E749" s="14">
        <v>0.154623013705564</v>
      </c>
      <c r="F749" s="14"/>
      <c r="G749" s="14">
        <v>0.10261401124752299</v>
      </c>
      <c r="H749" s="14">
        <v>0.118216147043405</v>
      </c>
      <c r="I749" s="14">
        <v>0.142799085130906</v>
      </c>
      <c r="J749" s="14">
        <v>0.19240897662119399</v>
      </c>
      <c r="K749" s="14">
        <v>0.14777212623671901</v>
      </c>
      <c r="L749" s="14">
        <v>0.103397389027214</v>
      </c>
      <c r="M749" s="14"/>
      <c r="N749" s="14">
        <v>7.9573013270881204E-2</v>
      </c>
      <c r="O749" s="14">
        <v>0.14645105397955599</v>
      </c>
      <c r="P749" s="14"/>
      <c r="Q749" s="14">
        <v>0.25970640738204398</v>
      </c>
      <c r="R749" s="14">
        <v>0.15156947097347501</v>
      </c>
      <c r="S749" s="14">
        <v>8.1304585341393301E-2</v>
      </c>
      <c r="T749" s="14">
        <v>8.8378869251124398E-2</v>
      </c>
      <c r="U749" s="14">
        <v>0.119619780408786</v>
      </c>
      <c r="V749" s="14">
        <v>0.12479215479332501</v>
      </c>
      <c r="W749" s="14">
        <v>0.113820035549328</v>
      </c>
      <c r="X749" s="14">
        <v>0.170015921471872</v>
      </c>
      <c r="Y749" s="14">
        <v>8.0207245938061597E-2</v>
      </c>
      <c r="Z749" s="14">
        <v>0.30456063092065699</v>
      </c>
      <c r="AA749" s="14"/>
      <c r="AB749" s="14">
        <v>9.3069879716729004E-2</v>
      </c>
      <c r="AC749" s="14">
        <v>0.147999044661178</v>
      </c>
      <c r="AD749" s="14">
        <v>0.109494480296682</v>
      </c>
      <c r="AE749" s="14"/>
      <c r="AF749" s="14">
        <v>0.105557019936526</v>
      </c>
      <c r="AG749" s="14">
        <v>0.11208804816762501</v>
      </c>
      <c r="AH749" s="14">
        <v>0.19695369232562299</v>
      </c>
      <c r="AI749" s="14">
        <v>0.22062841384083001</v>
      </c>
      <c r="AJ749" s="14">
        <v>0</v>
      </c>
      <c r="AK749" s="14"/>
      <c r="AL749" s="14">
        <v>0.10278003238646501</v>
      </c>
      <c r="AM749" s="14">
        <v>7.7978495830524394E-2</v>
      </c>
      <c r="AN749" s="14">
        <v>0.15531476511051501</v>
      </c>
      <c r="AO749" s="14">
        <v>0.41888212757654802</v>
      </c>
      <c r="AP749" s="14">
        <v>0</v>
      </c>
      <c r="AQ749" s="14"/>
      <c r="AR749" s="14">
        <v>7.7198318307412805E-2</v>
      </c>
      <c r="AS749" s="14">
        <v>0.111247866043286</v>
      </c>
      <c r="AT749" s="14">
        <v>0.116224134130106</v>
      </c>
      <c r="AU749" s="14"/>
      <c r="AV749" s="14">
        <v>6.0885265983324798E-2</v>
      </c>
      <c r="AW749" s="14">
        <v>0.124501555381394</v>
      </c>
      <c r="AX749" s="14">
        <v>0.19107973114025401</v>
      </c>
      <c r="AY749" s="14"/>
      <c r="AZ749" s="14">
        <v>7.1198434555671805E-2</v>
      </c>
      <c r="BA749" s="14">
        <v>0.145490091245986</v>
      </c>
      <c r="BB749" s="14">
        <v>9.6386750183437606E-2</v>
      </c>
      <c r="BC749" s="14"/>
      <c r="BD749" s="14">
        <v>3.5403654218958198E-2</v>
      </c>
      <c r="BE749" s="14">
        <v>0.13637942877623099</v>
      </c>
      <c r="BF749" s="14"/>
      <c r="BG749" s="14">
        <v>9.0262174580830107E-2</v>
      </c>
      <c r="BH749" s="14">
        <v>0.21687936674465999</v>
      </c>
      <c r="BI749" s="14"/>
      <c r="BJ749" s="14">
        <v>0.18098750346755799</v>
      </c>
      <c r="BK749" s="14">
        <v>0.12268429892183901</v>
      </c>
    </row>
    <row r="750" spans="2:63" x14ac:dyDescent="0.35">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row>
    <row r="751" spans="2:63" x14ac:dyDescent="0.35">
      <c r="B751" s="6" t="s">
        <v>400</v>
      </c>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row>
    <row r="752" spans="2:63" x14ac:dyDescent="0.35">
      <c r="B752" s="21" t="s">
        <v>90</v>
      </c>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row>
    <row r="753" spans="2:63" x14ac:dyDescent="0.35">
      <c r="B753" t="s">
        <v>396</v>
      </c>
      <c r="C753" s="14">
        <v>0.14930243341365501</v>
      </c>
      <c r="D753" s="14">
        <v>0.119774478827229</v>
      </c>
      <c r="E753" s="14">
        <v>0.17698291068400801</v>
      </c>
      <c r="F753" s="14"/>
      <c r="G753" s="14">
        <v>0.184867794487443</v>
      </c>
      <c r="H753" s="14">
        <v>0.15605635299293499</v>
      </c>
      <c r="I753" s="14">
        <v>0.16734109318927101</v>
      </c>
      <c r="J753" s="14">
        <v>0.12252761630966399</v>
      </c>
      <c r="K753" s="14">
        <v>9.8178590285696102E-2</v>
      </c>
      <c r="L753" s="14">
        <v>0.160843619977518</v>
      </c>
      <c r="M753" s="14"/>
      <c r="N753" s="14">
        <v>0.16713555543205499</v>
      </c>
      <c r="O753" s="14">
        <v>0.145705837376331</v>
      </c>
      <c r="P753" s="14"/>
      <c r="Q753" s="14">
        <v>0.19726988103724999</v>
      </c>
      <c r="R753" s="14">
        <v>0.17093890307640899</v>
      </c>
      <c r="S753" s="14">
        <v>0.13414653892277001</v>
      </c>
      <c r="T753" s="14">
        <v>0.17909953972274001</v>
      </c>
      <c r="U753" s="14">
        <v>0.14440737626127501</v>
      </c>
      <c r="V753" s="14">
        <v>0.228311513728193</v>
      </c>
      <c r="W753" s="14">
        <v>0.109806516146687</v>
      </c>
      <c r="X753" s="14">
        <v>5.7555854383654501E-2</v>
      </c>
      <c r="Y753" s="14">
        <v>0.15040995225241399</v>
      </c>
      <c r="Z753" s="14">
        <v>7.7707499516425499E-2</v>
      </c>
      <c r="AA753" s="14"/>
      <c r="AB753" s="14">
        <v>0.22441358603793499</v>
      </c>
      <c r="AC753" s="14">
        <v>0.11667561155801601</v>
      </c>
      <c r="AD753" s="14">
        <v>0.121291703854516</v>
      </c>
      <c r="AE753" s="14"/>
      <c r="AF753" s="14">
        <v>0.20575766365404</v>
      </c>
      <c r="AG753" s="14">
        <v>0.120443337644633</v>
      </c>
      <c r="AH753" s="14">
        <v>5.9411371619225502E-2</v>
      </c>
      <c r="AI753" s="14">
        <v>9.3197813857179193E-2</v>
      </c>
      <c r="AJ753" s="14">
        <v>0</v>
      </c>
      <c r="AK753" s="14"/>
      <c r="AL753" s="14">
        <v>0.217113389791638</v>
      </c>
      <c r="AM753" s="14">
        <v>0.12335756385864</v>
      </c>
      <c r="AN753" s="14">
        <v>5.7416244472308503E-2</v>
      </c>
      <c r="AO753" s="14">
        <v>0.18080892702186999</v>
      </c>
      <c r="AP753" s="14">
        <v>0</v>
      </c>
      <c r="AQ753" s="14"/>
      <c r="AR753" s="14">
        <v>0.38642983897984001</v>
      </c>
      <c r="AS753" s="14">
        <v>0.127645530090613</v>
      </c>
      <c r="AT753" s="14">
        <v>9.3515709409717901E-2</v>
      </c>
      <c r="AU753" s="14"/>
      <c r="AV753" s="14">
        <v>0.24850158090118399</v>
      </c>
      <c r="AW753" s="14">
        <v>0.111026315924182</v>
      </c>
      <c r="AX753" s="14">
        <v>0.10775360955218299</v>
      </c>
      <c r="AY753" s="14"/>
      <c r="AZ753" s="14">
        <v>0.33909132129494002</v>
      </c>
      <c r="BA753" s="14">
        <v>0.13269198508440999</v>
      </c>
      <c r="BB753" s="14">
        <v>8.8281225586496606E-2</v>
      </c>
      <c r="BC753" s="14"/>
      <c r="BD753" s="14">
        <v>0.28052159483287398</v>
      </c>
      <c r="BE753" s="14">
        <v>0.111886441207421</v>
      </c>
      <c r="BF753" s="14"/>
      <c r="BG753" s="14">
        <v>0.16631320304469399</v>
      </c>
      <c r="BH753" s="14">
        <v>0.118412049027931</v>
      </c>
      <c r="BI753" s="14"/>
      <c r="BJ753" s="14">
        <v>0.134303139510841</v>
      </c>
      <c r="BK753" s="14">
        <v>0.15341355984330701</v>
      </c>
    </row>
    <row r="754" spans="2:63" x14ac:dyDescent="0.35">
      <c r="B754" t="s">
        <v>397</v>
      </c>
      <c r="C754" s="14">
        <v>0.26915204832429601</v>
      </c>
      <c r="D754" s="14">
        <v>0.27297654818579598</v>
      </c>
      <c r="E754" s="14">
        <v>0.26627182028423602</v>
      </c>
      <c r="F754" s="14"/>
      <c r="G754" s="14">
        <v>0.31156347474590201</v>
      </c>
      <c r="H754" s="14">
        <v>0.264797750179599</v>
      </c>
      <c r="I754" s="14">
        <v>0.24027442793529299</v>
      </c>
      <c r="J754" s="14">
        <v>0.240853792148749</v>
      </c>
      <c r="K754" s="14">
        <v>0.32313758785921798</v>
      </c>
      <c r="L754" s="14">
        <v>0.26141434193063401</v>
      </c>
      <c r="M754" s="14"/>
      <c r="N754" s="14">
        <v>0.32492816088529403</v>
      </c>
      <c r="O754" s="14">
        <v>0.257903084446447</v>
      </c>
      <c r="P754" s="14"/>
      <c r="Q754" s="14">
        <v>8.3465232532113895E-2</v>
      </c>
      <c r="R754" s="14">
        <v>0.25136455021064003</v>
      </c>
      <c r="S754" s="14">
        <v>0.221499674035567</v>
      </c>
      <c r="T754" s="14">
        <v>0.20127995130501999</v>
      </c>
      <c r="U754" s="14">
        <v>0.30596731936389499</v>
      </c>
      <c r="V754" s="14">
        <v>0.29625920937543299</v>
      </c>
      <c r="W754" s="14">
        <v>0.30401635545393002</v>
      </c>
      <c r="X754" s="14">
        <v>0.33540791949145599</v>
      </c>
      <c r="Y754" s="14">
        <v>0.30354503518365999</v>
      </c>
      <c r="Z754" s="14">
        <v>0.13952797758763899</v>
      </c>
      <c r="AA754" s="14"/>
      <c r="AB754" s="14">
        <v>0.35679552788709501</v>
      </c>
      <c r="AC754" s="14">
        <v>0.259652882382296</v>
      </c>
      <c r="AD754" s="14">
        <v>0.23120119006995701</v>
      </c>
      <c r="AE754" s="14"/>
      <c r="AF754" s="14">
        <v>0.34157134729288602</v>
      </c>
      <c r="AG754" s="14">
        <v>0.21819263075557599</v>
      </c>
      <c r="AH754" s="14">
        <v>0.34164285797020599</v>
      </c>
      <c r="AI754" s="14">
        <v>0.19774174271627001</v>
      </c>
      <c r="AJ754" s="14">
        <v>0</v>
      </c>
      <c r="AK754" s="14"/>
      <c r="AL754" s="14">
        <v>0.35814851725830799</v>
      </c>
      <c r="AM754" s="14">
        <v>0.23250232523803199</v>
      </c>
      <c r="AN754" s="14">
        <v>0.18684694690171</v>
      </c>
      <c r="AO754" s="14">
        <v>0.32329921832321201</v>
      </c>
      <c r="AP754" s="14">
        <v>0</v>
      </c>
      <c r="AQ754" s="14"/>
      <c r="AR754" s="14">
        <v>0.364356241173315</v>
      </c>
      <c r="AS754" s="14">
        <v>0.34635535870608503</v>
      </c>
      <c r="AT754" s="14">
        <v>0.18648825000687599</v>
      </c>
      <c r="AU754" s="14"/>
      <c r="AV754" s="14">
        <v>0.32980342997297601</v>
      </c>
      <c r="AW754" s="14">
        <v>0.28573290351248798</v>
      </c>
      <c r="AX754" s="14">
        <v>0.159086252097179</v>
      </c>
      <c r="AY754" s="14"/>
      <c r="AZ754" s="14">
        <v>0.246726273275895</v>
      </c>
      <c r="BA754" s="14">
        <v>0.307290983559738</v>
      </c>
      <c r="BB754" s="14">
        <v>0.22830893847341299</v>
      </c>
      <c r="BC754" s="14"/>
      <c r="BD754" s="14">
        <v>0.254523590195675</v>
      </c>
      <c r="BE754" s="14">
        <v>0.317438915612479</v>
      </c>
      <c r="BF754" s="14"/>
      <c r="BG754" s="14">
        <v>0.28740877438920998</v>
      </c>
      <c r="BH754" s="14">
        <v>0.23599909299057201</v>
      </c>
      <c r="BI754" s="14"/>
      <c r="BJ754" s="14">
        <v>0.31859368422190398</v>
      </c>
      <c r="BK754" s="14">
        <v>0.25560068934827401</v>
      </c>
    </row>
    <row r="755" spans="2:63" x14ac:dyDescent="0.35">
      <c r="B755" t="s">
        <v>398</v>
      </c>
      <c r="C755" s="14">
        <v>0.32577253291080199</v>
      </c>
      <c r="D755" s="14">
        <v>0.34812047691397202</v>
      </c>
      <c r="E755" s="14">
        <v>0.30204389484605498</v>
      </c>
      <c r="F755" s="14"/>
      <c r="G755" s="14">
        <v>0.30379760300472097</v>
      </c>
      <c r="H755" s="14">
        <v>0.38069696327848501</v>
      </c>
      <c r="I755" s="14">
        <v>0.35778161403256897</v>
      </c>
      <c r="J755" s="14">
        <v>0.32298631814305601</v>
      </c>
      <c r="K755" s="14">
        <v>0.284181064196877</v>
      </c>
      <c r="L755" s="14">
        <v>0.278133543634209</v>
      </c>
      <c r="M755" s="14"/>
      <c r="N755" s="14">
        <v>0.31984215949417799</v>
      </c>
      <c r="O755" s="14">
        <v>0.326968574608273</v>
      </c>
      <c r="P755" s="14"/>
      <c r="Q755" s="14">
        <v>0.38116438503996403</v>
      </c>
      <c r="R755" s="14">
        <v>0.34923471948066998</v>
      </c>
      <c r="S755" s="14">
        <v>0.41389638271135698</v>
      </c>
      <c r="T755" s="14">
        <v>0.43927256142058502</v>
      </c>
      <c r="U755" s="14">
        <v>0.21513873476765699</v>
      </c>
      <c r="V755" s="14">
        <v>0.28804210335432001</v>
      </c>
      <c r="W755" s="14">
        <v>0.29518309646486002</v>
      </c>
      <c r="X755" s="14">
        <v>0.30129169383548599</v>
      </c>
      <c r="Y755" s="14">
        <v>0.32988037998393799</v>
      </c>
      <c r="Z755" s="14">
        <v>0.232445780692219</v>
      </c>
      <c r="AA755" s="14"/>
      <c r="AB755" s="14">
        <v>0.31099579540631</v>
      </c>
      <c r="AC755" s="14">
        <v>0.34170363052560299</v>
      </c>
      <c r="AD755" s="14">
        <v>0.34233453352721899</v>
      </c>
      <c r="AE755" s="14"/>
      <c r="AF755" s="14">
        <v>0.29553413531884098</v>
      </c>
      <c r="AG755" s="14">
        <v>0.35320907834089499</v>
      </c>
      <c r="AH755" s="14">
        <v>0.40371362607404498</v>
      </c>
      <c r="AI755" s="14">
        <v>0.34356649907234799</v>
      </c>
      <c r="AJ755" s="14">
        <v>0</v>
      </c>
      <c r="AK755" s="14"/>
      <c r="AL755" s="14">
        <v>0.29133893999288502</v>
      </c>
      <c r="AM755" s="14">
        <v>0.363572982557677</v>
      </c>
      <c r="AN755" s="14">
        <v>0.43187083188487302</v>
      </c>
      <c r="AO755" s="14">
        <v>0.34793054939534501</v>
      </c>
      <c r="AP755" s="14">
        <v>0</v>
      </c>
      <c r="AQ755" s="14"/>
      <c r="AR755" s="14">
        <v>0.16729481744147601</v>
      </c>
      <c r="AS755" s="14">
        <v>0.34811555016540302</v>
      </c>
      <c r="AT755" s="14">
        <v>0.37740973354353902</v>
      </c>
      <c r="AU755" s="14"/>
      <c r="AV755" s="14">
        <v>0.27435333338677897</v>
      </c>
      <c r="AW755" s="14">
        <v>0.374224139561535</v>
      </c>
      <c r="AX755" s="14">
        <v>0.28692160717659598</v>
      </c>
      <c r="AY755" s="14"/>
      <c r="AZ755" s="14">
        <v>0.31309469781315502</v>
      </c>
      <c r="BA755" s="14">
        <v>0.31102497949653801</v>
      </c>
      <c r="BB755" s="14">
        <v>0.37218853164323501</v>
      </c>
      <c r="BC755" s="14"/>
      <c r="BD755" s="14">
        <v>0.29357475420698498</v>
      </c>
      <c r="BE755" s="14">
        <v>0.28158049655797401</v>
      </c>
      <c r="BF755" s="14"/>
      <c r="BG755" s="14">
        <v>0.33040762589973899</v>
      </c>
      <c r="BH755" s="14">
        <v>0.31735552373383003</v>
      </c>
      <c r="BI755" s="14"/>
      <c r="BJ755" s="14">
        <v>0.28984548059573001</v>
      </c>
      <c r="BK755" s="14">
        <v>0.33561970673571601</v>
      </c>
    </row>
    <row r="756" spans="2:63" x14ac:dyDescent="0.35">
      <c r="B756" t="s">
        <v>399</v>
      </c>
      <c r="C756" s="14">
        <v>0.10849545591861599</v>
      </c>
      <c r="D756" s="14">
        <v>0.14097766144214599</v>
      </c>
      <c r="E756" s="14">
        <v>8.0119491288578107E-2</v>
      </c>
      <c r="F756" s="14"/>
      <c r="G756" s="14">
        <v>0.101702328400013</v>
      </c>
      <c r="H756" s="14">
        <v>8.2716475099865294E-2</v>
      </c>
      <c r="I756" s="14">
        <v>0.125775430798029</v>
      </c>
      <c r="J756" s="14">
        <v>0.13166777983757899</v>
      </c>
      <c r="K756" s="14">
        <v>9.5204019759039499E-2</v>
      </c>
      <c r="L756" s="14">
        <v>0.110213946846795</v>
      </c>
      <c r="M756" s="14"/>
      <c r="N756" s="14">
        <v>0.10881634826617401</v>
      </c>
      <c r="O756" s="14">
        <v>0.108430738134235</v>
      </c>
      <c r="P756" s="14"/>
      <c r="Q756" s="14">
        <v>6.2585841466696407E-2</v>
      </c>
      <c r="R756" s="14">
        <v>0.102592620895207</v>
      </c>
      <c r="S756" s="14">
        <v>0.11582063537798699</v>
      </c>
      <c r="T756" s="14">
        <v>9.8448500159577595E-2</v>
      </c>
      <c r="U756" s="14">
        <v>0.19060723739452501</v>
      </c>
      <c r="V756" s="14">
        <v>7.7273057410153001E-2</v>
      </c>
      <c r="W756" s="14">
        <v>0.124995874325845</v>
      </c>
      <c r="X756" s="14">
        <v>0.13250194133086099</v>
      </c>
      <c r="Y756" s="14">
        <v>0.114978207746199</v>
      </c>
      <c r="Z756" s="14">
        <v>6.8820861376345105E-2</v>
      </c>
      <c r="AA756" s="14"/>
      <c r="AB756" s="14">
        <v>1.9463606618524702E-2</v>
      </c>
      <c r="AC756" s="14">
        <v>0.14110914894467599</v>
      </c>
      <c r="AD756" s="14">
        <v>0.17022485706134999</v>
      </c>
      <c r="AE756" s="14"/>
      <c r="AF756" s="14">
        <v>4.3662679966914003E-2</v>
      </c>
      <c r="AG756" s="14">
        <v>0.17037151879142201</v>
      </c>
      <c r="AH756" s="14">
        <v>0.100115041172816</v>
      </c>
      <c r="AI756" s="14">
        <v>0.126891434744344</v>
      </c>
      <c r="AJ756" s="14">
        <v>0</v>
      </c>
      <c r="AK756" s="14"/>
      <c r="AL756" s="14">
        <v>4.2213519194593901E-2</v>
      </c>
      <c r="AM756" s="14">
        <v>0.16716488106410701</v>
      </c>
      <c r="AN756" s="14">
        <v>0.161958891000993</v>
      </c>
      <c r="AO756" s="14">
        <v>8.92954830011434E-2</v>
      </c>
      <c r="AP756" s="14">
        <v>0</v>
      </c>
      <c r="AQ756" s="14"/>
      <c r="AR756" s="14">
        <v>3.5058520654394298E-2</v>
      </c>
      <c r="AS756" s="14">
        <v>5.2101349482032697E-2</v>
      </c>
      <c r="AT756" s="14">
        <v>0.194240252352436</v>
      </c>
      <c r="AU756" s="14"/>
      <c r="AV756" s="14">
        <v>4.8705439487781901E-2</v>
      </c>
      <c r="AW756" s="14">
        <v>0.102079320862556</v>
      </c>
      <c r="AX756" s="14">
        <v>0.27904003654113502</v>
      </c>
      <c r="AY756" s="14"/>
      <c r="AZ756" s="14">
        <v>2.4635890875555299E-2</v>
      </c>
      <c r="BA756" s="14">
        <v>9.0026906690089295E-2</v>
      </c>
      <c r="BB756" s="14">
        <v>0.194122083188322</v>
      </c>
      <c r="BC756" s="14"/>
      <c r="BD756" s="14">
        <v>0.123681772966931</v>
      </c>
      <c r="BE756" s="14">
        <v>0.12600602203543901</v>
      </c>
      <c r="BF756" s="14"/>
      <c r="BG756" s="14">
        <v>0.110207977590629</v>
      </c>
      <c r="BH756" s="14">
        <v>0.105385634678027</v>
      </c>
      <c r="BI756" s="14"/>
      <c r="BJ756" s="14">
        <v>0.115408921671348</v>
      </c>
      <c r="BK756" s="14">
        <v>0.10660055793470399</v>
      </c>
    </row>
    <row r="757" spans="2:63" x14ac:dyDescent="0.35">
      <c r="B757" t="s">
        <v>86</v>
      </c>
      <c r="C757" s="14">
        <v>0.147277529432631</v>
      </c>
      <c r="D757" s="14">
        <v>0.118150834630857</v>
      </c>
      <c r="E757" s="14">
        <v>0.17458188289712401</v>
      </c>
      <c r="F757" s="14"/>
      <c r="G757" s="14">
        <v>9.80687993619212E-2</v>
      </c>
      <c r="H757" s="14">
        <v>0.115732458449117</v>
      </c>
      <c r="I757" s="14">
        <v>0.108827434044838</v>
      </c>
      <c r="J757" s="14">
        <v>0.18196449356095301</v>
      </c>
      <c r="K757" s="14">
        <v>0.19929873789916999</v>
      </c>
      <c r="L757" s="14">
        <v>0.18939454761084401</v>
      </c>
      <c r="M757" s="14"/>
      <c r="N757" s="14">
        <v>7.9277775922298996E-2</v>
      </c>
      <c r="O757" s="14">
        <v>0.160991765434714</v>
      </c>
      <c r="P757" s="14"/>
      <c r="Q757" s="14">
        <v>0.275514659923975</v>
      </c>
      <c r="R757" s="14">
        <v>0.12586920633707499</v>
      </c>
      <c r="S757" s="14">
        <v>0.114636768952319</v>
      </c>
      <c r="T757" s="14">
        <v>8.1899447392077496E-2</v>
      </c>
      <c r="U757" s="14">
        <v>0.14387933221264801</v>
      </c>
      <c r="V757" s="14">
        <v>0.1101141161319</v>
      </c>
      <c r="W757" s="14">
        <v>0.165998157608678</v>
      </c>
      <c r="X757" s="14">
        <v>0.173242590958542</v>
      </c>
      <c r="Y757" s="14">
        <v>0.10118642483378899</v>
      </c>
      <c r="Z757" s="14">
        <v>0.48149788082737099</v>
      </c>
      <c r="AA757" s="14"/>
      <c r="AB757" s="14">
        <v>8.8331484050135203E-2</v>
      </c>
      <c r="AC757" s="14">
        <v>0.14085872658940901</v>
      </c>
      <c r="AD757" s="14">
        <v>0.134947715486958</v>
      </c>
      <c r="AE757" s="14"/>
      <c r="AF757" s="14">
        <v>0.113474173767319</v>
      </c>
      <c r="AG757" s="14">
        <v>0.13778343446747399</v>
      </c>
      <c r="AH757" s="14">
        <v>9.5117103163707903E-2</v>
      </c>
      <c r="AI757" s="14">
        <v>0.23860250960985899</v>
      </c>
      <c r="AJ757" s="14">
        <v>0</v>
      </c>
      <c r="AK757" s="14"/>
      <c r="AL757" s="14">
        <v>9.1185633762574297E-2</v>
      </c>
      <c r="AM757" s="14">
        <v>0.11340224728154299</v>
      </c>
      <c r="AN757" s="14">
        <v>0.161907085740115</v>
      </c>
      <c r="AO757" s="14">
        <v>5.8665822258430103E-2</v>
      </c>
      <c r="AP757" s="14">
        <v>0</v>
      </c>
      <c r="AQ757" s="14"/>
      <c r="AR757" s="14">
        <v>4.6860581750975301E-2</v>
      </c>
      <c r="AS757" s="14">
        <v>0.125782211555865</v>
      </c>
      <c r="AT757" s="14">
        <v>0.14834605468743201</v>
      </c>
      <c r="AU757" s="14"/>
      <c r="AV757" s="14">
        <v>9.8636216251279496E-2</v>
      </c>
      <c r="AW757" s="14">
        <v>0.126937320139239</v>
      </c>
      <c r="AX757" s="14">
        <v>0.16719849463290601</v>
      </c>
      <c r="AY757" s="14"/>
      <c r="AZ757" s="14">
        <v>7.6451816740453801E-2</v>
      </c>
      <c r="BA757" s="14">
        <v>0.158965145169224</v>
      </c>
      <c r="BB757" s="14">
        <v>0.11709922110853301</v>
      </c>
      <c r="BC757" s="14"/>
      <c r="BD757" s="14">
        <v>4.7698287797535599E-2</v>
      </c>
      <c r="BE757" s="14">
        <v>0.16308812458668601</v>
      </c>
      <c r="BF757" s="14"/>
      <c r="BG757" s="14">
        <v>0.105662419075728</v>
      </c>
      <c r="BH757" s="14">
        <v>0.22284769956964001</v>
      </c>
      <c r="BI757" s="14"/>
      <c r="BJ757" s="14">
        <v>0.14184877400017601</v>
      </c>
      <c r="BK757" s="14">
        <v>0.148765486137999</v>
      </c>
    </row>
    <row r="758" spans="2:63" x14ac:dyDescent="0.35">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row>
    <row r="759" spans="2:63" x14ac:dyDescent="0.35">
      <c r="B759" s="6" t="s">
        <v>408</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row>
    <row r="760" spans="2:63" x14ac:dyDescent="0.35">
      <c r="B760" s="21" t="s">
        <v>90</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row>
    <row r="761" spans="2:63" x14ac:dyDescent="0.35">
      <c r="B761" t="s">
        <v>334</v>
      </c>
      <c r="C761" s="14">
        <v>0.231265271437015</v>
      </c>
      <c r="D761" s="14">
        <v>0.221164476133975</v>
      </c>
      <c r="E761" s="14">
        <v>0.23802735489311599</v>
      </c>
      <c r="F761" s="14"/>
      <c r="G761" s="14">
        <v>0.23046933333567299</v>
      </c>
      <c r="H761" s="14">
        <v>0.289692377610485</v>
      </c>
      <c r="I761" s="14">
        <v>0.21630670602837901</v>
      </c>
      <c r="J761" s="14">
        <v>0.18326408987303699</v>
      </c>
      <c r="K761" s="14">
        <v>0.236138564939498</v>
      </c>
      <c r="L761" s="14">
        <v>0.226819169173019</v>
      </c>
      <c r="M761" s="14"/>
      <c r="N761" s="14">
        <v>0.32373550403568702</v>
      </c>
      <c r="O761" s="14">
        <v>0.21261581276165201</v>
      </c>
      <c r="P761" s="14"/>
      <c r="Q761" s="14">
        <v>0.18135475438245499</v>
      </c>
      <c r="R761" s="14">
        <v>0.182844964553978</v>
      </c>
      <c r="S761" s="14">
        <v>0.213237455482158</v>
      </c>
      <c r="T761" s="14">
        <v>0.18699234155542599</v>
      </c>
      <c r="U761" s="14">
        <v>0.24744011928350601</v>
      </c>
      <c r="V761" s="14">
        <v>0.23833836830871599</v>
      </c>
      <c r="W761" s="14">
        <v>0.24008397349122201</v>
      </c>
      <c r="X761" s="14">
        <v>0.233574334147749</v>
      </c>
      <c r="Y761" s="14">
        <v>0.317975723635605</v>
      </c>
      <c r="Z761" s="14">
        <v>0.157300731009231</v>
      </c>
      <c r="AA761" s="14"/>
      <c r="AB761" s="14">
        <v>0.42580242492431303</v>
      </c>
      <c r="AC761" s="14">
        <v>0.146943154997281</v>
      </c>
      <c r="AD761" s="14">
        <v>0.172346879966255</v>
      </c>
      <c r="AE761" s="14"/>
      <c r="AF761" s="14">
        <v>0.38278772565216901</v>
      </c>
      <c r="AG761" s="14">
        <v>0.133752933994298</v>
      </c>
      <c r="AH761" s="14">
        <v>7.0408475947285706E-2</v>
      </c>
      <c r="AI761" s="14">
        <v>0.132188628393312</v>
      </c>
      <c r="AJ761" s="14">
        <v>0</v>
      </c>
      <c r="AK761" s="14"/>
      <c r="AL761" s="14">
        <v>0.35819480523716901</v>
      </c>
      <c r="AM761" s="14">
        <v>0.150650765412327</v>
      </c>
      <c r="AN761" s="14">
        <v>0.19033717850661599</v>
      </c>
      <c r="AO761" s="14">
        <v>8.92954830011434E-2</v>
      </c>
      <c r="AP761" s="14">
        <v>0</v>
      </c>
      <c r="AQ761" s="14"/>
      <c r="AR761" s="14">
        <v>0.52824788043692095</v>
      </c>
      <c r="AS761" s="14">
        <v>0.252508195218484</v>
      </c>
      <c r="AT761" s="14">
        <v>0.141159735748601</v>
      </c>
      <c r="AU761" s="14"/>
      <c r="AV761" s="14">
        <v>0.370891515860437</v>
      </c>
      <c r="AW761" s="14">
        <v>0.200729682115385</v>
      </c>
      <c r="AX761" s="14">
        <v>0.15114010996038599</v>
      </c>
      <c r="AY761" s="14"/>
      <c r="AZ761" s="14">
        <v>0.47093437982657799</v>
      </c>
      <c r="BA761" s="14">
        <v>0.21813370746427899</v>
      </c>
      <c r="BB761" s="14">
        <v>0.16894667754815701</v>
      </c>
      <c r="BC761" s="14"/>
      <c r="BD761" s="14">
        <v>0.38629413843279098</v>
      </c>
      <c r="BE761" s="14">
        <v>0.19415033969135201</v>
      </c>
      <c r="BF761" s="14"/>
      <c r="BG761" s="14">
        <v>0.27795139856759998</v>
      </c>
      <c r="BH761" s="14">
        <v>0.14648648459640401</v>
      </c>
      <c r="BI761" s="14"/>
      <c r="BJ761" s="14">
        <v>0.20989809846951701</v>
      </c>
      <c r="BK761" s="14">
        <v>0.23712175708779201</v>
      </c>
    </row>
    <row r="762" spans="2:63" x14ac:dyDescent="0.35">
      <c r="B762" t="s">
        <v>335</v>
      </c>
      <c r="C762" s="14">
        <v>0.28728110075323199</v>
      </c>
      <c r="D762" s="14">
        <v>0.27468989380499698</v>
      </c>
      <c r="E762" s="14">
        <v>0.29725771201597401</v>
      </c>
      <c r="F762" s="14"/>
      <c r="G762" s="14">
        <v>0.29306795008421299</v>
      </c>
      <c r="H762" s="14">
        <v>0.27574367884335299</v>
      </c>
      <c r="I762" s="14">
        <v>0.27083961654993499</v>
      </c>
      <c r="J762" s="14">
        <v>0.34782074442227001</v>
      </c>
      <c r="K762" s="14">
        <v>0.241492913034417</v>
      </c>
      <c r="L762" s="14">
        <v>0.290830737402622</v>
      </c>
      <c r="M762" s="14"/>
      <c r="N762" s="14">
        <v>0.254045243379181</v>
      </c>
      <c r="O762" s="14">
        <v>0.29398413081186398</v>
      </c>
      <c r="P762" s="14"/>
      <c r="Q762" s="14">
        <v>0.40358562756475003</v>
      </c>
      <c r="R762" s="14">
        <v>0.32910091477786202</v>
      </c>
      <c r="S762" s="14">
        <v>0.25433007766200599</v>
      </c>
      <c r="T762" s="14">
        <v>0.39834782811139102</v>
      </c>
      <c r="U762" s="14">
        <v>0.28997378024479997</v>
      </c>
      <c r="V762" s="14">
        <v>0.31869952805048801</v>
      </c>
      <c r="W762" s="14">
        <v>0.20992896322007101</v>
      </c>
      <c r="X762" s="14">
        <v>0.22809459977563201</v>
      </c>
      <c r="Y762" s="14">
        <v>0.240647086406059</v>
      </c>
      <c r="Z762" s="14">
        <v>0.220866869982108</v>
      </c>
      <c r="AA762" s="14"/>
      <c r="AB762" s="14">
        <v>0.302969366001695</v>
      </c>
      <c r="AC762" s="14">
        <v>0.36047709770525399</v>
      </c>
      <c r="AD762" s="14">
        <v>0.23318244288539</v>
      </c>
      <c r="AE762" s="14"/>
      <c r="AF762" s="14">
        <v>0.29356265097235001</v>
      </c>
      <c r="AG762" s="14">
        <v>0.27303289016677201</v>
      </c>
      <c r="AH762" s="14">
        <v>0.30747747792678198</v>
      </c>
      <c r="AI762" s="14">
        <v>0.30581467152790498</v>
      </c>
      <c r="AJ762" s="14">
        <v>0</v>
      </c>
      <c r="AK762" s="14"/>
      <c r="AL762" s="14">
        <v>0.33501185010975798</v>
      </c>
      <c r="AM762" s="14">
        <v>0.266482502023003</v>
      </c>
      <c r="AN762" s="14">
        <v>0.242305109473752</v>
      </c>
      <c r="AO762" s="14">
        <v>0.34040531374713701</v>
      </c>
      <c r="AP762" s="14">
        <v>0</v>
      </c>
      <c r="AQ762" s="14"/>
      <c r="AR762" s="14">
        <v>0.25720474915255997</v>
      </c>
      <c r="AS762" s="14">
        <v>0.36228280696771697</v>
      </c>
      <c r="AT762" s="14">
        <v>0.24000455344923199</v>
      </c>
      <c r="AU762" s="14"/>
      <c r="AV762" s="14">
        <v>0.27096160347068399</v>
      </c>
      <c r="AW762" s="14">
        <v>0.30970373289067799</v>
      </c>
      <c r="AX762" s="14">
        <v>0.26591270623641999</v>
      </c>
      <c r="AY762" s="14"/>
      <c r="AZ762" s="14">
        <v>0.25625802855059898</v>
      </c>
      <c r="BA762" s="14">
        <v>0.33494834798094603</v>
      </c>
      <c r="BB762" s="14">
        <v>0.253950153777664</v>
      </c>
      <c r="BC762" s="14"/>
      <c r="BD762" s="14">
        <v>0.23410033634430299</v>
      </c>
      <c r="BE762" s="14">
        <v>0.29939021663840099</v>
      </c>
      <c r="BF762" s="14"/>
      <c r="BG762" s="14">
        <v>0.295869832580132</v>
      </c>
      <c r="BH762" s="14">
        <v>0.27168455613629999</v>
      </c>
      <c r="BI762" s="14"/>
      <c r="BJ762" s="14">
        <v>0.27454548251458999</v>
      </c>
      <c r="BK762" s="14">
        <v>0.290771780853114</v>
      </c>
    </row>
    <row r="763" spans="2:63" x14ac:dyDescent="0.35">
      <c r="B763" t="s">
        <v>337</v>
      </c>
      <c r="C763" s="14">
        <v>0.174941630479788</v>
      </c>
      <c r="D763" s="14">
        <v>0.172115265738263</v>
      </c>
      <c r="E763" s="14">
        <v>0.17881277148114799</v>
      </c>
      <c r="F763" s="14"/>
      <c r="G763" s="14">
        <v>0.207173739021485</v>
      </c>
      <c r="H763" s="14">
        <v>0.18660832992154799</v>
      </c>
      <c r="I763" s="14">
        <v>0.14276411093310401</v>
      </c>
      <c r="J763" s="14">
        <v>0.15601294168247501</v>
      </c>
      <c r="K763" s="14">
        <v>0.215836830109226</v>
      </c>
      <c r="L763" s="14">
        <v>0.16143977864718601</v>
      </c>
      <c r="M763" s="14"/>
      <c r="N763" s="14">
        <v>0.10845108309316701</v>
      </c>
      <c r="O763" s="14">
        <v>0.18835148877624999</v>
      </c>
      <c r="P763" s="14"/>
      <c r="Q763" s="14">
        <v>0.166442130822502</v>
      </c>
      <c r="R763" s="14">
        <v>0.20979944414496299</v>
      </c>
      <c r="S763" s="14">
        <v>0.256841433145238</v>
      </c>
      <c r="T763" s="14">
        <v>0.16791357808817201</v>
      </c>
      <c r="U763" s="14">
        <v>0.19641718333448999</v>
      </c>
      <c r="V763" s="14">
        <v>0.18902125446978599</v>
      </c>
      <c r="W763" s="14">
        <v>0.17224649046519699</v>
      </c>
      <c r="X763" s="14">
        <v>0.141298689263054</v>
      </c>
      <c r="Y763" s="14">
        <v>0.121711622578144</v>
      </c>
      <c r="Z763" s="14">
        <v>0.22586004133953799</v>
      </c>
      <c r="AA763" s="14"/>
      <c r="AB763" s="14">
        <v>9.3533983220941599E-2</v>
      </c>
      <c r="AC763" s="14">
        <v>0.23485697916846901</v>
      </c>
      <c r="AD763" s="14">
        <v>0.177435372937262</v>
      </c>
      <c r="AE763" s="14"/>
      <c r="AF763" s="14">
        <v>0.122140463105906</v>
      </c>
      <c r="AG763" s="14">
        <v>0.20713319571234901</v>
      </c>
      <c r="AH763" s="14">
        <v>0.34849152883773599</v>
      </c>
      <c r="AI763" s="14">
        <v>0.198620764291735</v>
      </c>
      <c r="AJ763" s="14">
        <v>0</v>
      </c>
      <c r="AK763" s="14"/>
      <c r="AL763" s="14">
        <v>0.13673518752532701</v>
      </c>
      <c r="AM763" s="14">
        <v>0.188622530084364</v>
      </c>
      <c r="AN763" s="14">
        <v>0.21170366513495001</v>
      </c>
      <c r="AO763" s="14">
        <v>0.15449142970791499</v>
      </c>
      <c r="AP763" s="14">
        <v>0</v>
      </c>
      <c r="AQ763" s="14"/>
      <c r="AR763" s="14">
        <v>8.2804152580338297E-2</v>
      </c>
      <c r="AS763" s="14">
        <v>0.17705262535219399</v>
      </c>
      <c r="AT763" s="14">
        <v>0.201483604063456</v>
      </c>
      <c r="AU763" s="14"/>
      <c r="AV763" s="14">
        <v>0.121297514989907</v>
      </c>
      <c r="AW763" s="14">
        <v>0.21884105430352799</v>
      </c>
      <c r="AX763" s="14">
        <v>0.17306666693726699</v>
      </c>
      <c r="AY763" s="14"/>
      <c r="AZ763" s="14">
        <v>0.117541789274018</v>
      </c>
      <c r="BA763" s="14">
        <v>0.18618805803928901</v>
      </c>
      <c r="BB763" s="14">
        <v>0.181201612763844</v>
      </c>
      <c r="BC763" s="14"/>
      <c r="BD763" s="14">
        <v>0.146125406279313</v>
      </c>
      <c r="BE763" s="14">
        <v>0.17516817495888901</v>
      </c>
      <c r="BF763" s="14"/>
      <c r="BG763" s="14">
        <v>0.16169937934183001</v>
      </c>
      <c r="BH763" s="14">
        <v>0.19898864520376899</v>
      </c>
      <c r="BI763" s="14"/>
      <c r="BJ763" s="14">
        <v>0.171827523883822</v>
      </c>
      <c r="BK763" s="14">
        <v>0.175795169720661</v>
      </c>
    </row>
    <row r="764" spans="2:63" x14ac:dyDescent="0.35">
      <c r="B764" t="s">
        <v>338</v>
      </c>
      <c r="C764" s="14">
        <v>0.191426996792286</v>
      </c>
      <c r="D764" s="14">
        <v>0.233212086489679</v>
      </c>
      <c r="E764" s="14">
        <v>0.15531851339206701</v>
      </c>
      <c r="F764" s="14"/>
      <c r="G764" s="14">
        <v>0.14302913393872199</v>
      </c>
      <c r="H764" s="14">
        <v>0.16386579279475499</v>
      </c>
      <c r="I764" s="14">
        <v>0.251809375892252</v>
      </c>
      <c r="J764" s="14">
        <v>0.17799265343825399</v>
      </c>
      <c r="K764" s="14">
        <v>0.19997422107083099</v>
      </c>
      <c r="L764" s="14">
        <v>0.19574557825473099</v>
      </c>
      <c r="M764" s="14"/>
      <c r="N764" s="14">
        <v>0.27787974831367701</v>
      </c>
      <c r="O764" s="14">
        <v>0.173991147745955</v>
      </c>
      <c r="P764" s="14"/>
      <c r="Q764" s="14">
        <v>8.6231489206189393E-2</v>
      </c>
      <c r="R764" s="14">
        <v>0.123966342354198</v>
      </c>
      <c r="S764" s="14">
        <v>0.15022585765722901</v>
      </c>
      <c r="T764" s="14">
        <v>0.16991189066045001</v>
      </c>
      <c r="U764" s="14">
        <v>0.22041059598662599</v>
      </c>
      <c r="V764" s="14">
        <v>0.174709944601117</v>
      </c>
      <c r="W764" s="14">
        <v>0.220382421004502</v>
      </c>
      <c r="X764" s="14">
        <v>0.25737402853991997</v>
      </c>
      <c r="Y764" s="14">
        <v>0.28370855777332199</v>
      </c>
      <c r="Z764" s="14">
        <v>0.16062784814085701</v>
      </c>
      <c r="AA764" s="14"/>
      <c r="AB764" s="14">
        <v>8.2904629179400502E-2</v>
      </c>
      <c r="AC764" s="14">
        <v>0.166697334915968</v>
      </c>
      <c r="AD764" s="14">
        <v>0.31738486218654199</v>
      </c>
      <c r="AE764" s="14"/>
      <c r="AF764" s="14">
        <v>0.112752259681713</v>
      </c>
      <c r="AG764" s="14">
        <v>0.28015206444826701</v>
      </c>
      <c r="AH764" s="14">
        <v>0.18126482948054501</v>
      </c>
      <c r="AI764" s="14">
        <v>0.17300167484071399</v>
      </c>
      <c r="AJ764" s="14">
        <v>0</v>
      </c>
      <c r="AK764" s="14"/>
      <c r="AL764" s="14">
        <v>8.1024203282500901E-2</v>
      </c>
      <c r="AM764" s="14">
        <v>0.30649181740808101</v>
      </c>
      <c r="AN764" s="14">
        <v>0.226452848610317</v>
      </c>
      <c r="AO764" s="14">
        <v>9.3421238838649695E-2</v>
      </c>
      <c r="AP764" s="14">
        <v>0</v>
      </c>
      <c r="AQ764" s="14"/>
      <c r="AR764" s="14">
        <v>6.3214158788071406E-2</v>
      </c>
      <c r="AS764" s="14">
        <v>0.114642061466031</v>
      </c>
      <c r="AT764" s="14">
        <v>0.32199146858624</v>
      </c>
      <c r="AU764" s="14"/>
      <c r="AV764" s="14">
        <v>0.17718437322303701</v>
      </c>
      <c r="AW764" s="14">
        <v>0.17269277647366599</v>
      </c>
      <c r="AX764" s="14">
        <v>0.32358003868843399</v>
      </c>
      <c r="AY764" s="14"/>
      <c r="AZ764" s="14">
        <v>9.0160679951825501E-2</v>
      </c>
      <c r="BA764" s="14">
        <v>0.14899354573870199</v>
      </c>
      <c r="BB764" s="14">
        <v>0.31786446495185</v>
      </c>
      <c r="BC764" s="14"/>
      <c r="BD764" s="14">
        <v>0.19074854808373501</v>
      </c>
      <c r="BE764" s="14">
        <v>0.20754752646767499</v>
      </c>
      <c r="BF764" s="14"/>
      <c r="BG764" s="14">
        <v>0.19095265235412101</v>
      </c>
      <c r="BH764" s="14">
        <v>0.19228837357558101</v>
      </c>
      <c r="BI764" s="14"/>
      <c r="BJ764" s="14">
        <v>0.20010140140726401</v>
      </c>
      <c r="BK764" s="14">
        <v>0.18904944660191</v>
      </c>
    </row>
    <row r="765" spans="2:63" x14ac:dyDescent="0.35">
      <c r="B765" t="s">
        <v>86</v>
      </c>
      <c r="C765" s="14">
        <v>0.11508500053767901</v>
      </c>
      <c r="D765" s="14">
        <v>9.8818277833086096E-2</v>
      </c>
      <c r="E765" s="14">
        <v>0.130583648217694</v>
      </c>
      <c r="F765" s="14"/>
      <c r="G765" s="14">
        <v>0.126259843619908</v>
      </c>
      <c r="H765" s="14">
        <v>8.4089820829858594E-2</v>
      </c>
      <c r="I765" s="14">
        <v>0.11828019059633001</v>
      </c>
      <c r="J765" s="14">
        <v>0.13490957058396399</v>
      </c>
      <c r="K765" s="14">
        <v>0.106557470846028</v>
      </c>
      <c r="L765" s="14">
        <v>0.125164736522442</v>
      </c>
      <c r="M765" s="14"/>
      <c r="N765" s="14">
        <v>3.5888421178288298E-2</v>
      </c>
      <c r="O765" s="14">
        <v>0.13105741990427899</v>
      </c>
      <c r="P765" s="14"/>
      <c r="Q765" s="14">
        <v>0.162385998024103</v>
      </c>
      <c r="R765" s="14">
        <v>0.15428833416899901</v>
      </c>
      <c r="S765" s="14">
        <v>0.125365176053369</v>
      </c>
      <c r="T765" s="14">
        <v>7.6834361584560001E-2</v>
      </c>
      <c r="U765" s="14">
        <v>4.5758321150577499E-2</v>
      </c>
      <c r="V765" s="14">
        <v>7.9230904569892693E-2</v>
      </c>
      <c r="W765" s="14">
        <v>0.157358151819007</v>
      </c>
      <c r="X765" s="14">
        <v>0.13965834827364501</v>
      </c>
      <c r="Y765" s="14">
        <v>3.5957009606870302E-2</v>
      </c>
      <c r="Z765" s="14">
        <v>0.23534450952826599</v>
      </c>
      <c r="AA765" s="14"/>
      <c r="AB765" s="14">
        <v>9.47895966736505E-2</v>
      </c>
      <c r="AC765" s="14">
        <v>9.1025433213027904E-2</v>
      </c>
      <c r="AD765" s="14">
        <v>9.9650442024550395E-2</v>
      </c>
      <c r="AE765" s="14"/>
      <c r="AF765" s="14">
        <v>8.8756900587861898E-2</v>
      </c>
      <c r="AG765" s="14">
        <v>0.105928915678314</v>
      </c>
      <c r="AH765" s="14">
        <v>9.2357687807651301E-2</v>
      </c>
      <c r="AI765" s="14">
        <v>0.190374260946334</v>
      </c>
      <c r="AJ765" s="14">
        <v>0</v>
      </c>
      <c r="AK765" s="14"/>
      <c r="AL765" s="14">
        <v>8.9033953845244498E-2</v>
      </c>
      <c r="AM765" s="14">
        <v>8.7752385072224506E-2</v>
      </c>
      <c r="AN765" s="14">
        <v>0.12920119827436399</v>
      </c>
      <c r="AO765" s="14">
        <v>0.32238653470515499</v>
      </c>
      <c r="AP765" s="14">
        <v>0</v>
      </c>
      <c r="AQ765" s="14"/>
      <c r="AR765" s="14">
        <v>6.8529059042109403E-2</v>
      </c>
      <c r="AS765" s="14">
        <v>9.3514310995573502E-2</v>
      </c>
      <c r="AT765" s="14">
        <v>9.53606381524707E-2</v>
      </c>
      <c r="AU765" s="14"/>
      <c r="AV765" s="14">
        <v>5.9664992455933999E-2</v>
      </c>
      <c r="AW765" s="14">
        <v>9.8032754216744303E-2</v>
      </c>
      <c r="AX765" s="14">
        <v>8.63004781774937E-2</v>
      </c>
      <c r="AY765" s="14"/>
      <c r="AZ765" s="14">
        <v>6.5105122396979007E-2</v>
      </c>
      <c r="BA765" s="14">
        <v>0.111736340776784</v>
      </c>
      <c r="BB765" s="14">
        <v>7.8037090958485794E-2</v>
      </c>
      <c r="BC765" s="14"/>
      <c r="BD765" s="14">
        <v>4.2731570859858098E-2</v>
      </c>
      <c r="BE765" s="14">
        <v>0.12374374224368399</v>
      </c>
      <c r="BF765" s="14"/>
      <c r="BG765" s="14">
        <v>7.3526737156317301E-2</v>
      </c>
      <c r="BH765" s="14">
        <v>0.19055194048794599</v>
      </c>
      <c r="BI765" s="14"/>
      <c r="BJ765" s="14">
        <v>0.14362749372480599</v>
      </c>
      <c r="BK765" s="14">
        <v>0.107261845736522</v>
      </c>
    </row>
    <row r="766" spans="2:63" x14ac:dyDescent="0.35">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row>
    <row r="767" spans="2:63" x14ac:dyDescent="0.35">
      <c r="B767" s="6" t="s">
        <v>409</v>
      </c>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row>
    <row r="768" spans="2:63" x14ac:dyDescent="0.35">
      <c r="B768" s="21" t="s">
        <v>90</v>
      </c>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row>
    <row r="769" spans="2:63" x14ac:dyDescent="0.35">
      <c r="B769" t="s">
        <v>334</v>
      </c>
      <c r="C769" s="14">
        <v>0.145878303355958</v>
      </c>
      <c r="D769" s="14">
        <v>0.15204849674677001</v>
      </c>
      <c r="E769" s="14">
        <v>0.141440680698702</v>
      </c>
      <c r="F769" s="14"/>
      <c r="G769" s="14">
        <v>0.17163316710187099</v>
      </c>
      <c r="H769" s="14">
        <v>0.19227376266507101</v>
      </c>
      <c r="I769" s="14">
        <v>0.15684241735773599</v>
      </c>
      <c r="J769" s="14">
        <v>0.11716608873928</v>
      </c>
      <c r="K769" s="14">
        <v>0.124059491716157</v>
      </c>
      <c r="L769" s="14">
        <v>0.10673655187536001</v>
      </c>
      <c r="M769" s="14"/>
      <c r="N769" s="14">
        <v>0.180790168546865</v>
      </c>
      <c r="O769" s="14">
        <v>0.13883725491409499</v>
      </c>
      <c r="P769" s="14"/>
      <c r="Q769" s="14">
        <v>0.15512031539923701</v>
      </c>
      <c r="R769" s="14">
        <v>0.173691189330236</v>
      </c>
      <c r="S769" s="14">
        <v>0.126024047800288</v>
      </c>
      <c r="T769" s="14">
        <v>0.12446620204313</v>
      </c>
      <c r="U769" s="14">
        <v>0.16333650168577299</v>
      </c>
      <c r="V769" s="14">
        <v>0.136653608001748</v>
      </c>
      <c r="W769" s="14">
        <v>0.10794341376500401</v>
      </c>
      <c r="X769" s="14">
        <v>0.16231329268246</v>
      </c>
      <c r="Y769" s="14">
        <v>0.15818887068908699</v>
      </c>
      <c r="Z769" s="14">
        <v>7.2847713281014498E-2</v>
      </c>
      <c r="AA769" s="14"/>
      <c r="AB769" s="14">
        <v>0.22876660061374399</v>
      </c>
      <c r="AC769" s="14">
        <v>0.113645313501685</v>
      </c>
      <c r="AD769" s="14">
        <v>0.117989542829216</v>
      </c>
      <c r="AE769" s="14"/>
      <c r="AF769" s="14">
        <v>0.23204557012730501</v>
      </c>
      <c r="AG769" s="14">
        <v>0.101369175336568</v>
      </c>
      <c r="AH769" s="14">
        <v>1.87727239464014E-2</v>
      </c>
      <c r="AI769" s="14">
        <v>6.8865855618829297E-2</v>
      </c>
      <c r="AJ769" s="14">
        <v>0</v>
      </c>
      <c r="AK769" s="14"/>
      <c r="AL769" s="14">
        <v>0.230081400826879</v>
      </c>
      <c r="AM769" s="14">
        <v>0.119511536771837</v>
      </c>
      <c r="AN769" s="14">
        <v>6.0133392444091799E-2</v>
      </c>
      <c r="AO769" s="14">
        <v>8.7013610170906294E-2</v>
      </c>
      <c r="AP769" s="14">
        <v>0</v>
      </c>
      <c r="AQ769" s="14"/>
      <c r="AR769" s="14">
        <v>0.36393755569103697</v>
      </c>
      <c r="AS769" s="14">
        <v>0.14151099655756799</v>
      </c>
      <c r="AT769" s="14">
        <v>9.4220310032319093E-2</v>
      </c>
      <c r="AU769" s="14"/>
      <c r="AV769" s="14">
        <v>0.26243609593551598</v>
      </c>
      <c r="AW769" s="14">
        <v>0.11630019394789599</v>
      </c>
      <c r="AX769" s="14">
        <v>7.7757953945522304E-2</v>
      </c>
      <c r="AY769" s="14"/>
      <c r="AZ769" s="14">
        <v>0.28824925847480298</v>
      </c>
      <c r="BA769" s="14">
        <v>0.13377677705968599</v>
      </c>
      <c r="BB769" s="14">
        <v>0.118917508578422</v>
      </c>
      <c r="BC769" s="14"/>
      <c r="BD769" s="14">
        <v>0.19648572983210699</v>
      </c>
      <c r="BE769" s="14">
        <v>0.126798890861023</v>
      </c>
      <c r="BF769" s="14"/>
      <c r="BG769" s="14">
        <v>0.17445964710422401</v>
      </c>
      <c r="BH769" s="14">
        <v>9.3976554417246005E-2</v>
      </c>
      <c r="BI769" s="14"/>
      <c r="BJ769" s="14">
        <v>0.13687105959408299</v>
      </c>
      <c r="BK769" s="14">
        <v>0.148347080761594</v>
      </c>
    </row>
    <row r="770" spans="2:63" x14ac:dyDescent="0.35">
      <c r="B770" t="s">
        <v>335</v>
      </c>
      <c r="C770" s="14">
        <v>0.27903763870757903</v>
      </c>
      <c r="D770" s="14">
        <v>0.26397503397643501</v>
      </c>
      <c r="E770" s="14">
        <v>0.29266205202815798</v>
      </c>
      <c r="F770" s="14"/>
      <c r="G770" s="14">
        <v>0.29592579683874998</v>
      </c>
      <c r="H770" s="14">
        <v>0.26796885189865999</v>
      </c>
      <c r="I770" s="14">
        <v>0.29203858347563799</v>
      </c>
      <c r="J770" s="14">
        <v>0.27149866209343998</v>
      </c>
      <c r="K770" s="14">
        <v>0.28210147570506</v>
      </c>
      <c r="L770" s="14">
        <v>0.268894063568479</v>
      </c>
      <c r="M770" s="14"/>
      <c r="N770" s="14">
        <v>0.27876359971665499</v>
      </c>
      <c r="O770" s="14">
        <v>0.279092907075496</v>
      </c>
      <c r="P770" s="14"/>
      <c r="Q770" s="14">
        <v>0.250039715779242</v>
      </c>
      <c r="R770" s="14">
        <v>0.23824860653855801</v>
      </c>
      <c r="S770" s="14">
        <v>0.26021933225772498</v>
      </c>
      <c r="T770" s="14">
        <v>0.25300633237150699</v>
      </c>
      <c r="U770" s="14">
        <v>0.29354958316997098</v>
      </c>
      <c r="V770" s="14">
        <v>0.29788091143158202</v>
      </c>
      <c r="W770" s="14">
        <v>0.29843516033523299</v>
      </c>
      <c r="X770" s="14">
        <v>0.250457163344041</v>
      </c>
      <c r="Y770" s="14">
        <v>0.35203083957806203</v>
      </c>
      <c r="Z770" s="14">
        <v>0.23976401525751501</v>
      </c>
      <c r="AA770" s="14"/>
      <c r="AB770" s="14">
        <v>0.33845918346003201</v>
      </c>
      <c r="AC770" s="14">
        <v>0.28172402157983001</v>
      </c>
      <c r="AD770" s="14">
        <v>0.26397104737663601</v>
      </c>
      <c r="AE770" s="14"/>
      <c r="AF770" s="14">
        <v>0.32635365406585898</v>
      </c>
      <c r="AG770" s="14">
        <v>0.259306449658052</v>
      </c>
      <c r="AH770" s="14">
        <v>0.18278451097985501</v>
      </c>
      <c r="AI770" s="14">
        <v>0.24932858435104899</v>
      </c>
      <c r="AJ770" s="14">
        <v>0</v>
      </c>
      <c r="AK770" s="14"/>
      <c r="AL770" s="14">
        <v>0.33935254576102603</v>
      </c>
      <c r="AM770" s="14">
        <v>0.25525092972236901</v>
      </c>
      <c r="AN770" s="14">
        <v>0.28472287678545899</v>
      </c>
      <c r="AO770" s="14">
        <v>0.16254129185566299</v>
      </c>
      <c r="AP770" s="14">
        <v>0</v>
      </c>
      <c r="AQ770" s="14"/>
      <c r="AR770" s="14">
        <v>0.31597780849349799</v>
      </c>
      <c r="AS770" s="14">
        <v>0.37070941131500801</v>
      </c>
      <c r="AT770" s="14">
        <v>0.20928009021517999</v>
      </c>
      <c r="AU770" s="14"/>
      <c r="AV770" s="14">
        <v>0.29867428246153299</v>
      </c>
      <c r="AW770" s="14">
        <v>0.281125757949656</v>
      </c>
      <c r="AX770" s="14">
        <v>0.26063753527741201</v>
      </c>
      <c r="AY770" s="14"/>
      <c r="AZ770" s="14">
        <v>0.350193728132218</v>
      </c>
      <c r="BA770" s="14">
        <v>0.308054593697972</v>
      </c>
      <c r="BB770" s="14">
        <v>0.21534124039095601</v>
      </c>
      <c r="BC770" s="14"/>
      <c r="BD770" s="14">
        <v>0.31183481373993999</v>
      </c>
      <c r="BE770" s="14">
        <v>0.27617508521801998</v>
      </c>
      <c r="BF770" s="14"/>
      <c r="BG770" s="14">
        <v>0.28779368527210802</v>
      </c>
      <c r="BH770" s="14">
        <v>0.26313726206711902</v>
      </c>
      <c r="BI770" s="14"/>
      <c r="BJ770" s="14">
        <v>0.27580416849528699</v>
      </c>
      <c r="BK770" s="14">
        <v>0.27992389408302298</v>
      </c>
    </row>
    <row r="771" spans="2:63" x14ac:dyDescent="0.35">
      <c r="B771" t="s">
        <v>337</v>
      </c>
      <c r="C771" s="14">
        <v>0.222509199306785</v>
      </c>
      <c r="D771" s="14">
        <v>0.22653934986736801</v>
      </c>
      <c r="E771" s="14">
        <v>0.215012466840171</v>
      </c>
      <c r="F771" s="14"/>
      <c r="G771" s="14">
        <v>0.23711470793964701</v>
      </c>
      <c r="H771" s="14">
        <v>0.23483069788071401</v>
      </c>
      <c r="I771" s="14">
        <v>0.24811769412448301</v>
      </c>
      <c r="J771" s="14">
        <v>0.19988490376535101</v>
      </c>
      <c r="K771" s="14">
        <v>0.22624042891662999</v>
      </c>
      <c r="L771" s="14">
        <v>0.18732089025003501</v>
      </c>
      <c r="M771" s="14"/>
      <c r="N771" s="14">
        <v>0.15486912866306299</v>
      </c>
      <c r="O771" s="14">
        <v>0.23615089422652799</v>
      </c>
      <c r="P771" s="14"/>
      <c r="Q771" s="14">
        <v>0.156688128905314</v>
      </c>
      <c r="R771" s="14">
        <v>0.267387406354896</v>
      </c>
      <c r="S771" s="14">
        <v>0.28893990349159598</v>
      </c>
      <c r="T771" s="14">
        <v>0.32382908548537598</v>
      </c>
      <c r="U771" s="14">
        <v>7.5568970458488094E-2</v>
      </c>
      <c r="V771" s="14">
        <v>0.24970888605334099</v>
      </c>
      <c r="W771" s="14">
        <v>0.23601279113777199</v>
      </c>
      <c r="X771" s="14">
        <v>0.16268814202602</v>
      </c>
      <c r="Y771" s="14">
        <v>0.14605486606951701</v>
      </c>
      <c r="Z771" s="14">
        <v>0.23293823128545599</v>
      </c>
      <c r="AA771" s="14"/>
      <c r="AB771" s="14">
        <v>0.21804545974984599</v>
      </c>
      <c r="AC771" s="14">
        <v>0.28594755550754303</v>
      </c>
      <c r="AD771" s="14">
        <v>0.18925660776855199</v>
      </c>
      <c r="AE771" s="14"/>
      <c r="AF771" s="14">
        <v>0.20563548085547101</v>
      </c>
      <c r="AG771" s="14">
        <v>0.21370384831028499</v>
      </c>
      <c r="AH771" s="14">
        <v>0.39065397403916002</v>
      </c>
      <c r="AI771" s="14">
        <v>0.26524671108861297</v>
      </c>
      <c r="AJ771" s="14">
        <v>0</v>
      </c>
      <c r="AK771" s="14"/>
      <c r="AL771" s="14">
        <v>0.21413929202180099</v>
      </c>
      <c r="AM771" s="14">
        <v>0.21569239317661101</v>
      </c>
      <c r="AN771" s="14">
        <v>0.22159432536239801</v>
      </c>
      <c r="AO771" s="14">
        <v>0.33463732442962602</v>
      </c>
      <c r="AP771" s="14">
        <v>0</v>
      </c>
      <c r="AQ771" s="14"/>
      <c r="AR771" s="14">
        <v>0.156018669326288</v>
      </c>
      <c r="AS771" s="14">
        <v>0.250123556071217</v>
      </c>
      <c r="AT771" s="14">
        <v>0.23640409425870401</v>
      </c>
      <c r="AU771" s="14"/>
      <c r="AV771" s="14">
        <v>0.17730413655312599</v>
      </c>
      <c r="AW771" s="14">
        <v>0.24995881318378901</v>
      </c>
      <c r="AX771" s="14">
        <v>0.22563423456187001</v>
      </c>
      <c r="AY771" s="14"/>
      <c r="AZ771" s="14">
        <v>0.139077386872655</v>
      </c>
      <c r="BA771" s="14">
        <v>0.23971279208482499</v>
      </c>
      <c r="BB771" s="14">
        <v>0.23951363696403</v>
      </c>
      <c r="BC771" s="14"/>
      <c r="BD771" s="14">
        <v>0.16179575104189101</v>
      </c>
      <c r="BE771" s="14">
        <v>0.22391456130687401</v>
      </c>
      <c r="BF771" s="14"/>
      <c r="BG771" s="14">
        <v>0.22851216412997</v>
      </c>
      <c r="BH771" s="14">
        <v>0.211608229223468</v>
      </c>
      <c r="BI771" s="14"/>
      <c r="BJ771" s="14">
        <v>0.22051724217740201</v>
      </c>
      <c r="BK771" s="14">
        <v>0.22305517084747301</v>
      </c>
    </row>
    <row r="772" spans="2:63" x14ac:dyDescent="0.35">
      <c r="B772" t="s">
        <v>338</v>
      </c>
      <c r="C772" s="14">
        <v>0.224130544219143</v>
      </c>
      <c r="D772" s="14">
        <v>0.26227535531819901</v>
      </c>
      <c r="E772" s="14">
        <v>0.191543295936627</v>
      </c>
      <c r="F772" s="14"/>
      <c r="G772" s="14">
        <v>0.18164625047468899</v>
      </c>
      <c r="H772" s="14">
        <v>0.21405179009595299</v>
      </c>
      <c r="I772" s="14">
        <v>0.19087536891865201</v>
      </c>
      <c r="J772" s="14">
        <v>0.23881637677655501</v>
      </c>
      <c r="K772" s="14">
        <v>0.255317439741098</v>
      </c>
      <c r="L772" s="14">
        <v>0.26708394139782499</v>
      </c>
      <c r="M772" s="14"/>
      <c r="N772" s="14">
        <v>0.33824292211302998</v>
      </c>
      <c r="O772" s="14">
        <v>0.20111628313130001</v>
      </c>
      <c r="P772" s="14"/>
      <c r="Q772" s="14">
        <v>0.113683759364175</v>
      </c>
      <c r="R772" s="14">
        <v>0.16060481522734599</v>
      </c>
      <c r="S772" s="14">
        <v>0.259428950275786</v>
      </c>
      <c r="T772" s="14">
        <v>0.23445565365950899</v>
      </c>
      <c r="U772" s="14">
        <v>0.25788419687608899</v>
      </c>
      <c r="V772" s="14">
        <v>0.24348971006849901</v>
      </c>
      <c r="W772" s="14">
        <v>0.21680849717593001</v>
      </c>
      <c r="X772" s="14">
        <v>0.33128169307039002</v>
      </c>
      <c r="Y772" s="14">
        <v>0.29000033623120403</v>
      </c>
      <c r="Z772" s="14">
        <v>0.149542288470568</v>
      </c>
      <c r="AA772" s="14"/>
      <c r="AB772" s="14">
        <v>0.12994665822581999</v>
      </c>
      <c r="AC772" s="14">
        <v>0.23761532597350701</v>
      </c>
      <c r="AD772" s="14">
        <v>0.30869621257610202</v>
      </c>
      <c r="AE772" s="14"/>
      <c r="AF772" s="14">
        <v>0.14887971869773101</v>
      </c>
      <c r="AG772" s="14">
        <v>0.29670024722495297</v>
      </c>
      <c r="AH772" s="14">
        <v>0.25163907331943602</v>
      </c>
      <c r="AI772" s="14">
        <v>0.229676814493704</v>
      </c>
      <c r="AJ772" s="14">
        <v>0</v>
      </c>
      <c r="AK772" s="14"/>
      <c r="AL772" s="14">
        <v>0.12998784741805899</v>
      </c>
      <c r="AM772" s="14">
        <v>0.29586725383183499</v>
      </c>
      <c r="AN772" s="14">
        <v>0.28098955117350599</v>
      </c>
      <c r="AO772" s="14">
        <v>9.3421238838649695E-2</v>
      </c>
      <c r="AP772" s="14">
        <v>0</v>
      </c>
      <c r="AQ772" s="14"/>
      <c r="AR772" s="14">
        <v>9.8857601566392797E-2</v>
      </c>
      <c r="AS772" s="14">
        <v>0.149180624192087</v>
      </c>
      <c r="AT772" s="14">
        <v>0.34472509790452799</v>
      </c>
      <c r="AU772" s="14"/>
      <c r="AV772" s="14">
        <v>0.19335275112121</v>
      </c>
      <c r="AW772" s="14">
        <v>0.24279024074027999</v>
      </c>
      <c r="AX772" s="14">
        <v>0.30803163428521702</v>
      </c>
      <c r="AY772" s="14"/>
      <c r="AZ772" s="14">
        <v>0.139993717457668</v>
      </c>
      <c r="BA772" s="14">
        <v>0.19061299491001599</v>
      </c>
      <c r="BB772" s="14">
        <v>0.33917876630604099</v>
      </c>
      <c r="BC772" s="14"/>
      <c r="BD772" s="14">
        <v>0.27608198517132099</v>
      </c>
      <c r="BE772" s="14">
        <v>0.23639929132079901</v>
      </c>
      <c r="BF772" s="14"/>
      <c r="BG772" s="14">
        <v>0.22897133653224599</v>
      </c>
      <c r="BH772" s="14">
        <v>0.21533999925694799</v>
      </c>
      <c r="BI772" s="14"/>
      <c r="BJ772" s="14">
        <v>0.19924832796264899</v>
      </c>
      <c r="BK772" s="14">
        <v>0.230950461046108</v>
      </c>
    </row>
    <row r="773" spans="2:63" x14ac:dyDescent="0.35">
      <c r="B773" t="s">
        <v>86</v>
      </c>
      <c r="C773" s="14">
        <v>0.128444314410534</v>
      </c>
      <c r="D773" s="14">
        <v>9.5161764091228798E-2</v>
      </c>
      <c r="E773" s="14">
        <v>0.15934150449634299</v>
      </c>
      <c r="F773" s="14"/>
      <c r="G773" s="14">
        <v>0.113680077645043</v>
      </c>
      <c r="H773" s="14">
        <v>9.0874897459602602E-2</v>
      </c>
      <c r="I773" s="14">
        <v>0.112125936123491</v>
      </c>
      <c r="J773" s="14">
        <v>0.172633968625375</v>
      </c>
      <c r="K773" s="14">
        <v>0.112281163921055</v>
      </c>
      <c r="L773" s="14">
        <v>0.16996455290830101</v>
      </c>
      <c r="M773" s="14"/>
      <c r="N773" s="14">
        <v>4.7334180960387502E-2</v>
      </c>
      <c r="O773" s="14">
        <v>0.14480266065258099</v>
      </c>
      <c r="P773" s="14"/>
      <c r="Q773" s="14">
        <v>0.32446808055203202</v>
      </c>
      <c r="R773" s="14">
        <v>0.16006798254896401</v>
      </c>
      <c r="S773" s="14">
        <v>6.53877661746044E-2</v>
      </c>
      <c r="T773" s="14">
        <v>6.4242726440478598E-2</v>
      </c>
      <c r="U773" s="14">
        <v>0.209660747809678</v>
      </c>
      <c r="V773" s="14">
        <v>7.2266884444829094E-2</v>
      </c>
      <c r="W773" s="14">
        <v>0.140800137586061</v>
      </c>
      <c r="X773" s="14">
        <v>9.32597088770898E-2</v>
      </c>
      <c r="Y773" s="14">
        <v>5.3725087432129601E-2</v>
      </c>
      <c r="Z773" s="14">
        <v>0.30490775170544598</v>
      </c>
      <c r="AA773" s="14"/>
      <c r="AB773" s="14">
        <v>8.4782097950558105E-2</v>
      </c>
      <c r="AC773" s="14">
        <v>8.1067783437434496E-2</v>
      </c>
      <c r="AD773" s="14">
        <v>0.12008658944949401</v>
      </c>
      <c r="AE773" s="14"/>
      <c r="AF773" s="14">
        <v>8.7085576253634001E-2</v>
      </c>
      <c r="AG773" s="14">
        <v>0.12892027947014201</v>
      </c>
      <c r="AH773" s="14">
        <v>0.15614971771514699</v>
      </c>
      <c r="AI773" s="14">
        <v>0.18688203444780499</v>
      </c>
      <c r="AJ773" s="14">
        <v>0</v>
      </c>
      <c r="AK773" s="14"/>
      <c r="AL773" s="14">
        <v>8.6438913972235798E-2</v>
      </c>
      <c r="AM773" s="14">
        <v>0.113677886497349</v>
      </c>
      <c r="AN773" s="14">
        <v>0.15255985423454399</v>
      </c>
      <c r="AO773" s="14">
        <v>0.32238653470515499</v>
      </c>
      <c r="AP773" s="14">
        <v>0</v>
      </c>
      <c r="AQ773" s="14"/>
      <c r="AR773" s="14">
        <v>6.5208364922784701E-2</v>
      </c>
      <c r="AS773" s="14">
        <v>8.8475411864119696E-2</v>
      </c>
      <c r="AT773" s="14">
        <v>0.115370407589269</v>
      </c>
      <c r="AU773" s="14"/>
      <c r="AV773" s="14">
        <v>6.82327339286143E-2</v>
      </c>
      <c r="AW773" s="14">
        <v>0.109824994178378</v>
      </c>
      <c r="AX773" s="14">
        <v>0.127938641929978</v>
      </c>
      <c r="AY773" s="14"/>
      <c r="AZ773" s="14">
        <v>8.2485909062656099E-2</v>
      </c>
      <c r="BA773" s="14">
        <v>0.127842842247501</v>
      </c>
      <c r="BB773" s="14">
        <v>8.7048847760551107E-2</v>
      </c>
      <c r="BC773" s="14"/>
      <c r="BD773" s="14">
        <v>5.3801720214741902E-2</v>
      </c>
      <c r="BE773" s="14">
        <v>0.136712171293284</v>
      </c>
      <c r="BF773" s="14"/>
      <c r="BG773" s="14">
        <v>8.0263166961452803E-2</v>
      </c>
      <c r="BH773" s="14">
        <v>0.21593795503521901</v>
      </c>
      <c r="BI773" s="14"/>
      <c r="BJ773" s="14">
        <v>0.16755920177057901</v>
      </c>
      <c r="BK773" s="14">
        <v>0.11772339326180099</v>
      </c>
    </row>
    <row r="774" spans="2:63" x14ac:dyDescent="0.35">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row>
    <row r="775" spans="2:63" x14ac:dyDescent="0.35">
      <c r="B775" s="6" t="s">
        <v>410</v>
      </c>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row>
    <row r="776" spans="2:63" x14ac:dyDescent="0.35">
      <c r="B776" s="21" t="s">
        <v>90</v>
      </c>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row>
    <row r="777" spans="2:63" x14ac:dyDescent="0.35">
      <c r="B777" t="s">
        <v>334</v>
      </c>
      <c r="C777" s="14">
        <v>0.16541329099988999</v>
      </c>
      <c r="D777" s="14">
        <v>0.18952932229765501</v>
      </c>
      <c r="E777" s="14">
        <v>0.14499119519275799</v>
      </c>
      <c r="F777" s="14"/>
      <c r="G777" s="14">
        <v>0.12913906431953301</v>
      </c>
      <c r="H777" s="14">
        <v>0.18361320656746</v>
      </c>
      <c r="I777" s="14">
        <v>0.142038386777566</v>
      </c>
      <c r="J777" s="14">
        <v>0.16749357352449201</v>
      </c>
      <c r="K777" s="14">
        <v>0.17260251905385399</v>
      </c>
      <c r="L777" s="14">
        <v>0.19149203188060401</v>
      </c>
      <c r="M777" s="14"/>
      <c r="N777" s="14">
        <v>0.183812184669611</v>
      </c>
      <c r="O777" s="14">
        <v>0.161702589755577</v>
      </c>
      <c r="P777" s="14"/>
      <c r="Q777" s="14">
        <v>0.14966581698453901</v>
      </c>
      <c r="R777" s="14">
        <v>0.165705217499001</v>
      </c>
      <c r="S777" s="14">
        <v>0.15272329706635601</v>
      </c>
      <c r="T777" s="14">
        <v>0.14450585349394399</v>
      </c>
      <c r="U777" s="14">
        <v>0.16423734086067901</v>
      </c>
      <c r="V777" s="14">
        <v>0.26831460345709401</v>
      </c>
      <c r="W777" s="14">
        <v>0.17493820795796999</v>
      </c>
      <c r="X777" s="14">
        <v>7.7080858977208705E-2</v>
      </c>
      <c r="Y777" s="14">
        <v>0.16407882272246599</v>
      </c>
      <c r="Z777" s="14">
        <v>8.6466640369490103E-2</v>
      </c>
      <c r="AA777" s="14"/>
      <c r="AB777" s="14">
        <v>0.26629649527688098</v>
      </c>
      <c r="AC777" s="14">
        <v>0.112884316185558</v>
      </c>
      <c r="AD777" s="14">
        <v>0.141132915969888</v>
      </c>
      <c r="AE777" s="14"/>
      <c r="AF777" s="14">
        <v>0.261155636484173</v>
      </c>
      <c r="AG777" s="14">
        <v>0.11805916383435</v>
      </c>
      <c r="AH777" s="14">
        <v>7.7603788311600599E-2</v>
      </c>
      <c r="AI777" s="14">
        <v>6.7975881392541807E-2</v>
      </c>
      <c r="AJ777" s="14">
        <v>0</v>
      </c>
      <c r="AK777" s="14"/>
      <c r="AL777" s="14">
        <v>0.26568245159755999</v>
      </c>
      <c r="AM777" s="14">
        <v>0.115831903890074</v>
      </c>
      <c r="AN777" s="14">
        <v>6.75997296933738E-2</v>
      </c>
      <c r="AO777" s="14">
        <v>0.17911917664093799</v>
      </c>
      <c r="AP777" s="14">
        <v>0</v>
      </c>
      <c r="AQ777" s="14"/>
      <c r="AR777" s="14">
        <v>0.34680249288803799</v>
      </c>
      <c r="AS777" s="14">
        <v>0.17903773063192999</v>
      </c>
      <c r="AT777" s="14">
        <v>0.113154112836613</v>
      </c>
      <c r="AU777" s="14"/>
      <c r="AV777" s="14">
        <v>0.304935773220183</v>
      </c>
      <c r="AW777" s="14">
        <v>0.12225157791925501</v>
      </c>
      <c r="AX777" s="14">
        <v>9.8894545732244196E-2</v>
      </c>
      <c r="AY777" s="14"/>
      <c r="AZ777" s="14">
        <v>0.38730766443140002</v>
      </c>
      <c r="BA777" s="14">
        <v>0.14474870279220201</v>
      </c>
      <c r="BB777" s="14">
        <v>0.118984127546515</v>
      </c>
      <c r="BC777" s="14"/>
      <c r="BD777" s="14">
        <v>0.18562119677695799</v>
      </c>
      <c r="BE777" s="14">
        <v>0.16011787278275899</v>
      </c>
      <c r="BF777" s="14"/>
      <c r="BG777" s="14">
        <v>0.18882310310195599</v>
      </c>
      <c r="BH777" s="14">
        <v>0.122902686840575</v>
      </c>
      <c r="BI777" s="14"/>
      <c r="BJ777" s="14">
        <v>0.15821832707223099</v>
      </c>
      <c r="BK777" s="14">
        <v>0.16738534425486701</v>
      </c>
    </row>
    <row r="778" spans="2:63" x14ac:dyDescent="0.35">
      <c r="B778" t="s">
        <v>335</v>
      </c>
      <c r="C778" s="14">
        <v>0.27295019069442</v>
      </c>
      <c r="D778" s="14">
        <v>0.23930065099376699</v>
      </c>
      <c r="E778" s="14">
        <v>0.30174893068353797</v>
      </c>
      <c r="F778" s="14"/>
      <c r="G778" s="14">
        <v>0.262234322597104</v>
      </c>
      <c r="H778" s="14">
        <v>0.31903105208437699</v>
      </c>
      <c r="I778" s="14">
        <v>0.30321761222836702</v>
      </c>
      <c r="J778" s="14">
        <v>0.28070813736100397</v>
      </c>
      <c r="K778" s="14">
        <v>0.19367140586887899</v>
      </c>
      <c r="L778" s="14">
        <v>0.248100050395169</v>
      </c>
      <c r="M778" s="14"/>
      <c r="N778" s="14">
        <v>0.269267727249483</v>
      </c>
      <c r="O778" s="14">
        <v>0.27369287239760098</v>
      </c>
      <c r="P778" s="14"/>
      <c r="Q778" s="14">
        <v>0.28469117578345399</v>
      </c>
      <c r="R778" s="14">
        <v>0.255789395569053</v>
      </c>
      <c r="S778" s="14">
        <v>0.40413373509218697</v>
      </c>
      <c r="T778" s="14">
        <v>0.218154390413132</v>
      </c>
      <c r="U778" s="14">
        <v>0.262668779671824</v>
      </c>
      <c r="V778" s="14">
        <v>0.29366215139764701</v>
      </c>
      <c r="W778" s="14">
        <v>0.257827417531035</v>
      </c>
      <c r="X778" s="14">
        <v>0.256789135425673</v>
      </c>
      <c r="Y778" s="14">
        <v>0.29078773739027403</v>
      </c>
      <c r="Z778" s="14">
        <v>0.21469960913071001</v>
      </c>
      <c r="AA778" s="14"/>
      <c r="AB778" s="14">
        <v>0.35157531904613898</v>
      </c>
      <c r="AC778" s="14">
        <v>0.26815853001748902</v>
      </c>
      <c r="AD778" s="14">
        <v>0.23345841012853499</v>
      </c>
      <c r="AE778" s="14"/>
      <c r="AF778" s="14">
        <v>0.31027531582901602</v>
      </c>
      <c r="AG778" s="14">
        <v>0.24779555519341701</v>
      </c>
      <c r="AH778" s="14">
        <v>0.18272719923262701</v>
      </c>
      <c r="AI778" s="14">
        <v>0.287590733038872</v>
      </c>
      <c r="AJ778" s="14">
        <v>0</v>
      </c>
      <c r="AK778" s="14"/>
      <c r="AL778" s="14">
        <v>0.32970029866346501</v>
      </c>
      <c r="AM778" s="14">
        <v>0.26691365148199397</v>
      </c>
      <c r="AN778" s="14">
        <v>0.26136866687191601</v>
      </c>
      <c r="AO778" s="14">
        <v>8.7013610170906294E-2</v>
      </c>
      <c r="AP778" s="14">
        <v>0</v>
      </c>
      <c r="AQ778" s="14"/>
      <c r="AR778" s="14">
        <v>0.35297031505569099</v>
      </c>
      <c r="AS778" s="14">
        <v>0.33162523260805798</v>
      </c>
      <c r="AT778" s="14">
        <v>0.20487980293949701</v>
      </c>
      <c r="AU778" s="14"/>
      <c r="AV778" s="14">
        <v>0.28659110415169398</v>
      </c>
      <c r="AW778" s="14">
        <v>0.28374364295941201</v>
      </c>
      <c r="AX778" s="14">
        <v>0.246470781611243</v>
      </c>
      <c r="AY778" s="14"/>
      <c r="AZ778" s="14">
        <v>0.27905731903505498</v>
      </c>
      <c r="BA778" s="14">
        <v>0.33445796688173901</v>
      </c>
      <c r="BB778" s="14">
        <v>0.191943689123558</v>
      </c>
      <c r="BC778" s="14"/>
      <c r="BD778" s="14">
        <v>0.32203651446631498</v>
      </c>
      <c r="BE778" s="14">
        <v>0.25025498810857399</v>
      </c>
      <c r="BF778" s="14"/>
      <c r="BG778" s="14">
        <v>0.27944922296368602</v>
      </c>
      <c r="BH778" s="14">
        <v>0.26114839634370901</v>
      </c>
      <c r="BI778" s="14"/>
      <c r="BJ778" s="14">
        <v>0.25840866272672602</v>
      </c>
      <c r="BK778" s="14">
        <v>0.27693584897559398</v>
      </c>
    </row>
    <row r="779" spans="2:63" x14ac:dyDescent="0.35">
      <c r="B779" t="s">
        <v>337</v>
      </c>
      <c r="C779" s="14">
        <v>0.203527445485088</v>
      </c>
      <c r="D779" s="14">
        <v>0.20844788673283801</v>
      </c>
      <c r="E779" s="14">
        <v>0.19657475536980501</v>
      </c>
      <c r="F779" s="14"/>
      <c r="G779" s="14">
        <v>0.27069249498054099</v>
      </c>
      <c r="H779" s="14">
        <v>0.17151352216771301</v>
      </c>
      <c r="I779" s="14">
        <v>0.18375211728844601</v>
      </c>
      <c r="J779" s="14">
        <v>0.161786017746329</v>
      </c>
      <c r="K779" s="14">
        <v>0.29031125662969998</v>
      </c>
      <c r="L779" s="14">
        <v>0.185596534738386</v>
      </c>
      <c r="M779" s="14"/>
      <c r="N779" s="14">
        <v>0.15304851485739299</v>
      </c>
      <c r="O779" s="14">
        <v>0.213708070149497</v>
      </c>
      <c r="P779" s="14"/>
      <c r="Q779" s="14">
        <v>0.21216340397078701</v>
      </c>
      <c r="R779" s="14">
        <v>0.23360197604865901</v>
      </c>
      <c r="S779" s="14">
        <v>0.13666782092721699</v>
      </c>
      <c r="T779" s="14">
        <v>0.246303915114327</v>
      </c>
      <c r="U779" s="14">
        <v>0.167410793515611</v>
      </c>
      <c r="V779" s="14">
        <v>0.19841838847555801</v>
      </c>
      <c r="W779" s="14">
        <v>0.21199333574372001</v>
      </c>
      <c r="X779" s="14">
        <v>0.266244445739376</v>
      </c>
      <c r="Y779" s="14">
        <v>0.162657926067964</v>
      </c>
      <c r="Z779" s="14">
        <v>0.14593875855588101</v>
      </c>
      <c r="AA779" s="14"/>
      <c r="AB779" s="14">
        <v>0.15483771455584799</v>
      </c>
      <c r="AC779" s="14">
        <v>0.25536052691252498</v>
      </c>
      <c r="AD779" s="14">
        <v>0.21258294949923101</v>
      </c>
      <c r="AE779" s="14"/>
      <c r="AF779" s="14">
        <v>0.17846358543858501</v>
      </c>
      <c r="AG779" s="14">
        <v>0.22169688846601901</v>
      </c>
      <c r="AH779" s="14">
        <v>0.43309721789059102</v>
      </c>
      <c r="AI779" s="14">
        <v>0.16614335660539201</v>
      </c>
      <c r="AJ779" s="14">
        <v>0</v>
      </c>
      <c r="AK779" s="14"/>
      <c r="AL779" s="14">
        <v>0.182768361361274</v>
      </c>
      <c r="AM779" s="14">
        <v>0.211574915604203</v>
      </c>
      <c r="AN779" s="14">
        <v>0.23973681475714201</v>
      </c>
      <c r="AO779" s="14">
        <v>0.163568009936437</v>
      </c>
      <c r="AP779" s="14">
        <v>0</v>
      </c>
      <c r="AQ779" s="14"/>
      <c r="AR779" s="14">
        <v>0.14877358938711599</v>
      </c>
      <c r="AS779" s="14">
        <v>0.22101466766913899</v>
      </c>
      <c r="AT779" s="14">
        <v>0.21548212507853301</v>
      </c>
      <c r="AU779" s="14"/>
      <c r="AV779" s="14">
        <v>0.15561760895877</v>
      </c>
      <c r="AW779" s="14">
        <v>0.237114252226099</v>
      </c>
      <c r="AX779" s="14">
        <v>0.181621109618751</v>
      </c>
      <c r="AY779" s="14"/>
      <c r="AZ779" s="14">
        <v>0.16653753383313499</v>
      </c>
      <c r="BA779" s="14">
        <v>0.18201388046324599</v>
      </c>
      <c r="BB779" s="14">
        <v>0.230988367434424</v>
      </c>
      <c r="BC779" s="14"/>
      <c r="BD779" s="14">
        <v>0.15139389847939699</v>
      </c>
      <c r="BE779" s="14">
        <v>0.211033828067448</v>
      </c>
      <c r="BF779" s="14"/>
      <c r="BG779" s="14">
        <v>0.204618344820377</v>
      </c>
      <c r="BH779" s="14">
        <v>0.201546447533546</v>
      </c>
      <c r="BI779" s="14"/>
      <c r="BJ779" s="14">
        <v>0.245021720146014</v>
      </c>
      <c r="BK779" s="14">
        <v>0.19215436283579199</v>
      </c>
    </row>
    <row r="780" spans="2:63" x14ac:dyDescent="0.35">
      <c r="B780" t="s">
        <v>338</v>
      </c>
      <c r="C780" s="14">
        <v>0.25379560450725402</v>
      </c>
      <c r="D780" s="14">
        <v>0.29597345326775099</v>
      </c>
      <c r="E780" s="14">
        <v>0.21780829798839099</v>
      </c>
      <c r="F780" s="14"/>
      <c r="G780" s="14">
        <v>0.237648729044702</v>
      </c>
      <c r="H780" s="14">
        <v>0.247206058338648</v>
      </c>
      <c r="I780" s="14">
        <v>0.26514380467211901</v>
      </c>
      <c r="J780" s="14">
        <v>0.24186248362586199</v>
      </c>
      <c r="K780" s="14">
        <v>0.23274487559322299</v>
      </c>
      <c r="L780" s="14">
        <v>0.28878672536904498</v>
      </c>
      <c r="M780" s="14"/>
      <c r="N780" s="14">
        <v>0.351634184919635</v>
      </c>
      <c r="O780" s="14">
        <v>0.23406345383584901</v>
      </c>
      <c r="P780" s="14"/>
      <c r="Q780" s="14">
        <v>0.119524512224744</v>
      </c>
      <c r="R780" s="14">
        <v>0.21607818203559101</v>
      </c>
      <c r="S780" s="14">
        <v>0.24108738073963601</v>
      </c>
      <c r="T780" s="14">
        <v>0.32930218115235999</v>
      </c>
      <c r="U780" s="14">
        <v>0.26351738715818801</v>
      </c>
      <c r="V780" s="14">
        <v>0.230072712680846</v>
      </c>
      <c r="W780" s="14">
        <v>0.29089073844523899</v>
      </c>
      <c r="X780" s="14">
        <v>0.29811780071322402</v>
      </c>
      <c r="Y780" s="14">
        <v>0.32705276032111003</v>
      </c>
      <c r="Z780" s="14">
        <v>0.137544363928438</v>
      </c>
      <c r="AA780" s="14"/>
      <c r="AB780" s="14">
        <v>0.144665923504325</v>
      </c>
      <c r="AC780" s="14">
        <v>0.28625030361895198</v>
      </c>
      <c r="AD780" s="14">
        <v>0.349020736084382</v>
      </c>
      <c r="AE780" s="14"/>
      <c r="AF780" s="14">
        <v>0.163657489464444</v>
      </c>
      <c r="AG780" s="14">
        <v>0.33392938891481899</v>
      </c>
      <c r="AH780" s="14">
        <v>0.22831651101788999</v>
      </c>
      <c r="AI780" s="14">
        <v>0.294635124716702</v>
      </c>
      <c r="AJ780" s="14">
        <v>0</v>
      </c>
      <c r="AK780" s="14"/>
      <c r="AL780" s="14">
        <v>0.14256491597941101</v>
      </c>
      <c r="AM780" s="14">
        <v>0.35185688650821101</v>
      </c>
      <c r="AN780" s="14">
        <v>0.30918918061232897</v>
      </c>
      <c r="AO780" s="14">
        <v>0.24791266854656399</v>
      </c>
      <c r="AP780" s="14">
        <v>0</v>
      </c>
      <c r="AQ780" s="14"/>
      <c r="AR780" s="14">
        <v>9.5829195214268206E-2</v>
      </c>
      <c r="AS780" s="14">
        <v>0.18395620778740299</v>
      </c>
      <c r="AT780" s="14">
        <v>0.38754767546575702</v>
      </c>
      <c r="AU780" s="14"/>
      <c r="AV780" s="14">
        <v>0.21427882111867899</v>
      </c>
      <c r="AW780" s="14">
        <v>0.264002573754408</v>
      </c>
      <c r="AX780" s="14">
        <v>0.37273866748803802</v>
      </c>
      <c r="AY780" s="14"/>
      <c r="AZ780" s="14">
        <v>0.127839871732673</v>
      </c>
      <c r="BA780" s="14">
        <v>0.22459567135501701</v>
      </c>
      <c r="BB780" s="14">
        <v>0.38845385338819</v>
      </c>
      <c r="BC780" s="14"/>
      <c r="BD780" s="14">
        <v>0.28347841043125399</v>
      </c>
      <c r="BE780" s="14">
        <v>0.28463101269602098</v>
      </c>
      <c r="BF780" s="14"/>
      <c r="BG780" s="14">
        <v>0.268963734280733</v>
      </c>
      <c r="BH780" s="14">
        <v>0.226251327012578</v>
      </c>
      <c r="BI780" s="14"/>
      <c r="BJ780" s="14">
        <v>0.22756416193734</v>
      </c>
      <c r="BK780" s="14">
        <v>0.26098532807262997</v>
      </c>
    </row>
    <row r="781" spans="2:63" x14ac:dyDescent="0.35">
      <c r="B781" t="s">
        <v>86</v>
      </c>
      <c r="C781" s="14">
        <v>0.10431346831334801</v>
      </c>
      <c r="D781" s="14">
        <v>6.6748686707989099E-2</v>
      </c>
      <c r="E781" s="14">
        <v>0.138876820765508</v>
      </c>
      <c r="F781" s="14"/>
      <c r="G781" s="14">
        <v>0.100285389058119</v>
      </c>
      <c r="H781" s="14">
        <v>7.8636160841802499E-2</v>
      </c>
      <c r="I781" s="14">
        <v>0.10584807903350101</v>
      </c>
      <c r="J781" s="14">
        <v>0.14814978774231299</v>
      </c>
      <c r="K781" s="14">
        <v>0.11066994285434301</v>
      </c>
      <c r="L781" s="14">
        <v>8.6024657616797007E-2</v>
      </c>
      <c r="M781" s="14"/>
      <c r="N781" s="14">
        <v>4.2237388303877799E-2</v>
      </c>
      <c r="O781" s="14">
        <v>0.116833013861477</v>
      </c>
      <c r="P781" s="14"/>
      <c r="Q781" s="14">
        <v>0.23395509103647499</v>
      </c>
      <c r="R781" s="14">
        <v>0.12882522884769601</v>
      </c>
      <c r="S781" s="14">
        <v>6.53877661746044E-2</v>
      </c>
      <c r="T781" s="14">
        <v>6.17336598262367E-2</v>
      </c>
      <c r="U781" s="14">
        <v>0.142165698793698</v>
      </c>
      <c r="V781" s="14">
        <v>9.5321439888542293E-3</v>
      </c>
      <c r="W781" s="14">
        <v>6.4350300322035606E-2</v>
      </c>
      <c r="X781" s="14">
        <v>0.10176775914451899</v>
      </c>
      <c r="Y781" s="14">
        <v>5.5422753498186102E-2</v>
      </c>
      <c r="Z781" s="14">
        <v>0.41535062801548001</v>
      </c>
      <c r="AA781" s="14"/>
      <c r="AB781" s="14">
        <v>8.2624547616806293E-2</v>
      </c>
      <c r="AC781" s="14">
        <v>7.73463232654754E-2</v>
      </c>
      <c r="AD781" s="14">
        <v>6.3804988317964301E-2</v>
      </c>
      <c r="AE781" s="14"/>
      <c r="AF781" s="14">
        <v>8.6447972783782204E-2</v>
      </c>
      <c r="AG781" s="14">
        <v>7.8519003591394701E-2</v>
      </c>
      <c r="AH781" s="14">
        <v>7.8255283547292304E-2</v>
      </c>
      <c r="AI781" s="14">
        <v>0.183654904246492</v>
      </c>
      <c r="AJ781" s="14">
        <v>0</v>
      </c>
      <c r="AK781" s="14"/>
      <c r="AL781" s="14">
        <v>7.9283972398288993E-2</v>
      </c>
      <c r="AM781" s="14">
        <v>5.3822642515518597E-2</v>
      </c>
      <c r="AN781" s="14">
        <v>0.122105608065239</v>
      </c>
      <c r="AO781" s="14">
        <v>0.32238653470515499</v>
      </c>
      <c r="AP781" s="14">
        <v>0</v>
      </c>
      <c r="AQ781" s="14"/>
      <c r="AR781" s="14">
        <v>5.5624407454887302E-2</v>
      </c>
      <c r="AS781" s="14">
        <v>8.4366161303470397E-2</v>
      </c>
      <c r="AT781" s="14">
        <v>7.8936283679599401E-2</v>
      </c>
      <c r="AU781" s="14"/>
      <c r="AV781" s="14">
        <v>3.8576692550672899E-2</v>
      </c>
      <c r="AW781" s="14">
        <v>9.2887953140825499E-2</v>
      </c>
      <c r="AX781" s="14">
        <v>0.10027489554972401</v>
      </c>
      <c r="AY781" s="14"/>
      <c r="AZ781" s="14">
        <v>3.9257610967737E-2</v>
      </c>
      <c r="BA781" s="14">
        <v>0.114183778507796</v>
      </c>
      <c r="BB781" s="14">
        <v>6.9629962507312598E-2</v>
      </c>
      <c r="BC781" s="14"/>
      <c r="BD781" s="14">
        <v>5.74699798460762E-2</v>
      </c>
      <c r="BE781" s="14">
        <v>9.3962298345197898E-2</v>
      </c>
      <c r="BF781" s="14"/>
      <c r="BG781" s="14">
        <v>5.8145594833247598E-2</v>
      </c>
      <c r="BH781" s="14">
        <v>0.18815114226959201</v>
      </c>
      <c r="BI781" s="14"/>
      <c r="BJ781" s="14">
        <v>0.110787128117688</v>
      </c>
      <c r="BK781" s="14">
        <v>0.102539115861117</v>
      </c>
    </row>
    <row r="782" spans="2:63" x14ac:dyDescent="0.35">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row>
    <row r="783" spans="2:63" x14ac:dyDescent="0.35">
      <c r="B783" s="6" t="s">
        <v>411</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row>
    <row r="784" spans="2:63" x14ac:dyDescent="0.35">
      <c r="B784" s="21" t="s">
        <v>90</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row>
    <row r="785" spans="2:63" x14ac:dyDescent="0.35">
      <c r="B785" t="s">
        <v>334</v>
      </c>
      <c r="C785" s="14">
        <v>0.27628015052982202</v>
      </c>
      <c r="D785" s="14">
        <v>0.24106279105647499</v>
      </c>
      <c r="E785" s="14">
        <v>0.308002396613963</v>
      </c>
      <c r="F785" s="14"/>
      <c r="G785" s="14">
        <v>0.30427291598696099</v>
      </c>
      <c r="H785" s="14">
        <v>0.30121937771559099</v>
      </c>
      <c r="I785" s="14">
        <v>0.266917384210001</v>
      </c>
      <c r="J785" s="14">
        <v>0.31849345760348302</v>
      </c>
      <c r="K785" s="14">
        <v>0.24268523680034901</v>
      </c>
      <c r="L785" s="14">
        <v>0.22199529228447701</v>
      </c>
      <c r="M785" s="14"/>
      <c r="N785" s="14">
        <v>0.298412967174218</v>
      </c>
      <c r="O785" s="14">
        <v>0.27181638918977602</v>
      </c>
      <c r="P785" s="14"/>
      <c r="Q785" s="14">
        <v>0.26344474933505702</v>
      </c>
      <c r="R785" s="14">
        <v>0.257402922377927</v>
      </c>
      <c r="S785" s="14">
        <v>0.241889541090794</v>
      </c>
      <c r="T785" s="14">
        <v>0.23380753544431801</v>
      </c>
      <c r="U785" s="14">
        <v>0.28077718449294098</v>
      </c>
      <c r="V785" s="14">
        <v>0.31556244870807498</v>
      </c>
      <c r="W785" s="14">
        <v>0.345074116077353</v>
      </c>
      <c r="X785" s="14">
        <v>0.21821849721762601</v>
      </c>
      <c r="Y785" s="14">
        <v>0.29534385166414201</v>
      </c>
      <c r="Z785" s="14">
        <v>0.25118326378156902</v>
      </c>
      <c r="AA785" s="14"/>
      <c r="AB785" s="14">
        <v>0.462495888316236</v>
      </c>
      <c r="AC785" s="14">
        <v>0.233679448158434</v>
      </c>
      <c r="AD785" s="14">
        <v>0.179358274221155</v>
      </c>
      <c r="AE785" s="14"/>
      <c r="AF785" s="14">
        <v>0.43066887456316</v>
      </c>
      <c r="AG785" s="14">
        <v>0.173665083148001</v>
      </c>
      <c r="AH785" s="14">
        <v>0.10562242187778501</v>
      </c>
      <c r="AI785" s="14">
        <v>0.17756082625429101</v>
      </c>
      <c r="AJ785" s="14">
        <v>0</v>
      </c>
      <c r="AK785" s="14"/>
      <c r="AL785" s="14">
        <v>0.422877905629016</v>
      </c>
      <c r="AM785" s="14">
        <v>0.18656426330835499</v>
      </c>
      <c r="AN785" s="14">
        <v>0.183684621914081</v>
      </c>
      <c r="AO785" s="14">
        <v>7.6554399765530398E-2</v>
      </c>
      <c r="AP785" s="14">
        <v>0</v>
      </c>
      <c r="AQ785" s="14"/>
      <c r="AR785" s="14">
        <v>0.51783498557846996</v>
      </c>
      <c r="AS785" s="14">
        <v>0.31805070550525899</v>
      </c>
      <c r="AT785" s="14">
        <v>0.183511877282067</v>
      </c>
      <c r="AU785" s="14"/>
      <c r="AV785" s="14">
        <v>0.43199419344443601</v>
      </c>
      <c r="AW785" s="14">
        <v>0.22746443863082899</v>
      </c>
      <c r="AX785" s="14">
        <v>0.22343200872642999</v>
      </c>
      <c r="AY785" s="14"/>
      <c r="AZ785" s="14">
        <v>0.450040938792724</v>
      </c>
      <c r="BA785" s="14">
        <v>0.29001998790886102</v>
      </c>
      <c r="BB785" s="14">
        <v>0.20436103170244299</v>
      </c>
      <c r="BC785" s="14"/>
      <c r="BD785" s="14">
        <v>0.35358294984073901</v>
      </c>
      <c r="BE785" s="14">
        <v>0.23870708973878499</v>
      </c>
      <c r="BF785" s="14"/>
      <c r="BG785" s="14">
        <v>0.310065386830434</v>
      </c>
      <c r="BH785" s="14">
        <v>0.21492849163814401</v>
      </c>
      <c r="BI785" s="14"/>
      <c r="BJ785" s="14">
        <v>0.26046790798052499</v>
      </c>
      <c r="BK785" s="14">
        <v>0.280614096426055</v>
      </c>
    </row>
    <row r="786" spans="2:63" x14ac:dyDescent="0.35">
      <c r="B786" t="s">
        <v>335</v>
      </c>
      <c r="C786" s="14">
        <v>0.26037122913475802</v>
      </c>
      <c r="D786" s="14">
        <v>0.24683048044755601</v>
      </c>
      <c r="E786" s="14">
        <v>0.27099683617141401</v>
      </c>
      <c r="F786" s="14"/>
      <c r="G786" s="14">
        <v>0.27497624616488398</v>
      </c>
      <c r="H786" s="14">
        <v>0.25492860336043699</v>
      </c>
      <c r="I786" s="14">
        <v>0.25084988705158201</v>
      </c>
      <c r="J786" s="14">
        <v>0.27749339080146801</v>
      </c>
      <c r="K786" s="14">
        <v>0.21243699867954699</v>
      </c>
      <c r="L786" s="14">
        <v>0.287324134891698</v>
      </c>
      <c r="M786" s="14"/>
      <c r="N786" s="14">
        <v>0.27408690343514902</v>
      </c>
      <c r="O786" s="14">
        <v>0.25760504272123302</v>
      </c>
      <c r="P786" s="14"/>
      <c r="Q786" s="14">
        <v>0.273889618614791</v>
      </c>
      <c r="R786" s="14">
        <v>0.283486940274782</v>
      </c>
      <c r="S786" s="14">
        <v>0.33849141770739499</v>
      </c>
      <c r="T786" s="14">
        <v>0.21193279002958801</v>
      </c>
      <c r="U786" s="14">
        <v>0.231632025358227</v>
      </c>
      <c r="V786" s="14">
        <v>0.28852202688398898</v>
      </c>
      <c r="W786" s="14">
        <v>0.20317272473772599</v>
      </c>
      <c r="X786" s="14">
        <v>0.219989953314779</v>
      </c>
      <c r="Y786" s="14">
        <v>0.26481296374686702</v>
      </c>
      <c r="Z786" s="14">
        <v>0.25065862360062002</v>
      </c>
      <c r="AA786" s="14"/>
      <c r="AB786" s="14">
        <v>0.25867212306481302</v>
      </c>
      <c r="AC786" s="14">
        <v>0.30569069615133698</v>
      </c>
      <c r="AD786" s="14">
        <v>0.23278700591423299</v>
      </c>
      <c r="AE786" s="14"/>
      <c r="AF786" s="14">
        <v>0.274446865226739</v>
      </c>
      <c r="AG786" s="14">
        <v>0.23494049924428201</v>
      </c>
      <c r="AH786" s="14">
        <v>0.41536592470185801</v>
      </c>
      <c r="AI786" s="14">
        <v>0.26198576126987499</v>
      </c>
      <c r="AJ786" s="14">
        <v>0</v>
      </c>
      <c r="AK786" s="14"/>
      <c r="AL786" s="14">
        <v>0.28880057021207101</v>
      </c>
      <c r="AM786" s="14">
        <v>0.22856762207273601</v>
      </c>
      <c r="AN786" s="14">
        <v>0.245702422248984</v>
      </c>
      <c r="AO786" s="14">
        <v>0.50763782669066504</v>
      </c>
      <c r="AP786" s="14">
        <v>0</v>
      </c>
      <c r="AQ786" s="14"/>
      <c r="AR786" s="14">
        <v>0.28402370682325301</v>
      </c>
      <c r="AS786" s="14">
        <v>0.315504083072082</v>
      </c>
      <c r="AT786" s="14">
        <v>0.211556017142083</v>
      </c>
      <c r="AU786" s="14"/>
      <c r="AV786" s="14">
        <v>0.23965132343062201</v>
      </c>
      <c r="AW786" s="14">
        <v>0.28179726985009301</v>
      </c>
      <c r="AX786" s="14">
        <v>0.25300426064206899</v>
      </c>
      <c r="AY786" s="14"/>
      <c r="AZ786" s="14">
        <v>0.31104717327046899</v>
      </c>
      <c r="BA786" s="14">
        <v>0.266588113095518</v>
      </c>
      <c r="BB786" s="14">
        <v>0.215364434896753</v>
      </c>
      <c r="BC786" s="14"/>
      <c r="BD786" s="14">
        <v>0.21108916417861501</v>
      </c>
      <c r="BE786" s="14">
        <v>0.27803525585378103</v>
      </c>
      <c r="BF786" s="14"/>
      <c r="BG786" s="14">
        <v>0.26550689119661403</v>
      </c>
      <c r="BH786" s="14">
        <v>0.25104522104653798</v>
      </c>
      <c r="BI786" s="14"/>
      <c r="BJ786" s="14">
        <v>0.24612689995801601</v>
      </c>
      <c r="BK786" s="14">
        <v>0.26427542879446198</v>
      </c>
    </row>
    <row r="787" spans="2:63" x14ac:dyDescent="0.35">
      <c r="B787" t="s">
        <v>337</v>
      </c>
      <c r="C787" s="14">
        <v>0.16274720656651101</v>
      </c>
      <c r="D787" s="14">
        <v>0.18270634896947899</v>
      </c>
      <c r="E787" s="14">
        <v>0.14400333985449401</v>
      </c>
      <c r="F787" s="14"/>
      <c r="G787" s="14">
        <v>0.20597541790968099</v>
      </c>
      <c r="H787" s="14">
        <v>0.15951037013373201</v>
      </c>
      <c r="I787" s="14">
        <v>0.13969263747501801</v>
      </c>
      <c r="J787" s="14">
        <v>0.136890028519975</v>
      </c>
      <c r="K787" s="14">
        <v>0.21203206424896701</v>
      </c>
      <c r="L787" s="14">
        <v>0.14761536113895601</v>
      </c>
      <c r="M787" s="14"/>
      <c r="N787" s="14">
        <v>0.149470771929852</v>
      </c>
      <c r="O787" s="14">
        <v>0.165424806829367</v>
      </c>
      <c r="P787" s="14"/>
      <c r="Q787" s="14">
        <v>8.2124497617313996E-2</v>
      </c>
      <c r="R787" s="14">
        <v>0.18981218989947299</v>
      </c>
      <c r="S787" s="14">
        <v>0.15299176949486001</v>
      </c>
      <c r="T787" s="14">
        <v>0.17898352824547401</v>
      </c>
      <c r="U787" s="14">
        <v>0.126090334784344</v>
      </c>
      <c r="V787" s="14">
        <v>0.16015079966387799</v>
      </c>
      <c r="W787" s="14">
        <v>0.122619591256993</v>
      </c>
      <c r="X787" s="14">
        <v>0.22044810567485901</v>
      </c>
      <c r="Y787" s="14">
        <v>0.152516927661106</v>
      </c>
      <c r="Z787" s="14">
        <v>0.176221468646858</v>
      </c>
      <c r="AA787" s="14"/>
      <c r="AB787" s="14">
        <v>0.123929164653927</v>
      </c>
      <c r="AC787" s="14">
        <v>0.203703297732415</v>
      </c>
      <c r="AD787" s="14">
        <v>0.184327089860021</v>
      </c>
      <c r="AE787" s="14"/>
      <c r="AF787" s="14">
        <v>0.131935348688412</v>
      </c>
      <c r="AG787" s="14">
        <v>0.19732254090194601</v>
      </c>
      <c r="AH787" s="14">
        <v>0.28065873610542103</v>
      </c>
      <c r="AI787" s="14">
        <v>0.141828468742906</v>
      </c>
      <c r="AJ787" s="14">
        <v>0</v>
      </c>
      <c r="AK787" s="14"/>
      <c r="AL787" s="14">
        <v>0.13361455444873699</v>
      </c>
      <c r="AM787" s="14">
        <v>0.19719755485072199</v>
      </c>
      <c r="AN787" s="14">
        <v>0.17825782752394601</v>
      </c>
      <c r="AO787" s="14">
        <v>0.19388845492121201</v>
      </c>
      <c r="AP787" s="14">
        <v>0</v>
      </c>
      <c r="AQ787" s="14"/>
      <c r="AR787" s="14">
        <v>0.109452323878879</v>
      </c>
      <c r="AS787" s="14">
        <v>0.171414995139471</v>
      </c>
      <c r="AT787" s="14">
        <v>0.175904198330251</v>
      </c>
      <c r="AU787" s="14"/>
      <c r="AV787" s="14">
        <v>0.12348069987518701</v>
      </c>
      <c r="AW787" s="14">
        <v>0.19468150008981999</v>
      </c>
      <c r="AX787" s="14">
        <v>0.125254233866918</v>
      </c>
      <c r="AY787" s="14"/>
      <c r="AZ787" s="14">
        <v>0.1151995140852</v>
      </c>
      <c r="BA787" s="14">
        <v>0.158703252594522</v>
      </c>
      <c r="BB787" s="14">
        <v>0.192311550085139</v>
      </c>
      <c r="BC787" s="14"/>
      <c r="BD787" s="14">
        <v>0.14451974690116901</v>
      </c>
      <c r="BE787" s="14">
        <v>0.18018554126727299</v>
      </c>
      <c r="BF787" s="14"/>
      <c r="BG787" s="14">
        <v>0.16104369594633</v>
      </c>
      <c r="BH787" s="14">
        <v>0.16584066435848199</v>
      </c>
      <c r="BI787" s="14"/>
      <c r="BJ787" s="14">
        <v>0.17170842990525201</v>
      </c>
      <c r="BK787" s="14">
        <v>0.160291042806496</v>
      </c>
    </row>
    <row r="788" spans="2:63" x14ac:dyDescent="0.35">
      <c r="B788" t="s">
        <v>338</v>
      </c>
      <c r="C788" s="14">
        <v>0.20112485696699001</v>
      </c>
      <c r="D788" s="14">
        <v>0.243415393330946</v>
      </c>
      <c r="E788" s="14">
        <v>0.164635729219784</v>
      </c>
      <c r="F788" s="14"/>
      <c r="G788" s="14">
        <v>0.13102964330297301</v>
      </c>
      <c r="H788" s="14">
        <v>0.192418649527553</v>
      </c>
      <c r="I788" s="14">
        <v>0.25450847036392898</v>
      </c>
      <c r="J788" s="14">
        <v>0.167293248110432</v>
      </c>
      <c r="K788" s="14">
        <v>0.208603406440629</v>
      </c>
      <c r="L788" s="14">
        <v>0.22968642696984601</v>
      </c>
      <c r="M788" s="14"/>
      <c r="N788" s="14">
        <v>0.25172811895785802</v>
      </c>
      <c r="O788" s="14">
        <v>0.190919157069672</v>
      </c>
      <c r="P788" s="14"/>
      <c r="Q788" s="14">
        <v>0.140523777511225</v>
      </c>
      <c r="R788" s="14">
        <v>0.151003662876984</v>
      </c>
      <c r="S788" s="14">
        <v>0.19231073108018201</v>
      </c>
      <c r="T788" s="14">
        <v>0.27732509769085101</v>
      </c>
      <c r="U788" s="14">
        <v>0.20772471193446901</v>
      </c>
      <c r="V788" s="14">
        <v>0.21397951615983499</v>
      </c>
      <c r="W788" s="14">
        <v>0.238562058489039</v>
      </c>
      <c r="X788" s="14">
        <v>0.229875606404114</v>
      </c>
      <c r="Y788" s="14">
        <v>0.24154131551583499</v>
      </c>
      <c r="Z788" s="14">
        <v>9.1601735022701095E-2</v>
      </c>
      <c r="AA788" s="14"/>
      <c r="AB788" s="14">
        <v>9.2011465296640504E-2</v>
      </c>
      <c r="AC788" s="14">
        <v>0.177581123857186</v>
      </c>
      <c r="AD788" s="14">
        <v>0.31678293232899601</v>
      </c>
      <c r="AE788" s="14"/>
      <c r="AF788" s="14">
        <v>0.102012853760687</v>
      </c>
      <c r="AG788" s="14">
        <v>0.30115505505092299</v>
      </c>
      <c r="AH788" s="14">
        <v>0.13985382859571599</v>
      </c>
      <c r="AI788" s="14">
        <v>0.22807920059351799</v>
      </c>
      <c r="AJ788" s="14">
        <v>0</v>
      </c>
      <c r="AK788" s="14"/>
      <c r="AL788" s="14">
        <v>9.1944432135826398E-2</v>
      </c>
      <c r="AM788" s="14">
        <v>0.31696447517228798</v>
      </c>
      <c r="AN788" s="14">
        <v>0.247814452436218</v>
      </c>
      <c r="AO788" s="14">
        <v>0</v>
      </c>
      <c r="AP788" s="14">
        <v>0</v>
      </c>
      <c r="AQ788" s="14"/>
      <c r="AR788" s="14">
        <v>5.90081273835215E-2</v>
      </c>
      <c r="AS788" s="14">
        <v>0.124762081647027</v>
      </c>
      <c r="AT788" s="14">
        <v>0.34059496402917899</v>
      </c>
      <c r="AU788" s="14"/>
      <c r="AV788" s="14">
        <v>0.16792042264538801</v>
      </c>
      <c r="AW788" s="14">
        <v>0.20118834910007</v>
      </c>
      <c r="AX788" s="14">
        <v>0.30706730850035602</v>
      </c>
      <c r="AY788" s="14"/>
      <c r="AZ788" s="14">
        <v>9.1672453640473703E-2</v>
      </c>
      <c r="BA788" s="14">
        <v>0.172460514788148</v>
      </c>
      <c r="BB788" s="14">
        <v>0.32158899356656501</v>
      </c>
      <c r="BC788" s="14"/>
      <c r="BD788" s="14">
        <v>0.24270224328683501</v>
      </c>
      <c r="BE788" s="14">
        <v>0.20662121888902801</v>
      </c>
      <c r="BF788" s="14"/>
      <c r="BG788" s="14">
        <v>0.198685000273953</v>
      </c>
      <c r="BH788" s="14">
        <v>0.20555546844011599</v>
      </c>
      <c r="BI788" s="14"/>
      <c r="BJ788" s="14">
        <v>0.213315396132465</v>
      </c>
      <c r="BK788" s="14">
        <v>0.197783576498748</v>
      </c>
    </row>
    <row r="789" spans="2:63" x14ac:dyDescent="0.35">
      <c r="B789" t="s">
        <v>86</v>
      </c>
      <c r="C789" s="14">
        <v>9.94765568019189E-2</v>
      </c>
      <c r="D789" s="14">
        <v>8.5984986195543706E-2</v>
      </c>
      <c r="E789" s="14">
        <v>0.112361698140344</v>
      </c>
      <c r="F789" s="14"/>
      <c r="G789" s="14">
        <v>8.3745776635501104E-2</v>
      </c>
      <c r="H789" s="14">
        <v>9.1922999262687002E-2</v>
      </c>
      <c r="I789" s="14">
        <v>8.8031620899470503E-2</v>
      </c>
      <c r="J789" s="14">
        <v>9.9829874964642296E-2</v>
      </c>
      <c r="K789" s="14">
        <v>0.124242293830508</v>
      </c>
      <c r="L789" s="14">
        <v>0.113378784715022</v>
      </c>
      <c r="M789" s="14"/>
      <c r="N789" s="14">
        <v>2.6301238502923499E-2</v>
      </c>
      <c r="O789" s="14">
        <v>0.114234604189952</v>
      </c>
      <c r="P789" s="14"/>
      <c r="Q789" s="14">
        <v>0.240017356921613</v>
      </c>
      <c r="R789" s="14">
        <v>0.118294284570835</v>
      </c>
      <c r="S789" s="14">
        <v>7.4316540626768304E-2</v>
      </c>
      <c r="T789" s="14">
        <v>9.7951048589768205E-2</v>
      </c>
      <c r="U789" s="14">
        <v>0.15377574343001901</v>
      </c>
      <c r="V789" s="14">
        <v>2.1785208584223299E-2</v>
      </c>
      <c r="W789" s="14">
        <v>9.0571509438889405E-2</v>
      </c>
      <c r="X789" s="14">
        <v>0.111467837388622</v>
      </c>
      <c r="Y789" s="14">
        <v>4.57849414120505E-2</v>
      </c>
      <c r="Z789" s="14">
        <v>0.23033490894825301</v>
      </c>
      <c r="AA789" s="14"/>
      <c r="AB789" s="14">
        <v>6.2891358668383898E-2</v>
      </c>
      <c r="AC789" s="14">
        <v>7.9345434100628096E-2</v>
      </c>
      <c r="AD789" s="14">
        <v>8.6744697675596394E-2</v>
      </c>
      <c r="AE789" s="14"/>
      <c r="AF789" s="14">
        <v>6.0936057761001201E-2</v>
      </c>
      <c r="AG789" s="14">
        <v>9.2916821654847798E-2</v>
      </c>
      <c r="AH789" s="14">
        <v>5.8499088719219897E-2</v>
      </c>
      <c r="AI789" s="14">
        <v>0.19054574313941</v>
      </c>
      <c r="AJ789" s="14">
        <v>0</v>
      </c>
      <c r="AK789" s="14"/>
      <c r="AL789" s="14">
        <v>6.2762537574350505E-2</v>
      </c>
      <c r="AM789" s="14">
        <v>7.0706084595899096E-2</v>
      </c>
      <c r="AN789" s="14">
        <v>0.14454067587677</v>
      </c>
      <c r="AO789" s="14">
        <v>0.22191931862259301</v>
      </c>
      <c r="AP789" s="14">
        <v>0</v>
      </c>
      <c r="AQ789" s="14"/>
      <c r="AR789" s="14">
        <v>2.9680856335875801E-2</v>
      </c>
      <c r="AS789" s="14">
        <v>7.0268134636160606E-2</v>
      </c>
      <c r="AT789" s="14">
        <v>8.8432943216419202E-2</v>
      </c>
      <c r="AU789" s="14"/>
      <c r="AV789" s="14">
        <v>3.6953360604367602E-2</v>
      </c>
      <c r="AW789" s="14">
        <v>9.4868442329188202E-2</v>
      </c>
      <c r="AX789" s="14">
        <v>9.1242188264227406E-2</v>
      </c>
      <c r="AY789" s="14"/>
      <c r="AZ789" s="14">
        <v>3.20399202111337E-2</v>
      </c>
      <c r="BA789" s="14">
        <v>0.112228131612951</v>
      </c>
      <c r="BB789" s="14">
        <v>6.6373989749099097E-2</v>
      </c>
      <c r="BC789" s="14"/>
      <c r="BD789" s="14">
        <v>4.8105895792642198E-2</v>
      </c>
      <c r="BE789" s="14">
        <v>9.6450894251133706E-2</v>
      </c>
      <c r="BF789" s="14"/>
      <c r="BG789" s="14">
        <v>6.4699025752669406E-2</v>
      </c>
      <c r="BH789" s="14">
        <v>0.16263015451672</v>
      </c>
      <c r="BI789" s="14"/>
      <c r="BJ789" s="14">
        <v>0.108381366023742</v>
      </c>
      <c r="BK789" s="14">
        <v>9.7035855474239804E-2</v>
      </c>
    </row>
    <row r="790" spans="2:63" x14ac:dyDescent="0.35">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row>
    <row r="791" spans="2:63" x14ac:dyDescent="0.35">
      <c r="B791" s="6" t="s">
        <v>412</v>
      </c>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row>
    <row r="792" spans="2:63" x14ac:dyDescent="0.35">
      <c r="B792" s="21" t="s">
        <v>90</v>
      </c>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row>
    <row r="793" spans="2:63" x14ac:dyDescent="0.35">
      <c r="B793" t="s">
        <v>334</v>
      </c>
      <c r="C793" s="14">
        <v>0.10096936142720001</v>
      </c>
      <c r="D793" s="14">
        <v>0.116991775948965</v>
      </c>
      <c r="E793" s="14">
        <v>8.7333255186757594E-2</v>
      </c>
      <c r="F793" s="14"/>
      <c r="G793" s="14">
        <v>0.133164165403302</v>
      </c>
      <c r="H793" s="14">
        <v>0.15010778093760299</v>
      </c>
      <c r="I793" s="14">
        <v>0.10503530099618701</v>
      </c>
      <c r="J793" s="14">
        <v>9.2640193154318998E-2</v>
      </c>
      <c r="K793" s="14">
        <v>5.70956149483067E-2</v>
      </c>
      <c r="L793" s="14">
        <v>5.8906737622928501E-2</v>
      </c>
      <c r="M793" s="14"/>
      <c r="N793" s="14">
        <v>0.11937278431574801</v>
      </c>
      <c r="O793" s="14">
        <v>9.7257746726988503E-2</v>
      </c>
      <c r="P793" s="14"/>
      <c r="Q793" s="14">
        <v>0.103080406228082</v>
      </c>
      <c r="R793" s="14">
        <v>0.113249247631315</v>
      </c>
      <c r="S793" s="14">
        <v>0.13341637297563599</v>
      </c>
      <c r="T793" s="14">
        <v>1.3676462732140101E-2</v>
      </c>
      <c r="U793" s="14">
        <v>0.11827316179971099</v>
      </c>
      <c r="V793" s="14">
        <v>0.12313010257114899</v>
      </c>
      <c r="W793" s="14">
        <v>0.10564807480307301</v>
      </c>
      <c r="X793" s="14">
        <v>6.4986712405614294E-2</v>
      </c>
      <c r="Y793" s="14">
        <v>9.1653115722359901E-2</v>
      </c>
      <c r="Z793" s="14">
        <v>7.1007953913268598E-2</v>
      </c>
      <c r="AA793" s="14"/>
      <c r="AB793" s="14">
        <v>0.163290602514749</v>
      </c>
      <c r="AC793" s="14">
        <v>8.6106001863037102E-2</v>
      </c>
      <c r="AD793" s="14">
        <v>7.7534148271750605E-2</v>
      </c>
      <c r="AE793" s="14"/>
      <c r="AF793" s="14">
        <v>0.15172524601898099</v>
      </c>
      <c r="AG793" s="14">
        <v>7.2817912969770901E-2</v>
      </c>
      <c r="AH793" s="14">
        <v>7.8481199249505001E-2</v>
      </c>
      <c r="AI793" s="14">
        <v>3.5253501590423002E-2</v>
      </c>
      <c r="AJ793" s="14">
        <v>0</v>
      </c>
      <c r="AK793" s="14"/>
      <c r="AL793" s="14">
        <v>0.15837316958447401</v>
      </c>
      <c r="AM793" s="14">
        <v>8.13655716773381E-2</v>
      </c>
      <c r="AN793" s="14">
        <v>4.4730455097563397E-2</v>
      </c>
      <c r="AO793" s="14">
        <v>0</v>
      </c>
      <c r="AP793" s="14">
        <v>0</v>
      </c>
      <c r="AQ793" s="14"/>
      <c r="AR793" s="14">
        <v>0.230817262374751</v>
      </c>
      <c r="AS793" s="14">
        <v>0.111419376573048</v>
      </c>
      <c r="AT793" s="14">
        <v>5.8454594738094001E-2</v>
      </c>
      <c r="AU793" s="14"/>
      <c r="AV793" s="14">
        <v>0.17555723050270799</v>
      </c>
      <c r="AW793" s="14">
        <v>8.5742789899833693E-2</v>
      </c>
      <c r="AX793" s="14">
        <v>3.8648345402942402E-2</v>
      </c>
      <c r="AY793" s="14"/>
      <c r="AZ793" s="14">
        <v>0.26010114973966098</v>
      </c>
      <c r="BA793" s="14">
        <v>8.2246365861995505E-2</v>
      </c>
      <c r="BB793" s="14">
        <v>6.2345420396264402E-2</v>
      </c>
      <c r="BC793" s="14"/>
      <c r="BD793" s="14">
        <v>0.16680695594937101</v>
      </c>
      <c r="BE793" s="14">
        <v>6.9999903223625606E-2</v>
      </c>
      <c r="BF793" s="14"/>
      <c r="BG793" s="14">
        <v>0.12019021235930499</v>
      </c>
      <c r="BH793" s="14">
        <v>6.6065621832134505E-2</v>
      </c>
      <c r="BI793" s="14"/>
      <c r="BJ793" s="14">
        <v>0.115751481281053</v>
      </c>
      <c r="BK793" s="14">
        <v>9.6917759797735301E-2</v>
      </c>
    </row>
    <row r="794" spans="2:63" x14ac:dyDescent="0.35">
      <c r="B794" t="s">
        <v>335</v>
      </c>
      <c r="C794" s="14">
        <v>0.22651250165554301</v>
      </c>
      <c r="D794" s="14">
        <v>0.20887353738366801</v>
      </c>
      <c r="E794" s="14">
        <v>0.24056487151240399</v>
      </c>
      <c r="F794" s="14"/>
      <c r="G794" s="14">
        <v>0.25985995257384198</v>
      </c>
      <c r="H794" s="14">
        <v>0.23136081244884801</v>
      </c>
      <c r="I794" s="14">
        <v>0.25605396541568198</v>
      </c>
      <c r="J794" s="14">
        <v>0.23001227028832699</v>
      </c>
      <c r="K794" s="14">
        <v>0.200071555749958</v>
      </c>
      <c r="L794" s="14">
        <v>0.178826336339347</v>
      </c>
      <c r="M794" s="14"/>
      <c r="N794" s="14">
        <v>0.20675679885169199</v>
      </c>
      <c r="O794" s="14">
        <v>0.23049684507816801</v>
      </c>
      <c r="P794" s="14"/>
      <c r="Q794" s="14">
        <v>0.211920935181339</v>
      </c>
      <c r="R794" s="14">
        <v>0.22629110888582801</v>
      </c>
      <c r="S794" s="14">
        <v>0.269235019417225</v>
      </c>
      <c r="T794" s="14">
        <v>0.247871132128899</v>
      </c>
      <c r="U794" s="14">
        <v>0.25519501161948799</v>
      </c>
      <c r="V794" s="14">
        <v>0.26400689708345298</v>
      </c>
      <c r="W794" s="14">
        <v>0.20725723701009099</v>
      </c>
      <c r="X794" s="14">
        <v>0.15194206454425499</v>
      </c>
      <c r="Y794" s="14">
        <v>0.25722349518618198</v>
      </c>
      <c r="Z794" s="14">
        <v>0.101977268067381</v>
      </c>
      <c r="AA794" s="14"/>
      <c r="AB794" s="14">
        <v>0.31971223908375301</v>
      </c>
      <c r="AC794" s="14">
        <v>0.22993860439049901</v>
      </c>
      <c r="AD794" s="14">
        <v>0.188019115263477</v>
      </c>
      <c r="AE794" s="14"/>
      <c r="AF794" s="14">
        <v>0.29218463541120998</v>
      </c>
      <c r="AG794" s="14">
        <v>0.19950481700672401</v>
      </c>
      <c r="AH794" s="14">
        <v>0.184982878436278</v>
      </c>
      <c r="AI794" s="14">
        <v>0.16097538222886601</v>
      </c>
      <c r="AJ794" s="14">
        <v>0</v>
      </c>
      <c r="AK794" s="14"/>
      <c r="AL794" s="14">
        <v>0.311667427832859</v>
      </c>
      <c r="AM794" s="14">
        <v>0.21038126189497899</v>
      </c>
      <c r="AN794" s="14">
        <v>0.16631466955923899</v>
      </c>
      <c r="AO794" s="14">
        <v>0.34268718657737401</v>
      </c>
      <c r="AP794" s="14">
        <v>0</v>
      </c>
      <c r="AQ794" s="14"/>
      <c r="AR794" s="14">
        <v>0.29641358994540801</v>
      </c>
      <c r="AS794" s="14">
        <v>0.28881196571297901</v>
      </c>
      <c r="AT794" s="14">
        <v>0.17027378088034101</v>
      </c>
      <c r="AU794" s="14"/>
      <c r="AV794" s="14">
        <v>0.28000537706407902</v>
      </c>
      <c r="AW794" s="14">
        <v>0.219913424635438</v>
      </c>
      <c r="AX794" s="14">
        <v>0.19983414507993899</v>
      </c>
      <c r="AY794" s="14"/>
      <c r="AZ794" s="14">
        <v>0.33109503908084897</v>
      </c>
      <c r="BA794" s="14">
        <v>0.23690185277381501</v>
      </c>
      <c r="BB794" s="14">
        <v>0.18027098888308701</v>
      </c>
      <c r="BC794" s="14"/>
      <c r="BD794" s="14">
        <v>0.25211783667793197</v>
      </c>
      <c r="BE794" s="14">
        <v>0.20716623146778099</v>
      </c>
      <c r="BF794" s="14"/>
      <c r="BG794" s="14">
        <v>0.25097304722705699</v>
      </c>
      <c r="BH794" s="14">
        <v>0.182093837986739</v>
      </c>
      <c r="BI794" s="14"/>
      <c r="BJ794" s="14">
        <v>0.21239948887283799</v>
      </c>
      <c r="BK794" s="14">
        <v>0.230380709067767</v>
      </c>
    </row>
    <row r="795" spans="2:63" x14ac:dyDescent="0.35">
      <c r="B795" t="s">
        <v>337</v>
      </c>
      <c r="C795" s="14">
        <v>0.231902375979707</v>
      </c>
      <c r="D795" s="14">
        <v>0.26461778348036302</v>
      </c>
      <c r="E795" s="14">
        <v>0.20221669869704401</v>
      </c>
      <c r="F795" s="14"/>
      <c r="G795" s="14">
        <v>0.275576043566088</v>
      </c>
      <c r="H795" s="14">
        <v>0.248894094617408</v>
      </c>
      <c r="I795" s="14">
        <v>0.18663124261223399</v>
      </c>
      <c r="J795" s="14">
        <v>0.20817447643963999</v>
      </c>
      <c r="K795" s="14">
        <v>0.28347893995552897</v>
      </c>
      <c r="L795" s="14">
        <v>0.215310785808347</v>
      </c>
      <c r="M795" s="14"/>
      <c r="N795" s="14">
        <v>0.21564974899426501</v>
      </c>
      <c r="O795" s="14">
        <v>0.23518021671626699</v>
      </c>
      <c r="P795" s="14"/>
      <c r="Q795" s="14">
        <v>0.23743471635094399</v>
      </c>
      <c r="R795" s="14">
        <v>0.228474208152112</v>
      </c>
      <c r="S795" s="14">
        <v>0.223233075000765</v>
      </c>
      <c r="T795" s="14">
        <v>0.23450113297526901</v>
      </c>
      <c r="U795" s="14">
        <v>0.212178827761663</v>
      </c>
      <c r="V795" s="14">
        <v>0.28007252108501601</v>
      </c>
      <c r="W795" s="14">
        <v>0.21239823724870099</v>
      </c>
      <c r="X795" s="14">
        <v>0.33771188957252901</v>
      </c>
      <c r="Y795" s="14">
        <v>0.22073870724938599</v>
      </c>
      <c r="Z795" s="14">
        <v>9.0110426320649695E-2</v>
      </c>
      <c r="AA795" s="14"/>
      <c r="AB795" s="14">
        <v>0.221927998078086</v>
      </c>
      <c r="AC795" s="14">
        <v>0.28064686157926799</v>
      </c>
      <c r="AD795" s="14">
        <v>0.21973669573501101</v>
      </c>
      <c r="AE795" s="14"/>
      <c r="AF795" s="14">
        <v>0.215726045263919</v>
      </c>
      <c r="AG795" s="14">
        <v>0.247996830262186</v>
      </c>
      <c r="AH795" s="14">
        <v>0.29449525861402098</v>
      </c>
      <c r="AI795" s="14">
        <v>0.236889690771967</v>
      </c>
      <c r="AJ795" s="14">
        <v>0</v>
      </c>
      <c r="AK795" s="14"/>
      <c r="AL795" s="14">
        <v>0.2333406602101</v>
      </c>
      <c r="AM795" s="14">
        <v>0.23557935588291301</v>
      </c>
      <c r="AN795" s="14">
        <v>0.20135585073960799</v>
      </c>
      <c r="AO795" s="14">
        <v>0.15973120838677499</v>
      </c>
      <c r="AP795" s="14">
        <v>0</v>
      </c>
      <c r="AQ795" s="14"/>
      <c r="AR795" s="14">
        <v>0.215428514584666</v>
      </c>
      <c r="AS795" s="14">
        <v>0.28972352650257199</v>
      </c>
      <c r="AT795" s="14">
        <v>0.20399222236505599</v>
      </c>
      <c r="AU795" s="14"/>
      <c r="AV795" s="14">
        <v>0.207625012749519</v>
      </c>
      <c r="AW795" s="14">
        <v>0.25807534961813899</v>
      </c>
      <c r="AX795" s="14">
        <v>0.25794128141964801</v>
      </c>
      <c r="AY795" s="14"/>
      <c r="AZ795" s="14">
        <v>0.15686272180275199</v>
      </c>
      <c r="BA795" s="14">
        <v>0.26199599308301602</v>
      </c>
      <c r="BB795" s="14">
        <v>0.241322171674831</v>
      </c>
      <c r="BC795" s="14"/>
      <c r="BD795" s="14">
        <v>0.19571070301785501</v>
      </c>
      <c r="BE795" s="14">
        <v>0.27243282377939898</v>
      </c>
      <c r="BF795" s="14"/>
      <c r="BG795" s="14">
        <v>0.23459949694614801</v>
      </c>
      <c r="BH795" s="14">
        <v>0.227004590330072</v>
      </c>
      <c r="BI795" s="14"/>
      <c r="BJ795" s="14">
        <v>0.25534784688545398</v>
      </c>
      <c r="BK795" s="14">
        <v>0.22547625380883801</v>
      </c>
    </row>
    <row r="796" spans="2:63" x14ac:dyDescent="0.35">
      <c r="B796" t="s">
        <v>338</v>
      </c>
      <c r="C796" s="14">
        <v>0.23450940190543501</v>
      </c>
      <c r="D796" s="14">
        <v>0.27007294795265202</v>
      </c>
      <c r="E796" s="14">
        <v>0.20228311801174301</v>
      </c>
      <c r="F796" s="14"/>
      <c r="G796" s="14">
        <v>0.13293708736955501</v>
      </c>
      <c r="H796" s="14">
        <v>0.21621750182357899</v>
      </c>
      <c r="I796" s="14">
        <v>0.25829308207422202</v>
      </c>
      <c r="J796" s="14">
        <v>0.23276824903958901</v>
      </c>
      <c r="K796" s="14">
        <v>0.212442020783357</v>
      </c>
      <c r="L796" s="14">
        <v>0.323410695854075</v>
      </c>
      <c r="M796" s="14"/>
      <c r="N796" s="14">
        <v>0.36067640441443399</v>
      </c>
      <c r="O796" s="14">
        <v>0.20906395602126701</v>
      </c>
      <c r="P796" s="14"/>
      <c r="Q796" s="14">
        <v>0.107416789355659</v>
      </c>
      <c r="R796" s="14">
        <v>0.18229134763924801</v>
      </c>
      <c r="S796" s="14">
        <v>0.21493381224366701</v>
      </c>
      <c r="T796" s="14">
        <v>0.34133084500217697</v>
      </c>
      <c r="U796" s="14">
        <v>0.19512390538232599</v>
      </c>
      <c r="V796" s="14">
        <v>0.19894406327635999</v>
      </c>
      <c r="W796" s="14">
        <v>0.279892202225827</v>
      </c>
      <c r="X796" s="14">
        <v>0.26284145703616402</v>
      </c>
      <c r="Y796" s="14">
        <v>0.329972386698904</v>
      </c>
      <c r="Z796" s="14">
        <v>0.109002233771509</v>
      </c>
      <c r="AA796" s="14"/>
      <c r="AB796" s="14">
        <v>0.13302414254355699</v>
      </c>
      <c r="AC796" s="14">
        <v>0.23019523618352999</v>
      </c>
      <c r="AD796" s="14">
        <v>0.34106600980600399</v>
      </c>
      <c r="AE796" s="14"/>
      <c r="AF796" s="14">
        <v>0.15474699895493901</v>
      </c>
      <c r="AG796" s="14">
        <v>0.309679518650678</v>
      </c>
      <c r="AH796" s="14">
        <v>0.21334171801368401</v>
      </c>
      <c r="AI796" s="14">
        <v>0.26941579940808502</v>
      </c>
      <c r="AJ796" s="14">
        <v>0</v>
      </c>
      <c r="AK796" s="14"/>
      <c r="AL796" s="14">
        <v>0.124697708299465</v>
      </c>
      <c r="AM796" s="14">
        <v>0.31550630194426699</v>
      </c>
      <c r="AN796" s="14">
        <v>0.30696832800264501</v>
      </c>
      <c r="AO796" s="14">
        <v>0.17519507033069601</v>
      </c>
      <c r="AP796" s="14">
        <v>0</v>
      </c>
      <c r="AQ796" s="14"/>
      <c r="AR796" s="14">
        <v>0.104572654331934</v>
      </c>
      <c r="AS796" s="14">
        <v>0.14494283485196299</v>
      </c>
      <c r="AT796" s="14">
        <v>0.37983332659567398</v>
      </c>
      <c r="AU796" s="14"/>
      <c r="AV796" s="14">
        <v>0.23852154118282401</v>
      </c>
      <c r="AW796" s="14">
        <v>0.22627000043220399</v>
      </c>
      <c r="AX796" s="14">
        <v>0.32741724266805899</v>
      </c>
      <c r="AY796" s="14"/>
      <c r="AZ796" s="14">
        <v>9.5510412282218904E-2</v>
      </c>
      <c r="BA796" s="14">
        <v>0.20668488456599801</v>
      </c>
      <c r="BB796" s="14">
        <v>0.369583434790204</v>
      </c>
      <c r="BC796" s="14"/>
      <c r="BD796" s="14">
        <v>0.31072858645715801</v>
      </c>
      <c r="BE796" s="14">
        <v>0.238780193986324</v>
      </c>
      <c r="BF796" s="14"/>
      <c r="BG796" s="14">
        <v>0.24073760303566899</v>
      </c>
      <c r="BH796" s="14">
        <v>0.22319941822348</v>
      </c>
      <c r="BI796" s="14"/>
      <c r="BJ796" s="14">
        <v>0.211816339693642</v>
      </c>
      <c r="BK796" s="14">
        <v>0.24072929788408001</v>
      </c>
    </row>
    <row r="797" spans="2:63" x14ac:dyDescent="0.35">
      <c r="B797" t="s">
        <v>86</v>
      </c>
      <c r="C797" s="14">
        <v>0.20610635903211599</v>
      </c>
      <c r="D797" s="14">
        <v>0.13944395523435199</v>
      </c>
      <c r="E797" s="14">
        <v>0.267602056592051</v>
      </c>
      <c r="F797" s="14"/>
      <c r="G797" s="14">
        <v>0.19846275108721301</v>
      </c>
      <c r="H797" s="14">
        <v>0.15341981017256201</v>
      </c>
      <c r="I797" s="14">
        <v>0.19398640890167501</v>
      </c>
      <c r="J797" s="14">
        <v>0.236404811078125</v>
      </c>
      <c r="K797" s="14">
        <v>0.24691186856285</v>
      </c>
      <c r="L797" s="14">
        <v>0.22354544437530299</v>
      </c>
      <c r="M797" s="14"/>
      <c r="N797" s="14">
        <v>9.7544263423862299E-2</v>
      </c>
      <c r="O797" s="14">
        <v>0.22800123545730999</v>
      </c>
      <c r="P797" s="14"/>
      <c r="Q797" s="14">
        <v>0.34014715288397601</v>
      </c>
      <c r="R797" s="14">
        <v>0.24969408769149701</v>
      </c>
      <c r="S797" s="14">
        <v>0.159181720362707</v>
      </c>
      <c r="T797" s="14">
        <v>0.16262042716151501</v>
      </c>
      <c r="U797" s="14">
        <v>0.21922909343681199</v>
      </c>
      <c r="V797" s="14">
        <v>0.133846415984022</v>
      </c>
      <c r="W797" s="14">
        <v>0.194804248712308</v>
      </c>
      <c r="X797" s="14">
        <v>0.18251787644143699</v>
      </c>
      <c r="Y797" s="14">
        <v>0.100412295143168</v>
      </c>
      <c r="Z797" s="14">
        <v>0.62790211792719197</v>
      </c>
      <c r="AA797" s="14"/>
      <c r="AB797" s="14">
        <v>0.162045017779856</v>
      </c>
      <c r="AC797" s="14">
        <v>0.17311329598366501</v>
      </c>
      <c r="AD797" s="14">
        <v>0.17364403092375699</v>
      </c>
      <c r="AE797" s="14"/>
      <c r="AF797" s="14">
        <v>0.18561707435095101</v>
      </c>
      <c r="AG797" s="14">
        <v>0.170000921110641</v>
      </c>
      <c r="AH797" s="14">
        <v>0.228698945686513</v>
      </c>
      <c r="AI797" s="14">
        <v>0.29746562600065901</v>
      </c>
      <c r="AJ797" s="14">
        <v>0</v>
      </c>
      <c r="AK797" s="14"/>
      <c r="AL797" s="14">
        <v>0.171921034073102</v>
      </c>
      <c r="AM797" s="14">
        <v>0.15716750860050299</v>
      </c>
      <c r="AN797" s="14">
        <v>0.28063069660094497</v>
      </c>
      <c r="AO797" s="14">
        <v>0.32238653470515499</v>
      </c>
      <c r="AP797" s="14">
        <v>0</v>
      </c>
      <c r="AQ797" s="14"/>
      <c r="AR797" s="14">
        <v>0.152767978763241</v>
      </c>
      <c r="AS797" s="14">
        <v>0.16510229635943799</v>
      </c>
      <c r="AT797" s="14">
        <v>0.18744607542083599</v>
      </c>
      <c r="AU797" s="14"/>
      <c r="AV797" s="14">
        <v>9.8290838500869698E-2</v>
      </c>
      <c r="AW797" s="14">
        <v>0.20999843541438501</v>
      </c>
      <c r="AX797" s="14">
        <v>0.176158985429412</v>
      </c>
      <c r="AY797" s="14"/>
      <c r="AZ797" s="14">
        <v>0.15643067709451899</v>
      </c>
      <c r="BA797" s="14">
        <v>0.212170903715175</v>
      </c>
      <c r="BB797" s="14">
        <v>0.14647798425561301</v>
      </c>
      <c r="BC797" s="14"/>
      <c r="BD797" s="14">
        <v>7.4635917897685394E-2</v>
      </c>
      <c r="BE797" s="14">
        <v>0.21162084754287</v>
      </c>
      <c r="BF797" s="14"/>
      <c r="BG797" s="14">
        <v>0.15349964043182099</v>
      </c>
      <c r="BH797" s="14">
        <v>0.30163653162757398</v>
      </c>
      <c r="BI797" s="14"/>
      <c r="BJ797" s="14">
        <v>0.204684843267013</v>
      </c>
      <c r="BK797" s="14">
        <v>0.20649597944157899</v>
      </c>
    </row>
    <row r="798" spans="2:63" x14ac:dyDescent="0.35">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row>
    <row r="799" spans="2:63" x14ac:dyDescent="0.35">
      <c r="B799" s="6" t="s">
        <v>413</v>
      </c>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row>
    <row r="800" spans="2:63" x14ac:dyDescent="0.35">
      <c r="B800" s="21" t="s">
        <v>90</v>
      </c>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row>
    <row r="801" spans="2:63" x14ac:dyDescent="0.35">
      <c r="B801" t="s">
        <v>334</v>
      </c>
      <c r="C801" s="14">
        <v>0.13808742933283299</v>
      </c>
      <c r="D801" s="14">
        <v>0.14185004732549999</v>
      </c>
      <c r="E801" s="14">
        <v>0.135754935265468</v>
      </c>
      <c r="F801" s="14"/>
      <c r="G801" s="14">
        <v>0.139870335622786</v>
      </c>
      <c r="H801" s="14">
        <v>0.19709705174853001</v>
      </c>
      <c r="I801" s="14">
        <v>0.118217566107381</v>
      </c>
      <c r="J801" s="14">
        <v>0.113587371426966</v>
      </c>
      <c r="K801" s="14">
        <v>0.14099278572947599</v>
      </c>
      <c r="L801" s="14">
        <v>0.114831854827379</v>
      </c>
      <c r="M801" s="14"/>
      <c r="N801" s="14">
        <v>0.181771433852354</v>
      </c>
      <c r="O801" s="14">
        <v>0.12927720993393799</v>
      </c>
      <c r="P801" s="14"/>
      <c r="Q801" s="14">
        <v>9.5454069569714306E-2</v>
      </c>
      <c r="R801" s="14">
        <v>0.12799874985527299</v>
      </c>
      <c r="S801" s="14">
        <v>0.12638688150737101</v>
      </c>
      <c r="T801" s="14">
        <v>0.122461149249743</v>
      </c>
      <c r="U801" s="14">
        <v>0.159820849901531</v>
      </c>
      <c r="V801" s="14">
        <v>0.177731249470099</v>
      </c>
      <c r="W801" s="14">
        <v>0.106654942774582</v>
      </c>
      <c r="X801" s="14">
        <v>0.14414882131477</v>
      </c>
      <c r="Y801" s="14">
        <v>0.14687119037203</v>
      </c>
      <c r="Z801" s="14">
        <v>9.7522665869786695E-2</v>
      </c>
      <c r="AA801" s="14"/>
      <c r="AB801" s="14">
        <v>0.24375887019589099</v>
      </c>
      <c r="AC801" s="14">
        <v>9.0576217583812096E-2</v>
      </c>
      <c r="AD801" s="14">
        <v>0.10606412077197</v>
      </c>
      <c r="AE801" s="14"/>
      <c r="AF801" s="14">
        <v>0.20962463639499099</v>
      </c>
      <c r="AG801" s="14">
        <v>9.1981790516055706E-2</v>
      </c>
      <c r="AH801" s="14">
        <v>9.3773636348592801E-2</v>
      </c>
      <c r="AI801" s="14">
        <v>7.2027200228448204E-2</v>
      </c>
      <c r="AJ801" s="14">
        <v>0</v>
      </c>
      <c r="AK801" s="14"/>
      <c r="AL801" s="14">
        <v>0.20794185410018001</v>
      </c>
      <c r="AM801" s="14">
        <v>9.2678153240825095E-2</v>
      </c>
      <c r="AN801" s="14">
        <v>9.9701768648364802E-2</v>
      </c>
      <c r="AO801" s="14">
        <v>0</v>
      </c>
      <c r="AP801" s="14">
        <v>0</v>
      </c>
      <c r="AQ801" s="14"/>
      <c r="AR801" s="14">
        <v>0.31596385102167102</v>
      </c>
      <c r="AS801" s="14">
        <v>0.146025435318035</v>
      </c>
      <c r="AT801" s="14">
        <v>8.6012535438074203E-2</v>
      </c>
      <c r="AU801" s="14"/>
      <c r="AV801" s="14">
        <v>0.25368001053419098</v>
      </c>
      <c r="AW801" s="14">
        <v>0.10580835538750701</v>
      </c>
      <c r="AX801" s="14">
        <v>6.6286816501188506E-2</v>
      </c>
      <c r="AY801" s="14"/>
      <c r="AZ801" s="14">
        <v>0.30709962542001601</v>
      </c>
      <c r="BA801" s="14">
        <v>0.118247114310931</v>
      </c>
      <c r="BB801" s="14">
        <v>9.6098214698775594E-2</v>
      </c>
      <c r="BC801" s="14"/>
      <c r="BD801" s="14">
        <v>0.19890834090373399</v>
      </c>
      <c r="BE801" s="14">
        <v>0.123553572515215</v>
      </c>
      <c r="BF801" s="14"/>
      <c r="BG801" s="14">
        <v>0.16598349397943299</v>
      </c>
      <c r="BH801" s="14">
        <v>8.74300999777788E-2</v>
      </c>
      <c r="BI801" s="14"/>
      <c r="BJ801" s="14">
        <v>0.14412505219638599</v>
      </c>
      <c r="BK801" s="14">
        <v>0.136432589372536</v>
      </c>
    </row>
    <row r="802" spans="2:63" x14ac:dyDescent="0.35">
      <c r="B802" t="s">
        <v>335</v>
      </c>
      <c r="C802" s="14">
        <v>0.26066895818347202</v>
      </c>
      <c r="D802" s="14">
        <v>0.25248388427957702</v>
      </c>
      <c r="E802" s="14">
        <v>0.27000937720783802</v>
      </c>
      <c r="F802" s="14"/>
      <c r="G802" s="14">
        <v>0.28628664229676698</v>
      </c>
      <c r="H802" s="14">
        <v>0.26774419627659501</v>
      </c>
      <c r="I802" s="14">
        <v>0.29095045650450202</v>
      </c>
      <c r="J802" s="14">
        <v>0.243290182394654</v>
      </c>
      <c r="K802" s="14">
        <v>0.226256701111757</v>
      </c>
      <c r="L802" s="14">
        <v>0.242547250482849</v>
      </c>
      <c r="M802" s="14"/>
      <c r="N802" s="14">
        <v>0.27995993403397201</v>
      </c>
      <c r="O802" s="14">
        <v>0.25677834120521997</v>
      </c>
      <c r="P802" s="14"/>
      <c r="Q802" s="14">
        <v>0.28069925606005303</v>
      </c>
      <c r="R802" s="14">
        <v>0.23326319972099599</v>
      </c>
      <c r="S802" s="14">
        <v>0.24286237417450501</v>
      </c>
      <c r="T802" s="14">
        <v>0.223431260587627</v>
      </c>
      <c r="U802" s="14">
        <v>0.28913977239274102</v>
      </c>
      <c r="V802" s="14">
        <v>0.31826832316618697</v>
      </c>
      <c r="W802" s="14">
        <v>0.24843022819793101</v>
      </c>
      <c r="X802" s="14">
        <v>0.277838195066129</v>
      </c>
      <c r="Y802" s="14">
        <v>0.29415084609994202</v>
      </c>
      <c r="Z802" s="14">
        <v>0.16540656833682901</v>
      </c>
      <c r="AA802" s="14"/>
      <c r="AB802" s="14">
        <v>0.36583117330861797</v>
      </c>
      <c r="AC802" s="14">
        <v>0.27059094792687799</v>
      </c>
      <c r="AD802" s="14">
        <v>0.20490007039119601</v>
      </c>
      <c r="AE802" s="14"/>
      <c r="AF802" s="14">
        <v>0.33009273982676501</v>
      </c>
      <c r="AG802" s="14">
        <v>0.21041922814199099</v>
      </c>
      <c r="AH802" s="14">
        <v>0.31885163456340898</v>
      </c>
      <c r="AI802" s="14">
        <v>0.20534799228047201</v>
      </c>
      <c r="AJ802" s="14">
        <v>0</v>
      </c>
      <c r="AK802" s="14"/>
      <c r="AL802" s="14">
        <v>0.34213706168612701</v>
      </c>
      <c r="AM802" s="14">
        <v>0.226322386745055</v>
      </c>
      <c r="AN802" s="14">
        <v>0.22929791141092301</v>
      </c>
      <c r="AO802" s="14">
        <v>0.415404784793243</v>
      </c>
      <c r="AP802" s="14">
        <v>0</v>
      </c>
      <c r="AQ802" s="14"/>
      <c r="AR802" s="14">
        <v>0.35488479951079599</v>
      </c>
      <c r="AS802" s="14">
        <v>0.34918932768666699</v>
      </c>
      <c r="AT802" s="14">
        <v>0.17246433719360801</v>
      </c>
      <c r="AU802" s="14"/>
      <c r="AV802" s="14">
        <v>0.2802785821155</v>
      </c>
      <c r="AW802" s="14">
        <v>0.26582323123575402</v>
      </c>
      <c r="AX802" s="14">
        <v>0.259696157522392</v>
      </c>
      <c r="AY802" s="14"/>
      <c r="AZ802" s="14">
        <v>0.28591344163651999</v>
      </c>
      <c r="BA802" s="14">
        <v>0.29212120252322399</v>
      </c>
      <c r="BB802" s="14">
        <v>0.205210686452824</v>
      </c>
      <c r="BC802" s="14"/>
      <c r="BD802" s="14">
        <v>0.33208949293124301</v>
      </c>
      <c r="BE802" s="14">
        <v>0.24522959188406901</v>
      </c>
      <c r="BF802" s="14"/>
      <c r="BG802" s="14">
        <v>0.29151695662076799</v>
      </c>
      <c r="BH802" s="14">
        <v>0.204651120664847</v>
      </c>
      <c r="BI802" s="14"/>
      <c r="BJ802" s="14">
        <v>0.23721796569388101</v>
      </c>
      <c r="BK802" s="14">
        <v>0.26709659375419997</v>
      </c>
    </row>
    <row r="803" spans="2:63" x14ac:dyDescent="0.35">
      <c r="B803" t="s">
        <v>337</v>
      </c>
      <c r="C803" s="14">
        <v>0.211520110901045</v>
      </c>
      <c r="D803" s="14">
        <v>0.23948649104428099</v>
      </c>
      <c r="E803" s="14">
        <v>0.180383055277479</v>
      </c>
      <c r="F803" s="14"/>
      <c r="G803" s="14">
        <v>0.264855049553822</v>
      </c>
      <c r="H803" s="14">
        <v>0.204398154342358</v>
      </c>
      <c r="I803" s="14">
        <v>0.20456254989526401</v>
      </c>
      <c r="J803" s="14">
        <v>0.23854091050794499</v>
      </c>
      <c r="K803" s="14">
        <v>0.24618608401255501</v>
      </c>
      <c r="L803" s="14">
        <v>0.13319043780922801</v>
      </c>
      <c r="M803" s="14"/>
      <c r="N803" s="14">
        <v>0.14534671244879599</v>
      </c>
      <c r="O803" s="14">
        <v>0.22486600638721299</v>
      </c>
      <c r="P803" s="14"/>
      <c r="Q803" s="14">
        <v>0.221277821680366</v>
      </c>
      <c r="R803" s="14">
        <v>0.21643608989369301</v>
      </c>
      <c r="S803" s="14">
        <v>0.295193587510511</v>
      </c>
      <c r="T803" s="14">
        <v>0.20877858271715899</v>
      </c>
      <c r="U803" s="14">
        <v>9.0996428919579903E-2</v>
      </c>
      <c r="V803" s="14">
        <v>0.22058326509260401</v>
      </c>
      <c r="W803" s="14">
        <v>0.27152880053337802</v>
      </c>
      <c r="X803" s="14">
        <v>0.21259988996492499</v>
      </c>
      <c r="Y803" s="14">
        <v>0.17926805092643</v>
      </c>
      <c r="Z803" s="14">
        <v>0.224059985039364</v>
      </c>
      <c r="AA803" s="14"/>
      <c r="AB803" s="14">
        <v>0.149863214114935</v>
      </c>
      <c r="AC803" s="14">
        <v>0.30818402582097998</v>
      </c>
      <c r="AD803" s="14">
        <v>0.20655515466591201</v>
      </c>
      <c r="AE803" s="14"/>
      <c r="AF803" s="14">
        <v>0.19682660092187901</v>
      </c>
      <c r="AG803" s="14">
        <v>0.225086054876453</v>
      </c>
      <c r="AH803" s="14">
        <v>0.25575084347215998</v>
      </c>
      <c r="AI803" s="14">
        <v>0.21468314424948401</v>
      </c>
      <c r="AJ803" s="14">
        <v>0</v>
      </c>
      <c r="AK803" s="14"/>
      <c r="AL803" s="14">
        <v>0.21501663892528999</v>
      </c>
      <c r="AM803" s="14">
        <v>0.223207541231178</v>
      </c>
      <c r="AN803" s="14">
        <v>0.229098548569246</v>
      </c>
      <c r="AO803" s="14">
        <v>0.169925395595761</v>
      </c>
      <c r="AP803" s="14">
        <v>0</v>
      </c>
      <c r="AQ803" s="14"/>
      <c r="AR803" s="14">
        <v>0.15667157026563999</v>
      </c>
      <c r="AS803" s="14">
        <v>0.22818111937416699</v>
      </c>
      <c r="AT803" s="14">
        <v>0.229620484607967</v>
      </c>
      <c r="AU803" s="14"/>
      <c r="AV803" s="14">
        <v>0.19870141766025801</v>
      </c>
      <c r="AW803" s="14">
        <v>0.23521425356775999</v>
      </c>
      <c r="AX803" s="14">
        <v>0.209422241652574</v>
      </c>
      <c r="AY803" s="14"/>
      <c r="AZ803" s="14">
        <v>0.18800429660135401</v>
      </c>
      <c r="BA803" s="14">
        <v>0.228725970325901</v>
      </c>
      <c r="BB803" s="14">
        <v>0.227499516405854</v>
      </c>
      <c r="BC803" s="14"/>
      <c r="BD803" s="14">
        <v>0.16382223596772899</v>
      </c>
      <c r="BE803" s="14">
        <v>0.18738083403612399</v>
      </c>
      <c r="BF803" s="14"/>
      <c r="BG803" s="14">
        <v>0.200224160629072</v>
      </c>
      <c r="BH803" s="14">
        <v>0.232032777492368</v>
      </c>
      <c r="BI803" s="14"/>
      <c r="BJ803" s="14">
        <v>0.21531489395315501</v>
      </c>
      <c r="BK803" s="14">
        <v>0.210480006413367</v>
      </c>
    </row>
    <row r="804" spans="2:63" x14ac:dyDescent="0.35">
      <c r="B804" t="s">
        <v>338</v>
      </c>
      <c r="C804" s="14">
        <v>0.262990417250276</v>
      </c>
      <c r="D804" s="14">
        <v>0.27940277268696201</v>
      </c>
      <c r="E804" s="14">
        <v>0.25023579468973001</v>
      </c>
      <c r="F804" s="14"/>
      <c r="G804" s="14">
        <v>0.20154052959959601</v>
      </c>
      <c r="H804" s="14">
        <v>0.241886834758584</v>
      </c>
      <c r="I804" s="14">
        <v>0.25805225770150397</v>
      </c>
      <c r="J804" s="14">
        <v>0.25652391446818201</v>
      </c>
      <c r="K804" s="14">
        <v>0.22821337599949301</v>
      </c>
      <c r="L804" s="14">
        <v>0.37298518660311902</v>
      </c>
      <c r="M804" s="14"/>
      <c r="N804" s="14">
        <v>0.33315242768507403</v>
      </c>
      <c r="O804" s="14">
        <v>0.248840095818048</v>
      </c>
      <c r="P804" s="14"/>
      <c r="Q804" s="14">
        <v>0.184500085278129</v>
      </c>
      <c r="R804" s="14">
        <v>0.226626288433742</v>
      </c>
      <c r="S804" s="14">
        <v>0.25450819529381102</v>
      </c>
      <c r="T804" s="14">
        <v>0.34668982860203701</v>
      </c>
      <c r="U804" s="14">
        <v>0.252153346890996</v>
      </c>
      <c r="V804" s="14">
        <v>0.22535665455663401</v>
      </c>
      <c r="W804" s="14">
        <v>0.26918992487367099</v>
      </c>
      <c r="X804" s="14">
        <v>0.27350466993766298</v>
      </c>
      <c r="Y804" s="14">
        <v>0.31870454453267499</v>
      </c>
      <c r="Z804" s="14">
        <v>0.21595023552227</v>
      </c>
      <c r="AA804" s="14"/>
      <c r="AB804" s="14">
        <v>0.160746806783889</v>
      </c>
      <c r="AC804" s="14">
        <v>0.239554114008216</v>
      </c>
      <c r="AD804" s="14">
        <v>0.36929250690086302</v>
      </c>
      <c r="AE804" s="14"/>
      <c r="AF804" s="14">
        <v>0.17883900609440501</v>
      </c>
      <c r="AG804" s="14">
        <v>0.34732622688315401</v>
      </c>
      <c r="AH804" s="14">
        <v>0.20885785365162399</v>
      </c>
      <c r="AI804" s="14">
        <v>0.30027837852806699</v>
      </c>
      <c r="AJ804" s="14">
        <v>0</v>
      </c>
      <c r="AK804" s="14"/>
      <c r="AL804" s="14">
        <v>0.14910182454770601</v>
      </c>
      <c r="AM804" s="14">
        <v>0.35628558440764002</v>
      </c>
      <c r="AN804" s="14">
        <v>0.27983093098605599</v>
      </c>
      <c r="AO804" s="14">
        <v>0.17519507033069601</v>
      </c>
      <c r="AP804" s="14">
        <v>0</v>
      </c>
      <c r="AQ804" s="14"/>
      <c r="AR804" s="14">
        <v>0.116122623527838</v>
      </c>
      <c r="AS804" s="14">
        <v>0.18880010175178299</v>
      </c>
      <c r="AT804" s="14">
        <v>0.39069587352035101</v>
      </c>
      <c r="AU804" s="14"/>
      <c r="AV804" s="14">
        <v>0.22126822510215099</v>
      </c>
      <c r="AW804" s="14">
        <v>0.27823281207809503</v>
      </c>
      <c r="AX804" s="14">
        <v>0.36175064337712698</v>
      </c>
      <c r="AY804" s="14"/>
      <c r="AZ804" s="14">
        <v>0.17368825507633601</v>
      </c>
      <c r="BA804" s="14">
        <v>0.233745919678054</v>
      </c>
      <c r="BB804" s="14">
        <v>0.36840195426405598</v>
      </c>
      <c r="BC804" s="14"/>
      <c r="BD804" s="14">
        <v>0.25804125585286802</v>
      </c>
      <c r="BE804" s="14">
        <v>0.30819391874249003</v>
      </c>
      <c r="BF804" s="14"/>
      <c r="BG804" s="14">
        <v>0.25389561408931599</v>
      </c>
      <c r="BH804" s="14">
        <v>0.27950595250518601</v>
      </c>
      <c r="BI804" s="14"/>
      <c r="BJ804" s="14">
        <v>0.27804398972515398</v>
      </c>
      <c r="BK804" s="14">
        <v>0.25886441371550101</v>
      </c>
    </row>
    <row r="805" spans="2:63" x14ac:dyDescent="0.35">
      <c r="B805" t="s">
        <v>86</v>
      </c>
      <c r="C805" s="14">
        <v>0.12673308433237301</v>
      </c>
      <c r="D805" s="14">
        <v>8.6776804663679805E-2</v>
      </c>
      <c r="E805" s="14">
        <v>0.163616837559485</v>
      </c>
      <c r="F805" s="14"/>
      <c r="G805" s="14">
        <v>0.10744744292703</v>
      </c>
      <c r="H805" s="14">
        <v>8.8873762873933199E-2</v>
      </c>
      <c r="I805" s="14">
        <v>0.12821716979134901</v>
      </c>
      <c r="J805" s="14">
        <v>0.14805762120225399</v>
      </c>
      <c r="K805" s="14">
        <v>0.15835105314671799</v>
      </c>
      <c r="L805" s="14">
        <v>0.13644527027742601</v>
      </c>
      <c r="M805" s="14"/>
      <c r="N805" s="14">
        <v>5.9769491979803198E-2</v>
      </c>
      <c r="O805" s="14">
        <v>0.14023834665557999</v>
      </c>
      <c r="P805" s="14"/>
      <c r="Q805" s="14">
        <v>0.218068767411739</v>
      </c>
      <c r="R805" s="14">
        <v>0.19567567209629599</v>
      </c>
      <c r="S805" s="14">
        <v>8.1048961513802101E-2</v>
      </c>
      <c r="T805" s="14">
        <v>9.86391788434334E-2</v>
      </c>
      <c r="U805" s="14">
        <v>0.20788960189515199</v>
      </c>
      <c r="V805" s="14">
        <v>5.8060507714476101E-2</v>
      </c>
      <c r="W805" s="14">
        <v>0.104196103620439</v>
      </c>
      <c r="X805" s="14">
        <v>9.1908423716513504E-2</v>
      </c>
      <c r="Y805" s="14">
        <v>6.1005368068922101E-2</v>
      </c>
      <c r="Z805" s="14">
        <v>0.29706054523175002</v>
      </c>
      <c r="AA805" s="14"/>
      <c r="AB805" s="14">
        <v>7.9799935596666899E-2</v>
      </c>
      <c r="AC805" s="14">
        <v>9.1094694660113801E-2</v>
      </c>
      <c r="AD805" s="14">
        <v>0.11318814727005901</v>
      </c>
      <c r="AE805" s="14"/>
      <c r="AF805" s="14">
        <v>8.4617016761958694E-2</v>
      </c>
      <c r="AG805" s="14">
        <v>0.12518669958234599</v>
      </c>
      <c r="AH805" s="14">
        <v>0.122766031964214</v>
      </c>
      <c r="AI805" s="14">
        <v>0.20766328471352899</v>
      </c>
      <c r="AJ805" s="14">
        <v>0</v>
      </c>
      <c r="AK805" s="14"/>
      <c r="AL805" s="14">
        <v>8.5802620740697097E-2</v>
      </c>
      <c r="AM805" s="14">
        <v>0.101506334375302</v>
      </c>
      <c r="AN805" s="14">
        <v>0.16207084038541</v>
      </c>
      <c r="AO805" s="14">
        <v>0.23947474928029999</v>
      </c>
      <c r="AP805" s="14">
        <v>0</v>
      </c>
      <c r="AQ805" s="14"/>
      <c r="AR805" s="14">
        <v>5.63571556740564E-2</v>
      </c>
      <c r="AS805" s="14">
        <v>8.7804015869347801E-2</v>
      </c>
      <c r="AT805" s="14">
        <v>0.12120676924</v>
      </c>
      <c r="AU805" s="14"/>
      <c r="AV805" s="14">
        <v>4.6071764587900001E-2</v>
      </c>
      <c r="AW805" s="14">
        <v>0.114921347730884</v>
      </c>
      <c r="AX805" s="14">
        <v>0.102844140946718</v>
      </c>
      <c r="AY805" s="14"/>
      <c r="AZ805" s="14">
        <v>4.5294381265774702E-2</v>
      </c>
      <c r="BA805" s="14">
        <v>0.12715979316188999</v>
      </c>
      <c r="BB805" s="14">
        <v>0.10278962817848999</v>
      </c>
      <c r="BC805" s="14"/>
      <c r="BD805" s="14">
        <v>4.71386743444255E-2</v>
      </c>
      <c r="BE805" s="14">
        <v>0.13564208282210299</v>
      </c>
      <c r="BF805" s="14"/>
      <c r="BG805" s="14">
        <v>8.8379774681410894E-2</v>
      </c>
      <c r="BH805" s="14">
        <v>0.19638004935982101</v>
      </c>
      <c r="BI805" s="14"/>
      <c r="BJ805" s="14">
        <v>0.125298098431424</v>
      </c>
      <c r="BK805" s="14">
        <v>0.12712639674439699</v>
      </c>
    </row>
    <row r="806" spans="2:63" x14ac:dyDescent="0.35">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row>
    <row r="807" spans="2:63" x14ac:dyDescent="0.35">
      <c r="B807" s="6" t="s">
        <v>421</v>
      </c>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row>
    <row r="808" spans="2:63" x14ac:dyDescent="0.35">
      <c r="B808" s="21" t="s">
        <v>90</v>
      </c>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row>
    <row r="809" spans="2:63" x14ac:dyDescent="0.35">
      <c r="B809" t="s">
        <v>334</v>
      </c>
      <c r="C809" s="14">
        <v>0.25894407338165398</v>
      </c>
      <c r="D809" s="14">
        <v>0.24945912536246601</v>
      </c>
      <c r="E809" s="14">
        <v>0.269439942077499</v>
      </c>
      <c r="F809" s="14"/>
      <c r="G809" s="14">
        <v>0.270731185307446</v>
      </c>
      <c r="H809" s="14">
        <v>0.28520692157077199</v>
      </c>
      <c r="I809" s="14">
        <v>0.23915009222997599</v>
      </c>
      <c r="J809" s="14">
        <v>0.22443905773435199</v>
      </c>
      <c r="K809" s="14">
        <v>0.22537562670252501</v>
      </c>
      <c r="L809" s="14">
        <v>0.30409158529156199</v>
      </c>
      <c r="M809" s="14"/>
      <c r="N809" s="14">
        <v>0.302077553230509</v>
      </c>
      <c r="O809" s="14">
        <v>0.25024488416843899</v>
      </c>
      <c r="P809" s="14"/>
      <c r="Q809" s="14">
        <v>0.21940806571065499</v>
      </c>
      <c r="R809" s="14">
        <v>0.27740985244803001</v>
      </c>
      <c r="S809" s="14">
        <v>0.182700150655427</v>
      </c>
      <c r="T809" s="14">
        <v>0.158110364231977</v>
      </c>
      <c r="U809" s="14">
        <v>0.335813654290256</v>
      </c>
      <c r="V809" s="14">
        <v>0.235793972459687</v>
      </c>
      <c r="W809" s="14">
        <v>0.277150425205761</v>
      </c>
      <c r="X809" s="14">
        <v>0.24930675080402001</v>
      </c>
      <c r="Y809" s="14">
        <v>0.32036175911551001</v>
      </c>
      <c r="Z809" s="14">
        <v>0.13942760216524899</v>
      </c>
      <c r="AA809" s="14"/>
      <c r="AB809" s="14">
        <v>0.45020169940096699</v>
      </c>
      <c r="AC809" s="14">
        <v>0.17757297960916199</v>
      </c>
      <c r="AD809" s="14">
        <v>0.186500498977652</v>
      </c>
      <c r="AE809" s="14"/>
      <c r="AF809" s="14">
        <v>0.38534730434143899</v>
      </c>
      <c r="AG809" s="14">
        <v>0.157973387591304</v>
      </c>
      <c r="AH809" s="14">
        <v>7.0662011839962097E-2</v>
      </c>
      <c r="AI809" s="14">
        <v>0.24826496387111899</v>
      </c>
      <c r="AJ809" s="14">
        <v>0</v>
      </c>
      <c r="AK809" s="14"/>
      <c r="AL809" s="14">
        <v>0.41031498563431001</v>
      </c>
      <c r="AM809" s="14">
        <v>0.15196721934577501</v>
      </c>
      <c r="AN809" s="14">
        <v>0.19528848541473201</v>
      </c>
      <c r="AO809" s="14">
        <v>8.92954830011434E-2</v>
      </c>
      <c r="AP809" s="14">
        <v>0</v>
      </c>
      <c r="AQ809" s="14"/>
      <c r="AR809" s="14">
        <v>0.54157951278333405</v>
      </c>
      <c r="AS809" s="14">
        <v>0.27620740256375698</v>
      </c>
      <c r="AT809" s="14">
        <v>0.17658143345219901</v>
      </c>
      <c r="AU809" s="14"/>
      <c r="AV809" s="14">
        <v>0.40771798892132699</v>
      </c>
      <c r="AW809" s="14">
        <v>0.21191058535104901</v>
      </c>
      <c r="AX809" s="14">
        <v>0.183154273754008</v>
      </c>
      <c r="AY809" s="14"/>
      <c r="AZ809" s="14">
        <v>0.46152494587619802</v>
      </c>
      <c r="BA809" s="14">
        <v>0.26239115169566202</v>
      </c>
      <c r="BB809" s="14">
        <v>0.19249474270154099</v>
      </c>
      <c r="BC809" s="14"/>
      <c r="BD809" s="14">
        <v>0.36969486686577202</v>
      </c>
      <c r="BE809" s="14">
        <v>0.23634368779589801</v>
      </c>
      <c r="BF809" s="14"/>
      <c r="BG809" s="14">
        <v>0.28841530899463202</v>
      </c>
      <c r="BH809" s="14">
        <v>0.20542634219411099</v>
      </c>
      <c r="BI809" s="14"/>
      <c r="BJ809" s="14">
        <v>0.24704549364876099</v>
      </c>
      <c r="BK809" s="14">
        <v>0.26220533127367002</v>
      </c>
    </row>
    <row r="810" spans="2:63" x14ac:dyDescent="0.35">
      <c r="B810" t="s">
        <v>335</v>
      </c>
      <c r="C810" s="14">
        <v>0.30192734010777</v>
      </c>
      <c r="D810" s="14">
        <v>0.30858090593602799</v>
      </c>
      <c r="E810" s="14">
        <v>0.29471458178061499</v>
      </c>
      <c r="F810" s="14"/>
      <c r="G810" s="14">
        <v>0.31022017372021099</v>
      </c>
      <c r="H810" s="14">
        <v>0.33408600960193402</v>
      </c>
      <c r="I810" s="14">
        <v>0.258887910981286</v>
      </c>
      <c r="J810" s="14">
        <v>0.32106081373467599</v>
      </c>
      <c r="K810" s="14">
        <v>0.31116069460554102</v>
      </c>
      <c r="L810" s="14">
        <v>0.28273569449291103</v>
      </c>
      <c r="M810" s="14"/>
      <c r="N810" s="14">
        <v>0.301858891418818</v>
      </c>
      <c r="O810" s="14">
        <v>0.30194114488537399</v>
      </c>
      <c r="P810" s="14"/>
      <c r="Q810" s="14">
        <v>0.31538748907455499</v>
      </c>
      <c r="R810" s="14">
        <v>0.28413852555419</v>
      </c>
      <c r="S810" s="14">
        <v>0.33891858486526399</v>
      </c>
      <c r="T810" s="14">
        <v>0.50435951491033304</v>
      </c>
      <c r="U810" s="14">
        <v>0.25931457077165598</v>
      </c>
      <c r="V810" s="14">
        <v>0.39388717063200401</v>
      </c>
      <c r="W810" s="14">
        <v>0.34094938714162998</v>
      </c>
      <c r="X810" s="14">
        <v>0.26443920151912398</v>
      </c>
      <c r="Y810" s="14">
        <v>0.23637970785698501</v>
      </c>
      <c r="Z810" s="14">
        <v>7.8858893875665595E-2</v>
      </c>
      <c r="AA810" s="14"/>
      <c r="AB810" s="14">
        <v>0.286336731800446</v>
      </c>
      <c r="AC810" s="14">
        <v>0.39970584869061498</v>
      </c>
      <c r="AD810" s="14">
        <v>0.27568436957707398</v>
      </c>
      <c r="AE810" s="14"/>
      <c r="AF810" s="14">
        <v>0.32098205158063198</v>
      </c>
      <c r="AG810" s="14">
        <v>0.29511903202269002</v>
      </c>
      <c r="AH810" s="14">
        <v>0.408888855573801</v>
      </c>
      <c r="AI810" s="14">
        <v>0.257909023171362</v>
      </c>
      <c r="AJ810" s="14">
        <v>0</v>
      </c>
      <c r="AK810" s="14"/>
      <c r="AL810" s="14">
        <v>0.30188959090413298</v>
      </c>
      <c r="AM810" s="14">
        <v>0.320016856625774</v>
      </c>
      <c r="AN810" s="14">
        <v>0.30597039143252802</v>
      </c>
      <c r="AO810" s="14">
        <v>0.33656851219747502</v>
      </c>
      <c r="AP810" s="14">
        <v>0</v>
      </c>
      <c r="AQ810" s="14"/>
      <c r="AR810" s="14">
        <v>0.26136230096606999</v>
      </c>
      <c r="AS810" s="14">
        <v>0.37415319344796899</v>
      </c>
      <c r="AT810" s="14">
        <v>0.26895027184992698</v>
      </c>
      <c r="AU810" s="14"/>
      <c r="AV810" s="14">
        <v>0.29263681081198001</v>
      </c>
      <c r="AW810" s="14">
        <v>0.33937793995279403</v>
      </c>
      <c r="AX810" s="14">
        <v>0.22740241682012799</v>
      </c>
      <c r="AY810" s="14"/>
      <c r="AZ810" s="14">
        <v>0.26716278704359597</v>
      </c>
      <c r="BA810" s="14">
        <v>0.33013672408875799</v>
      </c>
      <c r="BB810" s="14">
        <v>0.27300907063685698</v>
      </c>
      <c r="BC810" s="14"/>
      <c r="BD810" s="14">
        <v>0.2891007139822</v>
      </c>
      <c r="BE810" s="14">
        <v>0.33821042523864198</v>
      </c>
      <c r="BF810" s="14"/>
      <c r="BG810" s="14">
        <v>0.29676762489755998</v>
      </c>
      <c r="BH810" s="14">
        <v>0.31129702705440998</v>
      </c>
      <c r="BI810" s="14"/>
      <c r="BJ810" s="14">
        <v>0.286196676055812</v>
      </c>
      <c r="BK810" s="14">
        <v>0.30623892631702798</v>
      </c>
    </row>
    <row r="811" spans="2:63" x14ac:dyDescent="0.35">
      <c r="B811" t="s">
        <v>337</v>
      </c>
      <c r="C811" s="14">
        <v>0.15749550692842601</v>
      </c>
      <c r="D811" s="14">
        <v>0.172907057677475</v>
      </c>
      <c r="E811" s="14">
        <v>0.14279991737832301</v>
      </c>
      <c r="F811" s="14"/>
      <c r="G811" s="14">
        <v>0.19321565833896701</v>
      </c>
      <c r="H811" s="14">
        <v>0.16874168725931199</v>
      </c>
      <c r="I811" s="14">
        <v>0.20156155920924901</v>
      </c>
      <c r="J811" s="14">
        <v>0.12697937614680799</v>
      </c>
      <c r="K811" s="14">
        <v>0.181986654305235</v>
      </c>
      <c r="L811" s="14">
        <v>7.7649276085017593E-2</v>
      </c>
      <c r="M811" s="14"/>
      <c r="N811" s="14">
        <v>0.151507185472778</v>
      </c>
      <c r="O811" s="14">
        <v>0.15870323562536301</v>
      </c>
      <c r="P811" s="14"/>
      <c r="Q811" s="14">
        <v>0.13236018224440199</v>
      </c>
      <c r="R811" s="14">
        <v>0.159507576690465</v>
      </c>
      <c r="S811" s="14">
        <v>0.24900009296846201</v>
      </c>
      <c r="T811" s="14">
        <v>0.10825961838483</v>
      </c>
      <c r="U811" s="14">
        <v>0.131145409258908</v>
      </c>
      <c r="V811" s="14">
        <v>0.139050656622595</v>
      </c>
      <c r="W811" s="14">
        <v>0.123218938941156</v>
      </c>
      <c r="X811" s="14">
        <v>0.14315572825308301</v>
      </c>
      <c r="Y811" s="14">
        <v>0.180532995214501</v>
      </c>
      <c r="Z811" s="14">
        <v>0.152742358476671</v>
      </c>
      <c r="AA811" s="14"/>
      <c r="AB811" s="14">
        <v>0.13346492044580799</v>
      </c>
      <c r="AC811" s="14">
        <v>0.191002913759413</v>
      </c>
      <c r="AD811" s="14">
        <v>0.160702376879019</v>
      </c>
      <c r="AE811" s="14"/>
      <c r="AF811" s="14">
        <v>0.14638773972386701</v>
      </c>
      <c r="AG811" s="14">
        <v>0.18069093792494401</v>
      </c>
      <c r="AH811" s="14">
        <v>0.162109322812339</v>
      </c>
      <c r="AI811" s="14">
        <v>0.14377180319511901</v>
      </c>
      <c r="AJ811" s="14">
        <v>0</v>
      </c>
      <c r="AK811" s="14"/>
      <c r="AL811" s="14">
        <v>0.151544983623739</v>
      </c>
      <c r="AM811" s="14">
        <v>0.177024861726891</v>
      </c>
      <c r="AN811" s="14">
        <v>0.149806550293313</v>
      </c>
      <c r="AO811" s="14">
        <v>8.1773831492046298E-2</v>
      </c>
      <c r="AP811" s="14">
        <v>0</v>
      </c>
      <c r="AQ811" s="14"/>
      <c r="AR811" s="14">
        <v>9.5628635768704895E-2</v>
      </c>
      <c r="AS811" s="14">
        <v>0.17334784192691399</v>
      </c>
      <c r="AT811" s="14">
        <v>0.17472975487134801</v>
      </c>
      <c r="AU811" s="14"/>
      <c r="AV811" s="14">
        <v>0.120989116825984</v>
      </c>
      <c r="AW811" s="14">
        <v>0.16998445150816699</v>
      </c>
      <c r="AX811" s="14">
        <v>0.22235127494752099</v>
      </c>
      <c r="AY811" s="14"/>
      <c r="AZ811" s="14">
        <v>0.13080542021782801</v>
      </c>
      <c r="BA811" s="14">
        <v>0.16620448566437099</v>
      </c>
      <c r="BB811" s="14">
        <v>0.176946097480568</v>
      </c>
      <c r="BC811" s="14"/>
      <c r="BD811" s="14">
        <v>0.123826127202562</v>
      </c>
      <c r="BE811" s="14">
        <v>0.137921570944777</v>
      </c>
      <c r="BF811" s="14"/>
      <c r="BG811" s="14">
        <v>0.16653700355048001</v>
      </c>
      <c r="BH811" s="14">
        <v>0.14107677267152</v>
      </c>
      <c r="BI811" s="14"/>
      <c r="BJ811" s="14">
        <v>0.159021565641212</v>
      </c>
      <c r="BK811" s="14">
        <v>0.15707723255177899</v>
      </c>
    </row>
    <row r="812" spans="2:63" x14ac:dyDescent="0.35">
      <c r="B812" t="s">
        <v>338</v>
      </c>
      <c r="C812" s="14">
        <v>0.166159630781089</v>
      </c>
      <c r="D812" s="14">
        <v>0.19068460486296199</v>
      </c>
      <c r="E812" s="14">
        <v>0.14333710326961999</v>
      </c>
      <c r="F812" s="14"/>
      <c r="G812" s="14">
        <v>0.13439633746537699</v>
      </c>
      <c r="H812" s="14">
        <v>0.133069396789077</v>
      </c>
      <c r="I812" s="14">
        <v>0.17945343401997399</v>
      </c>
      <c r="J812" s="14">
        <v>0.19693526012093901</v>
      </c>
      <c r="K812" s="14">
        <v>0.14522535242068099</v>
      </c>
      <c r="L812" s="14">
        <v>0.19810641162415099</v>
      </c>
      <c r="M812" s="14"/>
      <c r="N812" s="14">
        <v>0.21149636041015199</v>
      </c>
      <c r="O812" s="14">
        <v>0.15701608867102601</v>
      </c>
      <c r="P812" s="14"/>
      <c r="Q812" s="14">
        <v>7.0087505281680298E-2</v>
      </c>
      <c r="R812" s="14">
        <v>0.123886871920669</v>
      </c>
      <c r="S812" s="14">
        <v>0.13166906238609899</v>
      </c>
      <c r="T812" s="14">
        <v>0.14526032944384101</v>
      </c>
      <c r="U812" s="14">
        <v>0.204060847072845</v>
      </c>
      <c r="V812" s="14">
        <v>0.17950045807579201</v>
      </c>
      <c r="W812" s="14">
        <v>0.159866735523638</v>
      </c>
      <c r="X812" s="14">
        <v>0.23049978992460499</v>
      </c>
      <c r="Y812" s="14">
        <v>0.22759054125165401</v>
      </c>
      <c r="Z812" s="14">
        <v>0.18423398837402399</v>
      </c>
      <c r="AA812" s="14"/>
      <c r="AB812" s="14">
        <v>7.0783138567593495E-2</v>
      </c>
      <c r="AC812" s="14">
        <v>0.13795006404416299</v>
      </c>
      <c r="AD812" s="14">
        <v>0.27732652831604598</v>
      </c>
      <c r="AE812" s="14"/>
      <c r="AF812" s="14">
        <v>7.9152702885064596E-2</v>
      </c>
      <c r="AG812" s="14">
        <v>0.25534960608002599</v>
      </c>
      <c r="AH812" s="14">
        <v>0.24684871001873401</v>
      </c>
      <c r="AI812" s="14">
        <v>0.15941887565781401</v>
      </c>
      <c r="AJ812" s="14">
        <v>0</v>
      </c>
      <c r="AK812" s="14"/>
      <c r="AL812" s="14">
        <v>6.35835508233136E-2</v>
      </c>
      <c r="AM812" s="14">
        <v>0.27261342178402698</v>
      </c>
      <c r="AN812" s="14">
        <v>0.19179188170143199</v>
      </c>
      <c r="AO812" s="14">
        <v>9.3421238838649695E-2</v>
      </c>
      <c r="AP812" s="14">
        <v>0</v>
      </c>
      <c r="AQ812" s="14"/>
      <c r="AR812" s="14">
        <v>7.2822289446751204E-2</v>
      </c>
      <c r="AS812" s="14">
        <v>0.101766427808044</v>
      </c>
      <c r="AT812" s="14">
        <v>0.268538536565818</v>
      </c>
      <c r="AU812" s="14"/>
      <c r="AV812" s="14">
        <v>0.14232140718522901</v>
      </c>
      <c r="AW812" s="14">
        <v>0.16802836982033001</v>
      </c>
      <c r="AX812" s="14">
        <v>0.230520355096139</v>
      </c>
      <c r="AY812" s="14"/>
      <c r="AZ812" s="14">
        <v>8.8515689657624699E-2</v>
      </c>
      <c r="BA812" s="14">
        <v>0.12519936791639599</v>
      </c>
      <c r="BB812" s="14">
        <v>0.28248864321330203</v>
      </c>
      <c r="BC812" s="14"/>
      <c r="BD812" s="14">
        <v>0.18231412483996001</v>
      </c>
      <c r="BE812" s="14">
        <v>0.18441383432443301</v>
      </c>
      <c r="BF812" s="14"/>
      <c r="BG812" s="14">
        <v>0.175617378076695</v>
      </c>
      <c r="BH812" s="14">
        <v>0.148985014010592</v>
      </c>
      <c r="BI812" s="14"/>
      <c r="BJ812" s="14">
        <v>0.20583492599379599</v>
      </c>
      <c r="BK812" s="14">
        <v>0.15528510856624</v>
      </c>
    </row>
    <row r="813" spans="2:63" x14ac:dyDescent="0.35">
      <c r="B813" t="s">
        <v>86</v>
      </c>
      <c r="C813" s="14">
        <v>0.115473448801061</v>
      </c>
      <c r="D813" s="14">
        <v>7.8368306161069198E-2</v>
      </c>
      <c r="E813" s="14">
        <v>0.14970845549394299</v>
      </c>
      <c r="F813" s="14"/>
      <c r="G813" s="14">
        <v>9.1436645167998307E-2</v>
      </c>
      <c r="H813" s="14">
        <v>7.8895984778904499E-2</v>
      </c>
      <c r="I813" s="14">
        <v>0.120947003559514</v>
      </c>
      <c r="J813" s="14">
        <v>0.13058549226322499</v>
      </c>
      <c r="K813" s="14">
        <v>0.13625167196601901</v>
      </c>
      <c r="L813" s="14">
        <v>0.13741703250635801</v>
      </c>
      <c r="M813" s="14"/>
      <c r="N813" s="14">
        <v>3.3060009467742998E-2</v>
      </c>
      <c r="O813" s="14">
        <v>0.132094646649797</v>
      </c>
      <c r="P813" s="14"/>
      <c r="Q813" s="14">
        <v>0.26275675768870899</v>
      </c>
      <c r="R813" s="14">
        <v>0.15505717338664601</v>
      </c>
      <c r="S813" s="14">
        <v>9.7712109124748703E-2</v>
      </c>
      <c r="T813" s="14">
        <v>8.4010173029019003E-2</v>
      </c>
      <c r="U813" s="14">
        <v>6.9665518606334798E-2</v>
      </c>
      <c r="V813" s="14">
        <v>5.1767742209922502E-2</v>
      </c>
      <c r="W813" s="14">
        <v>9.8814513187814201E-2</v>
      </c>
      <c r="X813" s="14">
        <v>0.112598529499167</v>
      </c>
      <c r="Y813" s="14">
        <v>3.5134996561350398E-2</v>
      </c>
      <c r="Z813" s="14">
        <v>0.44473715710839101</v>
      </c>
      <c r="AA813" s="14"/>
      <c r="AB813" s="14">
        <v>5.9213509785186101E-2</v>
      </c>
      <c r="AC813" s="14">
        <v>9.3768193896647006E-2</v>
      </c>
      <c r="AD813" s="14">
        <v>9.9786226250208707E-2</v>
      </c>
      <c r="AE813" s="14"/>
      <c r="AF813" s="14">
        <v>6.8130201468997495E-2</v>
      </c>
      <c r="AG813" s="14">
        <v>0.110867036381035</v>
      </c>
      <c r="AH813" s="14">
        <v>0.111491099755165</v>
      </c>
      <c r="AI813" s="14">
        <v>0.190635334104585</v>
      </c>
      <c r="AJ813" s="14">
        <v>0</v>
      </c>
      <c r="AK813" s="14"/>
      <c r="AL813" s="14">
        <v>7.2666889014503896E-2</v>
      </c>
      <c r="AM813" s="14">
        <v>7.8377640517532807E-2</v>
      </c>
      <c r="AN813" s="14">
        <v>0.15714269115799501</v>
      </c>
      <c r="AO813" s="14">
        <v>0.39894093447068502</v>
      </c>
      <c r="AP813" s="14">
        <v>0</v>
      </c>
      <c r="AQ813" s="14"/>
      <c r="AR813" s="14">
        <v>2.86072610351399E-2</v>
      </c>
      <c r="AS813" s="14">
        <v>7.45251342533155E-2</v>
      </c>
      <c r="AT813" s="14">
        <v>0.111200003260707</v>
      </c>
      <c r="AU813" s="14"/>
      <c r="AV813" s="14">
        <v>3.6334676255479301E-2</v>
      </c>
      <c r="AW813" s="14">
        <v>0.11069865336765999</v>
      </c>
      <c r="AX813" s="14">
        <v>0.13657167938220399</v>
      </c>
      <c r="AY813" s="14"/>
      <c r="AZ813" s="14">
        <v>5.1991157204753197E-2</v>
      </c>
      <c r="BA813" s="14">
        <v>0.11606827063481399</v>
      </c>
      <c r="BB813" s="14">
        <v>7.5061445967731399E-2</v>
      </c>
      <c r="BC813" s="14"/>
      <c r="BD813" s="14">
        <v>3.5064167109505599E-2</v>
      </c>
      <c r="BE813" s="14">
        <v>0.10311048169625001</v>
      </c>
      <c r="BF813" s="14"/>
      <c r="BG813" s="14">
        <v>7.2662684480632997E-2</v>
      </c>
      <c r="BH813" s="14">
        <v>0.19321484406936701</v>
      </c>
      <c r="BI813" s="14"/>
      <c r="BJ813" s="14">
        <v>0.10190133866041901</v>
      </c>
      <c r="BK813" s="14">
        <v>0.119193401291283</v>
      </c>
    </row>
    <row r="814" spans="2:63" x14ac:dyDescent="0.35">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row>
    <row r="815" spans="2:63" x14ac:dyDescent="0.35">
      <c r="B815" s="6" t="s">
        <v>422</v>
      </c>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row>
    <row r="816" spans="2:63" x14ac:dyDescent="0.35">
      <c r="B816" s="21" t="s">
        <v>90</v>
      </c>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row>
    <row r="817" spans="2:63" x14ac:dyDescent="0.35">
      <c r="B817" t="s">
        <v>334</v>
      </c>
      <c r="C817" s="14">
        <v>0.16029012444624199</v>
      </c>
      <c r="D817" s="14">
        <v>0.17606848274981801</v>
      </c>
      <c r="E817" s="14">
        <v>0.14732450550406501</v>
      </c>
      <c r="F817" s="14"/>
      <c r="G817" s="14">
        <v>0.163529696988406</v>
      </c>
      <c r="H817" s="14">
        <v>0.205613277081346</v>
      </c>
      <c r="I817" s="14">
        <v>0.13353522826689801</v>
      </c>
      <c r="J817" s="14">
        <v>0.14215910611153301</v>
      </c>
      <c r="K817" s="14">
        <v>0.152190732097916</v>
      </c>
      <c r="L817" s="14">
        <v>0.161847579221853</v>
      </c>
      <c r="M817" s="14"/>
      <c r="N817" s="14">
        <v>0.18353897319440901</v>
      </c>
      <c r="O817" s="14">
        <v>0.15560128100123399</v>
      </c>
      <c r="P817" s="14"/>
      <c r="Q817" s="14">
        <v>0.11332867503944501</v>
      </c>
      <c r="R817" s="14">
        <v>0.16321351460792599</v>
      </c>
      <c r="S817" s="14">
        <v>0.18374172748916101</v>
      </c>
      <c r="T817" s="14">
        <v>0.112283553031786</v>
      </c>
      <c r="U817" s="14">
        <v>0.12890868367490799</v>
      </c>
      <c r="V817" s="14">
        <v>0.15375092936554499</v>
      </c>
      <c r="W817" s="14">
        <v>0.170424146599988</v>
      </c>
      <c r="X817" s="14">
        <v>0.16292072767097801</v>
      </c>
      <c r="Y817" s="14">
        <v>0.158383365554808</v>
      </c>
      <c r="Z817" s="14">
        <v>9.0794764285436494E-2</v>
      </c>
      <c r="AA817" s="14"/>
      <c r="AB817" s="14">
        <v>0.25545521830055801</v>
      </c>
      <c r="AC817" s="14">
        <v>0.12087136292718299</v>
      </c>
      <c r="AD817" s="14">
        <v>0.130752935097879</v>
      </c>
      <c r="AE817" s="14"/>
      <c r="AF817" s="14">
        <v>0.23853880897816301</v>
      </c>
      <c r="AG817" s="14">
        <v>0.104180074738342</v>
      </c>
      <c r="AH817" s="14">
        <v>3.77989837854791E-2</v>
      </c>
      <c r="AI817" s="14">
        <v>0.135223510758917</v>
      </c>
      <c r="AJ817" s="14">
        <v>0</v>
      </c>
      <c r="AK817" s="14"/>
      <c r="AL817" s="14">
        <v>0.22660703109511801</v>
      </c>
      <c r="AM817" s="14">
        <v>0.119815067613078</v>
      </c>
      <c r="AN817" s="14">
        <v>0.10607093436802</v>
      </c>
      <c r="AO817" s="14">
        <v>0</v>
      </c>
      <c r="AP817" s="14">
        <v>0</v>
      </c>
      <c r="AQ817" s="14"/>
      <c r="AR817" s="14">
        <v>0.37069748071328501</v>
      </c>
      <c r="AS817" s="14">
        <v>0.140983868853547</v>
      </c>
      <c r="AT817" s="14">
        <v>0.124311472154204</v>
      </c>
      <c r="AU817" s="14"/>
      <c r="AV817" s="14">
        <v>0.24618673046480899</v>
      </c>
      <c r="AW817" s="14">
        <v>0.144903242437425</v>
      </c>
      <c r="AX817" s="14">
        <v>8.54481116381067E-2</v>
      </c>
      <c r="AY817" s="14"/>
      <c r="AZ817" s="14">
        <v>0.31300925108294397</v>
      </c>
      <c r="BA817" s="14">
        <v>0.14422585208079999</v>
      </c>
      <c r="BB817" s="14">
        <v>0.121994019970982</v>
      </c>
      <c r="BC817" s="14"/>
      <c r="BD817" s="14">
        <v>0.17469544724272401</v>
      </c>
      <c r="BE817" s="14">
        <v>0.137959994391988</v>
      </c>
      <c r="BF817" s="14"/>
      <c r="BG817" s="14">
        <v>0.18581521139850399</v>
      </c>
      <c r="BH817" s="14">
        <v>0.11393832705339101</v>
      </c>
      <c r="BI817" s="14"/>
      <c r="BJ817" s="14">
        <v>0.16574360982665801</v>
      </c>
      <c r="BK817" s="14">
        <v>0.158795389558959</v>
      </c>
    </row>
    <row r="818" spans="2:63" x14ac:dyDescent="0.35">
      <c r="B818" t="s">
        <v>335</v>
      </c>
      <c r="C818" s="14">
        <v>0.30086713908891299</v>
      </c>
      <c r="D818" s="14">
        <v>0.28178222689834098</v>
      </c>
      <c r="E818" s="14">
        <v>0.31678479761151801</v>
      </c>
      <c r="F818" s="14"/>
      <c r="G818" s="14">
        <v>0.31199023579141899</v>
      </c>
      <c r="H818" s="14">
        <v>0.30822091799450602</v>
      </c>
      <c r="I818" s="14">
        <v>0.32295737829167898</v>
      </c>
      <c r="J818" s="14">
        <v>0.27559488951396199</v>
      </c>
      <c r="K818" s="14">
        <v>0.30915348797374997</v>
      </c>
      <c r="L818" s="14">
        <v>0.27710802114844701</v>
      </c>
      <c r="M818" s="14"/>
      <c r="N818" s="14">
        <v>0.290273184925539</v>
      </c>
      <c r="O818" s="14">
        <v>0.30300373488656801</v>
      </c>
      <c r="P818" s="14"/>
      <c r="Q818" s="14">
        <v>0.34210990683854398</v>
      </c>
      <c r="R818" s="14">
        <v>0.30703073932241698</v>
      </c>
      <c r="S818" s="14">
        <v>0.28505974927307098</v>
      </c>
      <c r="T818" s="14">
        <v>0.27898199663369599</v>
      </c>
      <c r="U818" s="14">
        <v>0.32406916182867301</v>
      </c>
      <c r="V818" s="14">
        <v>0.38559035726778601</v>
      </c>
      <c r="W818" s="14">
        <v>0.29428238915201399</v>
      </c>
      <c r="X818" s="14">
        <v>0.22038644656397999</v>
      </c>
      <c r="Y818" s="14">
        <v>0.306750261652804</v>
      </c>
      <c r="Z818" s="14">
        <v>0.30853552421717301</v>
      </c>
      <c r="AA818" s="14"/>
      <c r="AB818" s="14">
        <v>0.37332795065028801</v>
      </c>
      <c r="AC818" s="14">
        <v>0.32012441283262499</v>
      </c>
      <c r="AD818" s="14">
        <v>0.27498790525868499</v>
      </c>
      <c r="AE818" s="14"/>
      <c r="AF818" s="14">
        <v>0.37543049983877202</v>
      </c>
      <c r="AG818" s="14">
        <v>0.27058144390580602</v>
      </c>
      <c r="AH818" s="14">
        <v>0.24268859167405199</v>
      </c>
      <c r="AI818" s="14">
        <v>0.20761806416058801</v>
      </c>
      <c r="AJ818" s="14">
        <v>0</v>
      </c>
      <c r="AK818" s="14"/>
      <c r="AL818" s="14">
        <v>0.38530793969555799</v>
      </c>
      <c r="AM818" s="14">
        <v>0.26445535409104498</v>
      </c>
      <c r="AN818" s="14">
        <v>0.26893107345342598</v>
      </c>
      <c r="AO818" s="14">
        <v>0.25026710653506901</v>
      </c>
      <c r="AP818" s="14">
        <v>0</v>
      </c>
      <c r="AQ818" s="14"/>
      <c r="AR818" s="14">
        <v>0.34670450176046702</v>
      </c>
      <c r="AS818" s="14">
        <v>0.40672248328383898</v>
      </c>
      <c r="AT818" s="14">
        <v>0.20202343866705599</v>
      </c>
      <c r="AU818" s="14"/>
      <c r="AV818" s="14">
        <v>0.37130334734135301</v>
      </c>
      <c r="AW818" s="14">
        <v>0.299932349302789</v>
      </c>
      <c r="AX818" s="14">
        <v>0.21718844981891799</v>
      </c>
      <c r="AY818" s="14"/>
      <c r="AZ818" s="14">
        <v>0.36126109196501199</v>
      </c>
      <c r="BA818" s="14">
        <v>0.34562881763939401</v>
      </c>
      <c r="BB818" s="14">
        <v>0.23472609934460101</v>
      </c>
      <c r="BC818" s="14"/>
      <c r="BD818" s="14">
        <v>0.36472520185575502</v>
      </c>
      <c r="BE818" s="14">
        <v>0.31546919440749499</v>
      </c>
      <c r="BF818" s="14"/>
      <c r="BG818" s="14">
        <v>0.31151385976457102</v>
      </c>
      <c r="BH818" s="14">
        <v>0.281533428665935</v>
      </c>
      <c r="BI818" s="14"/>
      <c r="BJ818" s="14">
        <v>0.300689461343074</v>
      </c>
      <c r="BK818" s="14">
        <v>0.30091583842647002</v>
      </c>
    </row>
    <row r="819" spans="2:63" x14ac:dyDescent="0.35">
      <c r="B819" t="s">
        <v>337</v>
      </c>
      <c r="C819" s="14">
        <v>0.20775219105863901</v>
      </c>
      <c r="D819" s="14">
        <v>0.21067904710141999</v>
      </c>
      <c r="E819" s="14">
        <v>0.20466230169680799</v>
      </c>
      <c r="F819" s="14"/>
      <c r="G819" s="14">
        <v>0.231685119263254</v>
      </c>
      <c r="H819" s="14">
        <v>0.21100554938959301</v>
      </c>
      <c r="I819" s="14">
        <v>0.21887120308864</v>
      </c>
      <c r="J819" s="14">
        <v>0.19157187157296901</v>
      </c>
      <c r="K819" s="14">
        <v>0.24081779699004499</v>
      </c>
      <c r="L819" s="14">
        <v>0.16315111349703701</v>
      </c>
      <c r="M819" s="14"/>
      <c r="N819" s="14">
        <v>0.171095066685619</v>
      </c>
      <c r="O819" s="14">
        <v>0.21514522454563401</v>
      </c>
      <c r="P819" s="14"/>
      <c r="Q819" s="14">
        <v>0.13598975795224499</v>
      </c>
      <c r="R819" s="14">
        <v>0.18303532384309701</v>
      </c>
      <c r="S819" s="14">
        <v>0.291355754723094</v>
      </c>
      <c r="T819" s="14">
        <v>0.29200345542900802</v>
      </c>
      <c r="U819" s="14">
        <v>0.17504581502644401</v>
      </c>
      <c r="V819" s="14">
        <v>0.28272318252871698</v>
      </c>
      <c r="W819" s="14">
        <v>0.23929098540645199</v>
      </c>
      <c r="X819" s="14">
        <v>0.25792102593572003</v>
      </c>
      <c r="Y819" s="14">
        <v>0.134979989583491</v>
      </c>
      <c r="Z819" s="14">
        <v>0.10376391750831</v>
      </c>
      <c r="AA819" s="14"/>
      <c r="AB819" s="14">
        <v>0.17577945648529</v>
      </c>
      <c r="AC819" s="14">
        <v>0.25580325007155003</v>
      </c>
      <c r="AD819" s="14">
        <v>0.208764504902581</v>
      </c>
      <c r="AE819" s="14"/>
      <c r="AF819" s="14">
        <v>0.184230653699996</v>
      </c>
      <c r="AG819" s="14">
        <v>0.23150004425529899</v>
      </c>
      <c r="AH819" s="14">
        <v>0.25167671213517401</v>
      </c>
      <c r="AI819" s="14">
        <v>0.217096109239759</v>
      </c>
      <c r="AJ819" s="14">
        <v>0</v>
      </c>
      <c r="AK819" s="14"/>
      <c r="AL819" s="14">
        <v>0.19722027110572299</v>
      </c>
      <c r="AM819" s="14">
        <v>0.244682333279377</v>
      </c>
      <c r="AN819" s="14">
        <v>0.179026850923933</v>
      </c>
      <c r="AO819" s="14">
        <v>0.33132873351861503</v>
      </c>
      <c r="AP819" s="14">
        <v>0</v>
      </c>
      <c r="AQ819" s="14"/>
      <c r="AR819" s="14">
        <v>0.12804257657947499</v>
      </c>
      <c r="AS819" s="14">
        <v>0.23560034990423501</v>
      </c>
      <c r="AT819" s="14">
        <v>0.218602206635787</v>
      </c>
      <c r="AU819" s="14"/>
      <c r="AV819" s="14">
        <v>0.13831776200748599</v>
      </c>
      <c r="AW819" s="14">
        <v>0.238229470999548</v>
      </c>
      <c r="AX819" s="14">
        <v>0.30219735293100702</v>
      </c>
      <c r="AY819" s="14"/>
      <c r="AZ819" s="14">
        <v>0.123350542643099</v>
      </c>
      <c r="BA819" s="14">
        <v>0.216988219764845</v>
      </c>
      <c r="BB819" s="14">
        <v>0.246576788480176</v>
      </c>
      <c r="BC819" s="14"/>
      <c r="BD819" s="14">
        <v>0.19128001595156699</v>
      </c>
      <c r="BE819" s="14">
        <v>0.20925511191658799</v>
      </c>
      <c r="BF819" s="14"/>
      <c r="BG819" s="14">
        <v>0.21655571245122299</v>
      </c>
      <c r="BH819" s="14">
        <v>0.19176560340485799</v>
      </c>
      <c r="BI819" s="14"/>
      <c r="BJ819" s="14">
        <v>0.16385324281157901</v>
      </c>
      <c r="BK819" s="14">
        <v>0.21978436587578501</v>
      </c>
    </row>
    <row r="820" spans="2:63" x14ac:dyDescent="0.35">
      <c r="B820" t="s">
        <v>338</v>
      </c>
      <c r="C820" s="14">
        <v>0.198827967776665</v>
      </c>
      <c r="D820" s="14">
        <v>0.229765487506741</v>
      </c>
      <c r="E820" s="14">
        <v>0.170489079927367</v>
      </c>
      <c r="F820" s="14"/>
      <c r="G820" s="14">
        <v>0.17400492570578599</v>
      </c>
      <c r="H820" s="14">
        <v>0.17027177047327899</v>
      </c>
      <c r="I820" s="14">
        <v>0.21719814558853801</v>
      </c>
      <c r="J820" s="14">
        <v>0.21550589485021501</v>
      </c>
      <c r="K820" s="14">
        <v>0.154754169751112</v>
      </c>
      <c r="L820" s="14">
        <v>0.24679112280183399</v>
      </c>
      <c r="M820" s="14"/>
      <c r="N820" s="14">
        <v>0.29319442157382197</v>
      </c>
      <c r="O820" s="14">
        <v>0.17979607793522201</v>
      </c>
      <c r="P820" s="14"/>
      <c r="Q820" s="14">
        <v>0.13469474732904199</v>
      </c>
      <c r="R820" s="14">
        <v>0.16957985016586399</v>
      </c>
      <c r="S820" s="14">
        <v>0.115762718493539</v>
      </c>
      <c r="T820" s="14">
        <v>0.236199439147639</v>
      </c>
      <c r="U820" s="14">
        <v>0.19498870075525901</v>
      </c>
      <c r="V820" s="14">
        <v>0.14570568764919201</v>
      </c>
      <c r="W820" s="14">
        <v>0.17075945868065801</v>
      </c>
      <c r="X820" s="14">
        <v>0.26501517586780798</v>
      </c>
      <c r="Y820" s="14">
        <v>0.32060765477508002</v>
      </c>
      <c r="Z820" s="14">
        <v>0.13539333306394699</v>
      </c>
      <c r="AA820" s="14"/>
      <c r="AB820" s="14">
        <v>0.11293317721989</v>
      </c>
      <c r="AC820" s="14">
        <v>0.216275991352917</v>
      </c>
      <c r="AD820" s="14">
        <v>0.26516922811437199</v>
      </c>
      <c r="AE820" s="14"/>
      <c r="AF820" s="14">
        <v>0.10901280479473301</v>
      </c>
      <c r="AG820" s="14">
        <v>0.26646138499196798</v>
      </c>
      <c r="AH820" s="14">
        <v>0.33144218951822002</v>
      </c>
      <c r="AI820" s="14">
        <v>0.22778752521558501</v>
      </c>
      <c r="AJ820" s="14">
        <v>0</v>
      </c>
      <c r="AK820" s="14"/>
      <c r="AL820" s="14">
        <v>0.102241668959843</v>
      </c>
      <c r="AM820" s="14">
        <v>0.277840560432287</v>
      </c>
      <c r="AN820" s="14">
        <v>0.24028405639873601</v>
      </c>
      <c r="AO820" s="14">
        <v>0.25927112160532301</v>
      </c>
      <c r="AP820" s="14">
        <v>0</v>
      </c>
      <c r="AQ820" s="14"/>
      <c r="AR820" s="14">
        <v>0.108392271391083</v>
      </c>
      <c r="AS820" s="14">
        <v>0.118553536370542</v>
      </c>
      <c r="AT820" s="14">
        <v>0.32091359922472301</v>
      </c>
      <c r="AU820" s="14"/>
      <c r="AV820" s="14">
        <v>0.17545398458532399</v>
      </c>
      <c r="AW820" s="14">
        <v>0.195854874703768</v>
      </c>
      <c r="AX820" s="14">
        <v>0.28258534594553197</v>
      </c>
      <c r="AY820" s="14"/>
      <c r="AZ820" s="14">
        <v>0.121781321657502</v>
      </c>
      <c r="BA820" s="14">
        <v>0.17029506009131501</v>
      </c>
      <c r="BB820" s="14">
        <v>0.29418017595185703</v>
      </c>
      <c r="BC820" s="14"/>
      <c r="BD820" s="14">
        <v>0.223654023599858</v>
      </c>
      <c r="BE820" s="14">
        <v>0.197984328575634</v>
      </c>
      <c r="BF820" s="14"/>
      <c r="BG820" s="14">
        <v>0.19714342424929601</v>
      </c>
      <c r="BH820" s="14">
        <v>0.20188698263628499</v>
      </c>
      <c r="BI820" s="14"/>
      <c r="BJ820" s="14">
        <v>0.24839831441145799</v>
      </c>
      <c r="BK820" s="14">
        <v>0.18524133073243201</v>
      </c>
    </row>
    <row r="821" spans="2:63" x14ac:dyDescent="0.35">
      <c r="B821" t="s">
        <v>86</v>
      </c>
      <c r="C821" s="14">
        <v>0.13226257762954099</v>
      </c>
      <c r="D821" s="14">
        <v>0.101704755743678</v>
      </c>
      <c r="E821" s="14">
        <v>0.16073931526024199</v>
      </c>
      <c r="F821" s="14"/>
      <c r="G821" s="14">
        <v>0.118790022251135</v>
      </c>
      <c r="H821" s="14">
        <v>0.104888485061276</v>
      </c>
      <c r="I821" s="14">
        <v>0.107438044764246</v>
      </c>
      <c r="J821" s="14">
        <v>0.175168237951321</v>
      </c>
      <c r="K821" s="14">
        <v>0.143083813187176</v>
      </c>
      <c r="L821" s="14">
        <v>0.15110216333082799</v>
      </c>
      <c r="M821" s="14"/>
      <c r="N821" s="14">
        <v>6.1898353620609997E-2</v>
      </c>
      <c r="O821" s="14">
        <v>0.14645368163134201</v>
      </c>
      <c r="P821" s="14"/>
      <c r="Q821" s="14">
        <v>0.27387691284072402</v>
      </c>
      <c r="R821" s="14">
        <v>0.177140572060695</v>
      </c>
      <c r="S821" s="14">
        <v>0.12408005002113499</v>
      </c>
      <c r="T821" s="14">
        <v>8.0531555757871007E-2</v>
      </c>
      <c r="U821" s="14">
        <v>0.17698763871471601</v>
      </c>
      <c r="V821" s="14">
        <v>3.2229843188759398E-2</v>
      </c>
      <c r="W821" s="14">
        <v>0.12524302016088801</v>
      </c>
      <c r="X821" s="14">
        <v>9.3756623961514296E-2</v>
      </c>
      <c r="Y821" s="14">
        <v>7.9278728433817003E-2</v>
      </c>
      <c r="Z821" s="14">
        <v>0.36151246092513301</v>
      </c>
      <c r="AA821" s="14"/>
      <c r="AB821" s="14">
        <v>8.2504197343974697E-2</v>
      </c>
      <c r="AC821" s="14">
        <v>8.6924982815725901E-2</v>
      </c>
      <c r="AD821" s="14">
        <v>0.120325426626484</v>
      </c>
      <c r="AE821" s="14"/>
      <c r="AF821" s="14">
        <v>9.2787232688336094E-2</v>
      </c>
      <c r="AG821" s="14">
        <v>0.127277052108584</v>
      </c>
      <c r="AH821" s="14">
        <v>0.13639352288707501</v>
      </c>
      <c r="AI821" s="14">
        <v>0.21227479062515101</v>
      </c>
      <c r="AJ821" s="14">
        <v>0</v>
      </c>
      <c r="AK821" s="14"/>
      <c r="AL821" s="14">
        <v>8.8623089143757799E-2</v>
      </c>
      <c r="AM821" s="14">
        <v>9.3206684584212496E-2</v>
      </c>
      <c r="AN821" s="14">
        <v>0.20568708485588499</v>
      </c>
      <c r="AO821" s="14">
        <v>0.15913303834099199</v>
      </c>
      <c r="AP821" s="14">
        <v>0</v>
      </c>
      <c r="AQ821" s="14"/>
      <c r="AR821" s="14">
        <v>4.61631695556892E-2</v>
      </c>
      <c r="AS821" s="14">
        <v>9.8139761587835606E-2</v>
      </c>
      <c r="AT821" s="14">
        <v>0.13414928331823001</v>
      </c>
      <c r="AU821" s="14"/>
      <c r="AV821" s="14">
        <v>6.8738175601028503E-2</v>
      </c>
      <c r="AW821" s="14">
        <v>0.121080062556471</v>
      </c>
      <c r="AX821" s="14">
        <v>0.112580739666435</v>
      </c>
      <c r="AY821" s="14"/>
      <c r="AZ821" s="14">
        <v>8.05977926514444E-2</v>
      </c>
      <c r="BA821" s="14">
        <v>0.12286205042364499</v>
      </c>
      <c r="BB821" s="14">
        <v>0.10252291625238399</v>
      </c>
      <c r="BC821" s="14"/>
      <c r="BD821" s="14">
        <v>4.5645311350095599E-2</v>
      </c>
      <c r="BE821" s="14">
        <v>0.13933137070829599</v>
      </c>
      <c r="BF821" s="14"/>
      <c r="BG821" s="14">
        <v>8.8971792136407296E-2</v>
      </c>
      <c r="BH821" s="14">
        <v>0.210875658239531</v>
      </c>
      <c r="BI821" s="14"/>
      <c r="BJ821" s="14">
        <v>0.12131537160723101</v>
      </c>
      <c r="BK821" s="14">
        <v>0.13526307540635399</v>
      </c>
    </row>
    <row r="822" spans="2:63" x14ac:dyDescent="0.35">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row>
    <row r="823" spans="2:63" x14ac:dyDescent="0.35">
      <c r="B823" s="6" t="s">
        <v>423</v>
      </c>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row>
    <row r="824" spans="2:63" x14ac:dyDescent="0.35">
      <c r="B824" s="21" t="s">
        <v>90</v>
      </c>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row>
    <row r="825" spans="2:63" x14ac:dyDescent="0.35">
      <c r="B825" t="s">
        <v>334</v>
      </c>
      <c r="C825" s="14">
        <v>0.17856985992956201</v>
      </c>
      <c r="D825" s="14">
        <v>0.17235874692905301</v>
      </c>
      <c r="E825" s="14">
        <v>0.18347295096321101</v>
      </c>
      <c r="F825" s="14"/>
      <c r="G825" s="14">
        <v>0.148989082194491</v>
      </c>
      <c r="H825" s="14">
        <v>0.194076525182306</v>
      </c>
      <c r="I825" s="14">
        <v>0.166774908530231</v>
      </c>
      <c r="J825" s="14">
        <v>0.14360572201340399</v>
      </c>
      <c r="K825" s="14">
        <v>0.164245976572469</v>
      </c>
      <c r="L825" s="14">
        <v>0.243145958729066</v>
      </c>
      <c r="M825" s="14"/>
      <c r="N825" s="14">
        <v>0.243920124036764</v>
      </c>
      <c r="O825" s="14">
        <v>0.16538997473147099</v>
      </c>
      <c r="P825" s="14"/>
      <c r="Q825" s="14">
        <v>0.181272896713536</v>
      </c>
      <c r="R825" s="14">
        <v>0.17972770520428499</v>
      </c>
      <c r="S825" s="14">
        <v>0.213204181556126</v>
      </c>
      <c r="T825" s="14">
        <v>0.16245297367046699</v>
      </c>
      <c r="U825" s="14">
        <v>0.10542867383327301</v>
      </c>
      <c r="V825" s="14">
        <v>0.22626586293958401</v>
      </c>
      <c r="W825" s="14">
        <v>0.20312684627838001</v>
      </c>
      <c r="X825" s="14">
        <v>9.5271394325488395E-2</v>
      </c>
      <c r="Y825" s="14">
        <v>0.19007785157679399</v>
      </c>
      <c r="Z825" s="14">
        <v>8.2871761769893304E-2</v>
      </c>
      <c r="AA825" s="14"/>
      <c r="AB825" s="14">
        <v>0.31282132385513001</v>
      </c>
      <c r="AC825" s="14">
        <v>0.128558136570114</v>
      </c>
      <c r="AD825" s="14">
        <v>0.13695364150414599</v>
      </c>
      <c r="AE825" s="14"/>
      <c r="AF825" s="14">
        <v>0.25683427920560598</v>
      </c>
      <c r="AG825" s="14">
        <v>0.12902771155548901</v>
      </c>
      <c r="AH825" s="14">
        <v>4.9909015160688103E-2</v>
      </c>
      <c r="AI825" s="14">
        <v>0.134137926760764</v>
      </c>
      <c r="AJ825" s="14">
        <v>0</v>
      </c>
      <c r="AK825" s="14"/>
      <c r="AL825" s="14">
        <v>0.27458812343125399</v>
      </c>
      <c r="AM825" s="14">
        <v>0.122563255041184</v>
      </c>
      <c r="AN825" s="14">
        <v>0.127537614184558</v>
      </c>
      <c r="AO825" s="14">
        <v>7.6554399765530398E-2</v>
      </c>
      <c r="AP825" s="14">
        <v>0</v>
      </c>
      <c r="AQ825" s="14"/>
      <c r="AR825" s="14">
        <v>0.38080194766120401</v>
      </c>
      <c r="AS825" s="14">
        <v>0.18158410322310101</v>
      </c>
      <c r="AT825" s="14">
        <v>0.12597117142250799</v>
      </c>
      <c r="AU825" s="14"/>
      <c r="AV825" s="14">
        <v>0.27675882648322803</v>
      </c>
      <c r="AW825" s="14">
        <v>0.156645181393959</v>
      </c>
      <c r="AX825" s="14">
        <v>0.11686901218451901</v>
      </c>
      <c r="AY825" s="14"/>
      <c r="AZ825" s="14">
        <v>0.31382214142397602</v>
      </c>
      <c r="BA825" s="14">
        <v>0.17307918852315499</v>
      </c>
      <c r="BB825" s="14">
        <v>0.129302688317327</v>
      </c>
      <c r="BC825" s="14"/>
      <c r="BD825" s="14">
        <v>0.20934710113315899</v>
      </c>
      <c r="BE825" s="14">
        <v>0.19332891542173899</v>
      </c>
      <c r="BF825" s="14"/>
      <c r="BG825" s="14">
        <v>0.20326949161882499</v>
      </c>
      <c r="BH825" s="14">
        <v>0.13371703236113999</v>
      </c>
      <c r="BI825" s="14"/>
      <c r="BJ825" s="14">
        <v>0.15612615231204299</v>
      </c>
      <c r="BK825" s="14">
        <v>0.18472141080679699</v>
      </c>
    </row>
    <row r="826" spans="2:63" x14ac:dyDescent="0.35">
      <c r="B826" t="s">
        <v>335</v>
      </c>
      <c r="C826" s="14">
        <v>0.27763250513933602</v>
      </c>
      <c r="D826" s="14">
        <v>0.27200808741714599</v>
      </c>
      <c r="E826" s="14">
        <v>0.28127271518215302</v>
      </c>
      <c r="F826" s="14"/>
      <c r="G826" s="14">
        <v>0.28054864780908501</v>
      </c>
      <c r="H826" s="14">
        <v>0.28858944099856698</v>
      </c>
      <c r="I826" s="14">
        <v>0.289557520506035</v>
      </c>
      <c r="J826" s="14">
        <v>0.28071338138360802</v>
      </c>
      <c r="K826" s="14">
        <v>0.283908358922561</v>
      </c>
      <c r="L826" s="14">
        <v>0.24105917400815899</v>
      </c>
      <c r="M826" s="14"/>
      <c r="N826" s="14">
        <v>0.26406510258977201</v>
      </c>
      <c r="O826" s="14">
        <v>0.28036878800647402</v>
      </c>
      <c r="P826" s="14"/>
      <c r="Q826" s="14">
        <v>0.25419189079392701</v>
      </c>
      <c r="R826" s="14">
        <v>0.29356189074205302</v>
      </c>
      <c r="S826" s="14">
        <v>0.22921008755849001</v>
      </c>
      <c r="T826" s="14">
        <v>0.252476181030658</v>
      </c>
      <c r="U826" s="14">
        <v>0.30816690732997198</v>
      </c>
      <c r="V826" s="14">
        <v>0.33342313613483499</v>
      </c>
      <c r="W826" s="14">
        <v>0.231651187532881</v>
      </c>
      <c r="X826" s="14">
        <v>0.252214034716572</v>
      </c>
      <c r="Y826" s="14">
        <v>0.28123744471227502</v>
      </c>
      <c r="Z826" s="14">
        <v>0.29224111714830397</v>
      </c>
      <c r="AA826" s="14"/>
      <c r="AB826" s="14">
        <v>0.31051485556979203</v>
      </c>
      <c r="AC826" s="14">
        <v>0.30662135678003399</v>
      </c>
      <c r="AD826" s="14">
        <v>0.25187692082073199</v>
      </c>
      <c r="AE826" s="14"/>
      <c r="AF826" s="14">
        <v>0.319647412137814</v>
      </c>
      <c r="AG826" s="14">
        <v>0.26503550436659301</v>
      </c>
      <c r="AH826" s="14">
        <v>0.32132976009556702</v>
      </c>
      <c r="AI826" s="14">
        <v>0.193736600261117</v>
      </c>
      <c r="AJ826" s="14">
        <v>0</v>
      </c>
      <c r="AK826" s="14"/>
      <c r="AL826" s="14">
        <v>0.31417251481157399</v>
      </c>
      <c r="AM826" s="14">
        <v>0.26226373274921799</v>
      </c>
      <c r="AN826" s="14">
        <v>0.23991974370696401</v>
      </c>
      <c r="AO826" s="14">
        <v>0.18748082625346901</v>
      </c>
      <c r="AP826" s="14">
        <v>0</v>
      </c>
      <c r="AQ826" s="14"/>
      <c r="AR826" s="14">
        <v>0.33234773740678603</v>
      </c>
      <c r="AS826" s="14">
        <v>0.34763761295679102</v>
      </c>
      <c r="AT826" s="14">
        <v>0.20632417993024599</v>
      </c>
      <c r="AU826" s="14"/>
      <c r="AV826" s="14">
        <v>0.30511792644385</v>
      </c>
      <c r="AW826" s="14">
        <v>0.27770320998054798</v>
      </c>
      <c r="AX826" s="14">
        <v>0.228614963955175</v>
      </c>
      <c r="AY826" s="14"/>
      <c r="AZ826" s="14">
        <v>0.34179948377827502</v>
      </c>
      <c r="BA826" s="14">
        <v>0.30757714806202002</v>
      </c>
      <c r="BB826" s="14">
        <v>0.21124513226365299</v>
      </c>
      <c r="BC826" s="14"/>
      <c r="BD826" s="14">
        <v>0.35025956606955899</v>
      </c>
      <c r="BE826" s="14">
        <v>0.248853738372417</v>
      </c>
      <c r="BF826" s="14"/>
      <c r="BG826" s="14">
        <v>0.28041510909244299</v>
      </c>
      <c r="BH826" s="14">
        <v>0.27257948828183298</v>
      </c>
      <c r="BI826" s="14"/>
      <c r="BJ826" s="14">
        <v>0.29403459073770699</v>
      </c>
      <c r="BK826" s="14">
        <v>0.27313689034294703</v>
      </c>
    </row>
    <row r="827" spans="2:63" x14ac:dyDescent="0.35">
      <c r="B827" t="s">
        <v>337</v>
      </c>
      <c r="C827" s="14">
        <v>0.20301825837048601</v>
      </c>
      <c r="D827" s="14">
        <v>0.220135316826442</v>
      </c>
      <c r="E827" s="14">
        <v>0.189174081108687</v>
      </c>
      <c r="F827" s="14"/>
      <c r="G827" s="14">
        <v>0.214046855525652</v>
      </c>
      <c r="H827" s="14">
        <v>0.222832840928508</v>
      </c>
      <c r="I827" s="14">
        <v>0.17851217941797401</v>
      </c>
      <c r="J827" s="14">
        <v>0.18773956510244499</v>
      </c>
      <c r="K827" s="14">
        <v>0.22587492140880699</v>
      </c>
      <c r="L827" s="14">
        <v>0.19788105780249801</v>
      </c>
      <c r="M827" s="14"/>
      <c r="N827" s="14">
        <v>0.17241137839109799</v>
      </c>
      <c r="O827" s="14">
        <v>0.209191074500783</v>
      </c>
      <c r="P827" s="14"/>
      <c r="Q827" s="14">
        <v>0.139126711136625</v>
      </c>
      <c r="R827" s="14">
        <v>0.18846159556661499</v>
      </c>
      <c r="S827" s="14">
        <v>0.23257472903359899</v>
      </c>
      <c r="T827" s="14">
        <v>0.22971151477809701</v>
      </c>
      <c r="U827" s="14">
        <v>0.16378106832686101</v>
      </c>
      <c r="V827" s="14">
        <v>0.24806027911513601</v>
      </c>
      <c r="W827" s="14">
        <v>0.25951259350540101</v>
      </c>
      <c r="X827" s="14">
        <v>0.274782381236641</v>
      </c>
      <c r="Y827" s="14">
        <v>0.16566556536178201</v>
      </c>
      <c r="Z827" s="14">
        <v>0.14630374792657</v>
      </c>
      <c r="AA827" s="14"/>
      <c r="AB827" s="14">
        <v>0.14374868081987099</v>
      </c>
      <c r="AC827" s="14">
        <v>0.274277020942988</v>
      </c>
      <c r="AD827" s="14">
        <v>0.19751635502901599</v>
      </c>
      <c r="AE827" s="14"/>
      <c r="AF827" s="14">
        <v>0.17828865984356199</v>
      </c>
      <c r="AG827" s="14">
        <v>0.20658945728251399</v>
      </c>
      <c r="AH827" s="14">
        <v>0.27148188956094899</v>
      </c>
      <c r="AI827" s="14">
        <v>0.25777675046081899</v>
      </c>
      <c r="AJ827" s="14">
        <v>0</v>
      </c>
      <c r="AK827" s="14"/>
      <c r="AL827" s="14">
        <v>0.19317098013527101</v>
      </c>
      <c r="AM827" s="14">
        <v>0.21967434980491099</v>
      </c>
      <c r="AN827" s="14">
        <v>0.25166374998902202</v>
      </c>
      <c r="AO827" s="14">
        <v>0.33885038502771198</v>
      </c>
      <c r="AP827" s="14">
        <v>0</v>
      </c>
      <c r="AQ827" s="14"/>
      <c r="AR827" s="14">
        <v>0.130861165978223</v>
      </c>
      <c r="AS827" s="14">
        <v>0.234189733056513</v>
      </c>
      <c r="AT827" s="14">
        <v>0.20813809909231701</v>
      </c>
      <c r="AU827" s="14"/>
      <c r="AV827" s="14">
        <v>0.14765761304854499</v>
      </c>
      <c r="AW827" s="14">
        <v>0.229063299222381</v>
      </c>
      <c r="AX827" s="14">
        <v>0.25748200414757699</v>
      </c>
      <c r="AY827" s="14"/>
      <c r="AZ827" s="14">
        <v>0.143425548857014</v>
      </c>
      <c r="BA827" s="14">
        <v>0.218178377293898</v>
      </c>
      <c r="BB827" s="14">
        <v>0.22392390729606099</v>
      </c>
      <c r="BC827" s="14"/>
      <c r="BD827" s="14">
        <v>0.16384910819207299</v>
      </c>
      <c r="BE827" s="14">
        <v>0.21442046248569899</v>
      </c>
      <c r="BF827" s="14"/>
      <c r="BG827" s="14">
        <v>0.20478417236615401</v>
      </c>
      <c r="BH827" s="14">
        <v>0.19981148035270699</v>
      </c>
      <c r="BI827" s="14"/>
      <c r="BJ827" s="14">
        <v>0.19559727407873301</v>
      </c>
      <c r="BK827" s="14">
        <v>0.20505226109444999</v>
      </c>
    </row>
    <row r="828" spans="2:63" x14ac:dyDescent="0.35">
      <c r="B828" t="s">
        <v>338</v>
      </c>
      <c r="C828" s="14">
        <v>0.22755857193922099</v>
      </c>
      <c r="D828" s="14">
        <v>0.26647075213157301</v>
      </c>
      <c r="E828" s="14">
        <v>0.19226906443971001</v>
      </c>
      <c r="F828" s="14"/>
      <c r="G828" s="14">
        <v>0.24076132989721799</v>
      </c>
      <c r="H828" s="14">
        <v>0.22780689609580501</v>
      </c>
      <c r="I828" s="14">
        <v>0.27137979301502402</v>
      </c>
      <c r="J828" s="14">
        <v>0.22720137315250999</v>
      </c>
      <c r="K828" s="14">
        <v>0.187688890600058</v>
      </c>
      <c r="L828" s="14">
        <v>0.198129507220447</v>
      </c>
      <c r="M828" s="14"/>
      <c r="N828" s="14">
        <v>0.27422856559338299</v>
      </c>
      <c r="O828" s="14">
        <v>0.21814613624426399</v>
      </c>
      <c r="P828" s="14"/>
      <c r="Q828" s="14">
        <v>0.229415903174082</v>
      </c>
      <c r="R828" s="14">
        <v>0.181815762710617</v>
      </c>
      <c r="S828" s="14">
        <v>0.25241580943815101</v>
      </c>
      <c r="T828" s="14">
        <v>0.27489901674509698</v>
      </c>
      <c r="U828" s="14">
        <v>0.30003085787702299</v>
      </c>
      <c r="V828" s="14">
        <v>0.192250721810446</v>
      </c>
      <c r="W828" s="14">
        <v>0.13441563895300901</v>
      </c>
      <c r="X828" s="14">
        <v>0.275964430576779</v>
      </c>
      <c r="Y828" s="14">
        <v>0.31114340720985201</v>
      </c>
      <c r="Z828" s="14">
        <v>0.17959989782310601</v>
      </c>
      <c r="AA828" s="14"/>
      <c r="AB828" s="14">
        <v>0.14147898318667901</v>
      </c>
      <c r="AC828" s="14">
        <v>0.21839604737812399</v>
      </c>
      <c r="AD828" s="14">
        <v>0.31584566103788703</v>
      </c>
      <c r="AE828" s="14"/>
      <c r="AF828" s="14">
        <v>0.148640686292144</v>
      </c>
      <c r="AG828" s="14">
        <v>0.31024474032191601</v>
      </c>
      <c r="AH828" s="14">
        <v>0.22520849911306301</v>
      </c>
      <c r="AI828" s="14">
        <v>0.24153747088021499</v>
      </c>
      <c r="AJ828" s="14">
        <v>0</v>
      </c>
      <c r="AK828" s="14"/>
      <c r="AL828" s="14">
        <v>0.12906108763774601</v>
      </c>
      <c r="AM828" s="14">
        <v>0.32915306440174202</v>
      </c>
      <c r="AN828" s="14">
        <v>0.24536700413850901</v>
      </c>
      <c r="AO828" s="14">
        <v>0.17519507033069601</v>
      </c>
      <c r="AP828" s="14">
        <v>0</v>
      </c>
      <c r="AQ828" s="14"/>
      <c r="AR828" s="14">
        <v>9.2390706176854895E-2</v>
      </c>
      <c r="AS828" s="14">
        <v>0.15070784487188199</v>
      </c>
      <c r="AT828" s="14">
        <v>0.35917339102914297</v>
      </c>
      <c r="AU828" s="14"/>
      <c r="AV828" s="14">
        <v>0.20591852653790699</v>
      </c>
      <c r="AW828" s="14">
        <v>0.23282124238625199</v>
      </c>
      <c r="AX828" s="14">
        <v>0.30897635587564298</v>
      </c>
      <c r="AY828" s="14"/>
      <c r="AZ828" s="14">
        <v>0.13512119610492099</v>
      </c>
      <c r="BA828" s="14">
        <v>0.18573530758705101</v>
      </c>
      <c r="BB828" s="14">
        <v>0.36399300242862898</v>
      </c>
      <c r="BC828" s="14"/>
      <c r="BD828" s="14">
        <v>0.226741648509485</v>
      </c>
      <c r="BE828" s="14">
        <v>0.228443862859075</v>
      </c>
      <c r="BF828" s="14"/>
      <c r="BG828" s="14">
        <v>0.23290666527888201</v>
      </c>
      <c r="BH828" s="14">
        <v>0.21784680330228501</v>
      </c>
      <c r="BI828" s="14"/>
      <c r="BJ828" s="14">
        <v>0.23028747611332701</v>
      </c>
      <c r="BK828" s="14">
        <v>0.226810612058786</v>
      </c>
    </row>
    <row r="829" spans="2:63" x14ac:dyDescent="0.35">
      <c r="B829" t="s">
        <v>86</v>
      </c>
      <c r="C829" s="14">
        <v>0.113220804621396</v>
      </c>
      <c r="D829" s="14">
        <v>6.9027096695786203E-2</v>
      </c>
      <c r="E829" s="14">
        <v>0.15381118830623799</v>
      </c>
      <c r="F829" s="14"/>
      <c r="G829" s="14">
        <v>0.115654084573554</v>
      </c>
      <c r="H829" s="14">
        <v>6.6694296794814201E-2</v>
      </c>
      <c r="I829" s="14">
        <v>9.3775598530736401E-2</v>
      </c>
      <c r="J829" s="14">
        <v>0.16073995834803401</v>
      </c>
      <c r="K829" s="14">
        <v>0.138281852496105</v>
      </c>
      <c r="L829" s="14">
        <v>0.11978430223983</v>
      </c>
      <c r="M829" s="14"/>
      <c r="N829" s="14">
        <v>4.5374829388982303E-2</v>
      </c>
      <c r="O829" s="14">
        <v>0.12690402651700899</v>
      </c>
      <c r="P829" s="14"/>
      <c r="Q829" s="14">
        <v>0.19599259818182899</v>
      </c>
      <c r="R829" s="14">
        <v>0.15643304577643</v>
      </c>
      <c r="S829" s="14">
        <v>7.2595192413634796E-2</v>
      </c>
      <c r="T829" s="14">
        <v>8.0460313775680803E-2</v>
      </c>
      <c r="U829" s="14">
        <v>0.12259249263287</v>
      </c>
      <c r="V829" s="14">
        <v>0</v>
      </c>
      <c r="W829" s="14">
        <v>0.17129373373032999</v>
      </c>
      <c r="X829" s="14">
        <v>0.10176775914451899</v>
      </c>
      <c r="Y829" s="14">
        <v>5.1875731139296402E-2</v>
      </c>
      <c r="Z829" s="14">
        <v>0.29898347533212699</v>
      </c>
      <c r="AA829" s="14"/>
      <c r="AB829" s="14">
        <v>9.1436156568527993E-2</v>
      </c>
      <c r="AC829" s="14">
        <v>7.2147438328739905E-2</v>
      </c>
      <c r="AD829" s="14">
        <v>9.7807421608219702E-2</v>
      </c>
      <c r="AE829" s="14"/>
      <c r="AF829" s="14">
        <v>9.6588962520873706E-2</v>
      </c>
      <c r="AG829" s="14">
        <v>8.9102586473487302E-2</v>
      </c>
      <c r="AH829" s="14">
        <v>0.13207083606973199</v>
      </c>
      <c r="AI829" s="14">
        <v>0.17281125163708499</v>
      </c>
      <c r="AJ829" s="14">
        <v>0</v>
      </c>
      <c r="AK829" s="14"/>
      <c r="AL829" s="14">
        <v>8.9007293984154606E-2</v>
      </c>
      <c r="AM829" s="14">
        <v>6.6345598002944595E-2</v>
      </c>
      <c r="AN829" s="14">
        <v>0.13551188798094699</v>
      </c>
      <c r="AO829" s="14">
        <v>0.22191931862259301</v>
      </c>
      <c r="AP829" s="14">
        <v>0</v>
      </c>
      <c r="AQ829" s="14"/>
      <c r="AR829" s="14">
        <v>6.3598442776932801E-2</v>
      </c>
      <c r="AS829" s="14">
        <v>8.5880705891712594E-2</v>
      </c>
      <c r="AT829" s="14">
        <v>0.10039315852578599</v>
      </c>
      <c r="AU829" s="14"/>
      <c r="AV829" s="14">
        <v>6.4547107486471106E-2</v>
      </c>
      <c r="AW829" s="14">
        <v>0.10376706701686</v>
      </c>
      <c r="AX829" s="14">
        <v>8.80576638370862E-2</v>
      </c>
      <c r="AY829" s="14"/>
      <c r="AZ829" s="14">
        <v>6.5831629835814795E-2</v>
      </c>
      <c r="BA829" s="14">
        <v>0.115429978533877</v>
      </c>
      <c r="BB829" s="14">
        <v>7.1535269694331396E-2</v>
      </c>
      <c r="BC829" s="14"/>
      <c r="BD829" s="14">
        <v>4.9802576095723701E-2</v>
      </c>
      <c r="BE829" s="14">
        <v>0.11495302086107</v>
      </c>
      <c r="BF829" s="14"/>
      <c r="BG829" s="14">
        <v>7.8624561643696703E-2</v>
      </c>
      <c r="BH829" s="14">
        <v>0.176045195702035</v>
      </c>
      <c r="BI829" s="14"/>
      <c r="BJ829" s="14">
        <v>0.123954506758191</v>
      </c>
      <c r="BK829" s="14">
        <v>0.11027882569702099</v>
      </c>
    </row>
    <row r="830" spans="2:63" x14ac:dyDescent="0.35">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row>
    <row r="831" spans="2:63" x14ac:dyDescent="0.35">
      <c r="B831" s="6" t="s">
        <v>424</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row>
    <row r="832" spans="2:63" x14ac:dyDescent="0.35">
      <c r="B832" s="21" t="s">
        <v>90</v>
      </c>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row>
    <row r="833" spans="2:63" x14ac:dyDescent="0.35">
      <c r="B833" t="s">
        <v>334</v>
      </c>
      <c r="C833" s="14">
        <v>0.30337396997456001</v>
      </c>
      <c r="D833" s="14">
        <v>0.30750709417260202</v>
      </c>
      <c r="E833" s="14">
        <v>0.29992678836283398</v>
      </c>
      <c r="F833" s="14"/>
      <c r="G833" s="14">
        <v>0.235500767033547</v>
      </c>
      <c r="H833" s="14">
        <v>0.33807834909701701</v>
      </c>
      <c r="I833" s="14">
        <v>0.30003211698386001</v>
      </c>
      <c r="J833" s="14">
        <v>0.30822808899989801</v>
      </c>
      <c r="K833" s="14">
        <v>0.28071620875327702</v>
      </c>
      <c r="L833" s="14">
        <v>0.33194487324752098</v>
      </c>
      <c r="M833" s="14"/>
      <c r="N833" s="14">
        <v>0.38168868690229801</v>
      </c>
      <c r="O833" s="14">
        <v>0.28757940521602399</v>
      </c>
      <c r="P833" s="14"/>
      <c r="Q833" s="14">
        <v>0.209284016733464</v>
      </c>
      <c r="R833" s="14">
        <v>0.31876842947828199</v>
      </c>
      <c r="S833" s="14">
        <v>0.32319946273818101</v>
      </c>
      <c r="T833" s="14">
        <v>0.20589358055794299</v>
      </c>
      <c r="U833" s="14">
        <v>0.418036904994673</v>
      </c>
      <c r="V833" s="14">
        <v>0.34801792137238002</v>
      </c>
      <c r="W833" s="14">
        <v>0.297509098860535</v>
      </c>
      <c r="X833" s="14">
        <v>0.241163372582132</v>
      </c>
      <c r="Y833" s="14">
        <v>0.35129366486136299</v>
      </c>
      <c r="Z833" s="14">
        <v>0.180412326741339</v>
      </c>
      <c r="AA833" s="14"/>
      <c r="AB833" s="14">
        <v>0.48117745676805002</v>
      </c>
      <c r="AC833" s="14">
        <v>0.221101129599446</v>
      </c>
      <c r="AD833" s="14">
        <v>0.23512472332009399</v>
      </c>
      <c r="AE833" s="14"/>
      <c r="AF833" s="14">
        <v>0.43901106748209001</v>
      </c>
      <c r="AG833" s="14">
        <v>0.20935366228462801</v>
      </c>
      <c r="AH833" s="14">
        <v>0.13634235944103501</v>
      </c>
      <c r="AI833" s="14">
        <v>0.23578879940897499</v>
      </c>
      <c r="AJ833" s="14">
        <v>0</v>
      </c>
      <c r="AK833" s="14"/>
      <c r="AL833" s="14">
        <v>0.46057130215181202</v>
      </c>
      <c r="AM833" s="14">
        <v>0.19458611044166901</v>
      </c>
      <c r="AN833" s="14">
        <v>0.25142294907621898</v>
      </c>
      <c r="AO833" s="14">
        <v>8.98236936397942E-2</v>
      </c>
      <c r="AP833" s="14">
        <v>0</v>
      </c>
      <c r="AQ833" s="14"/>
      <c r="AR833" s="14">
        <v>0.56362914578009804</v>
      </c>
      <c r="AS833" s="14">
        <v>0.34330439844890198</v>
      </c>
      <c r="AT833" s="14">
        <v>0.20737235574375901</v>
      </c>
      <c r="AU833" s="14"/>
      <c r="AV833" s="14">
        <v>0.45963771873794101</v>
      </c>
      <c r="AW833" s="14">
        <v>0.24829641948479</v>
      </c>
      <c r="AX833" s="14">
        <v>0.27817614337444702</v>
      </c>
      <c r="AY833" s="14"/>
      <c r="AZ833" s="14">
        <v>0.49478880478491499</v>
      </c>
      <c r="BA833" s="14">
        <v>0.31056085169636699</v>
      </c>
      <c r="BB833" s="14">
        <v>0.24019726771066099</v>
      </c>
      <c r="BC833" s="14"/>
      <c r="BD833" s="14">
        <v>0.418775990487667</v>
      </c>
      <c r="BE833" s="14">
        <v>0.26735268982999699</v>
      </c>
      <c r="BF833" s="14"/>
      <c r="BG833" s="14">
        <v>0.34046436311017497</v>
      </c>
      <c r="BH833" s="14">
        <v>0.236020374233294</v>
      </c>
      <c r="BI833" s="14"/>
      <c r="BJ833" s="14">
        <v>0.29546729899665902</v>
      </c>
      <c r="BK833" s="14">
        <v>0.30554109358974002</v>
      </c>
    </row>
    <row r="834" spans="2:63" x14ac:dyDescent="0.35">
      <c r="B834" t="s">
        <v>335</v>
      </c>
      <c r="C834" s="14">
        <v>0.28875651710989297</v>
      </c>
      <c r="D834" s="14">
        <v>0.245540460425763</v>
      </c>
      <c r="E834" s="14">
        <v>0.32776433596392102</v>
      </c>
      <c r="F834" s="14"/>
      <c r="G834" s="14">
        <v>0.31795604895027102</v>
      </c>
      <c r="H834" s="14">
        <v>0.29400286143410997</v>
      </c>
      <c r="I834" s="14">
        <v>0.22093353927605</v>
      </c>
      <c r="J834" s="14">
        <v>0.29217754083540098</v>
      </c>
      <c r="K834" s="14">
        <v>0.30724021987795302</v>
      </c>
      <c r="L834" s="14">
        <v>0.321672208263241</v>
      </c>
      <c r="M834" s="14"/>
      <c r="N834" s="14">
        <v>0.31416391756182299</v>
      </c>
      <c r="O834" s="14">
        <v>0.28363233550614197</v>
      </c>
      <c r="P834" s="14"/>
      <c r="Q834" s="14">
        <v>0.295040935786124</v>
      </c>
      <c r="R834" s="14">
        <v>0.29956927898959801</v>
      </c>
      <c r="S834" s="14">
        <v>0.23882885222134501</v>
      </c>
      <c r="T834" s="14">
        <v>0.375585310010142</v>
      </c>
      <c r="U834" s="14">
        <v>0.18333289547864601</v>
      </c>
      <c r="V834" s="14">
        <v>0.36955427582067801</v>
      </c>
      <c r="W834" s="14">
        <v>0.28169842245500698</v>
      </c>
      <c r="X834" s="14">
        <v>0.29611421254603298</v>
      </c>
      <c r="Y834" s="14">
        <v>0.24148113474616401</v>
      </c>
      <c r="Z834" s="14">
        <v>0.32954705621477798</v>
      </c>
      <c r="AA834" s="14"/>
      <c r="AB834" s="14">
        <v>0.28040283049508202</v>
      </c>
      <c r="AC834" s="14">
        <v>0.36602453894676101</v>
      </c>
      <c r="AD834" s="14">
        <v>0.243939660390777</v>
      </c>
      <c r="AE834" s="14"/>
      <c r="AF834" s="14">
        <v>0.29984270484089498</v>
      </c>
      <c r="AG834" s="14">
        <v>0.26806009115912299</v>
      </c>
      <c r="AH834" s="14">
        <v>0.45121078387931002</v>
      </c>
      <c r="AI834" s="14">
        <v>0.28919572652575798</v>
      </c>
      <c r="AJ834" s="14">
        <v>0</v>
      </c>
      <c r="AK834" s="14"/>
      <c r="AL834" s="14">
        <v>0.27743343416051403</v>
      </c>
      <c r="AM834" s="14">
        <v>0.29312155131052497</v>
      </c>
      <c r="AN834" s="14">
        <v>0.28834714314368098</v>
      </c>
      <c r="AO834" s="14">
        <v>0.41143043547458202</v>
      </c>
      <c r="AP834" s="14">
        <v>0</v>
      </c>
      <c r="AQ834" s="14"/>
      <c r="AR834" s="14">
        <v>0.24652464569882099</v>
      </c>
      <c r="AS834" s="14">
        <v>0.33784016335976103</v>
      </c>
      <c r="AT834" s="14">
        <v>0.26297682507042902</v>
      </c>
      <c r="AU834" s="14"/>
      <c r="AV834" s="14">
        <v>0.26606166279173699</v>
      </c>
      <c r="AW834" s="14">
        <v>0.34931920091817598</v>
      </c>
      <c r="AX834" s="14">
        <v>0.16927185567184799</v>
      </c>
      <c r="AY834" s="14"/>
      <c r="AZ834" s="14">
        <v>0.266080395249363</v>
      </c>
      <c r="BA834" s="14">
        <v>0.332859158803337</v>
      </c>
      <c r="BB834" s="14">
        <v>0.23522801237907001</v>
      </c>
      <c r="BC834" s="14"/>
      <c r="BD834" s="14">
        <v>0.29164352661042497</v>
      </c>
      <c r="BE834" s="14">
        <v>0.31034851898118998</v>
      </c>
      <c r="BF834" s="14"/>
      <c r="BG834" s="14">
        <v>0.26970984570217699</v>
      </c>
      <c r="BH834" s="14">
        <v>0.32334395870215199</v>
      </c>
      <c r="BI834" s="14"/>
      <c r="BJ834" s="14">
        <v>0.25913865563006799</v>
      </c>
      <c r="BK834" s="14">
        <v>0.296874417452964</v>
      </c>
    </row>
    <row r="835" spans="2:63" x14ac:dyDescent="0.35">
      <c r="B835" t="s">
        <v>337</v>
      </c>
      <c r="C835" s="14">
        <v>0.15962908028556699</v>
      </c>
      <c r="D835" s="14">
        <v>0.181491924999443</v>
      </c>
      <c r="E835" s="14">
        <v>0.13766136528218401</v>
      </c>
      <c r="F835" s="14"/>
      <c r="G835" s="14">
        <v>0.17764416189749399</v>
      </c>
      <c r="H835" s="14">
        <v>0.18616016663547999</v>
      </c>
      <c r="I835" s="14">
        <v>0.179799678530387</v>
      </c>
      <c r="J835" s="14">
        <v>0.11379271087127001</v>
      </c>
      <c r="K835" s="14">
        <v>0.19919332474652501</v>
      </c>
      <c r="L835" s="14">
        <v>0.106941533107166</v>
      </c>
      <c r="M835" s="14"/>
      <c r="N835" s="14">
        <v>0.105073489867617</v>
      </c>
      <c r="O835" s="14">
        <v>0.17063188843708599</v>
      </c>
      <c r="P835" s="14"/>
      <c r="Q835" s="14">
        <v>0.13232660315248099</v>
      </c>
      <c r="R835" s="14">
        <v>0.14987724967546301</v>
      </c>
      <c r="S835" s="14">
        <v>0.20120185079452599</v>
      </c>
      <c r="T835" s="14">
        <v>0.20841990047214601</v>
      </c>
      <c r="U835" s="14">
        <v>9.6445389098239701E-2</v>
      </c>
      <c r="V835" s="14">
        <v>0.15607439163885001</v>
      </c>
      <c r="W835" s="14">
        <v>0.18615940421979399</v>
      </c>
      <c r="X835" s="14">
        <v>0.18455678958600299</v>
      </c>
      <c r="Y835" s="14">
        <v>0.14330638171673599</v>
      </c>
      <c r="Z835" s="14">
        <v>0.12984997339694099</v>
      </c>
      <c r="AA835" s="14"/>
      <c r="AB835" s="14">
        <v>0.11962728841652</v>
      </c>
      <c r="AC835" s="14">
        <v>0.21506893475566499</v>
      </c>
      <c r="AD835" s="14">
        <v>0.17738104461655199</v>
      </c>
      <c r="AE835" s="14"/>
      <c r="AF835" s="14">
        <v>0.12884139054347499</v>
      </c>
      <c r="AG835" s="14">
        <v>0.19535213698832801</v>
      </c>
      <c r="AH835" s="14">
        <v>0.20997806074311201</v>
      </c>
      <c r="AI835" s="14">
        <v>0.16153575755427699</v>
      </c>
      <c r="AJ835" s="14">
        <v>0</v>
      </c>
      <c r="AK835" s="14"/>
      <c r="AL835" s="14">
        <v>0.133815490874481</v>
      </c>
      <c r="AM835" s="14">
        <v>0.19777169610448</v>
      </c>
      <c r="AN835" s="14">
        <v>0.16824997441671299</v>
      </c>
      <c r="AO835" s="14">
        <v>0.17702161584809301</v>
      </c>
      <c r="AP835" s="14">
        <v>0</v>
      </c>
      <c r="AQ835" s="14"/>
      <c r="AR835" s="14">
        <v>0.122336646626602</v>
      </c>
      <c r="AS835" s="14">
        <v>0.17730363162926799</v>
      </c>
      <c r="AT835" s="14">
        <v>0.16655585770268699</v>
      </c>
      <c r="AU835" s="14"/>
      <c r="AV835" s="14">
        <v>0.133050140803466</v>
      </c>
      <c r="AW835" s="14">
        <v>0.174784011977693</v>
      </c>
      <c r="AX835" s="14">
        <v>0.17408045588134499</v>
      </c>
      <c r="AY835" s="14"/>
      <c r="AZ835" s="14">
        <v>0.10772872755512</v>
      </c>
      <c r="BA835" s="14">
        <v>0.16015162024312099</v>
      </c>
      <c r="BB835" s="14">
        <v>0.19529526429063401</v>
      </c>
      <c r="BC835" s="14"/>
      <c r="BD835" s="14">
        <v>9.3221369837708595E-2</v>
      </c>
      <c r="BE835" s="14">
        <v>0.17632738891911801</v>
      </c>
      <c r="BF835" s="14"/>
      <c r="BG835" s="14">
        <v>0.16934720194931199</v>
      </c>
      <c r="BH835" s="14">
        <v>0.14198164162103</v>
      </c>
      <c r="BI835" s="14"/>
      <c r="BJ835" s="14">
        <v>0.16651787639978699</v>
      </c>
      <c r="BK835" s="14">
        <v>0.15774094395347299</v>
      </c>
    </row>
    <row r="836" spans="2:63" x14ac:dyDescent="0.35">
      <c r="B836" t="s">
        <v>338</v>
      </c>
      <c r="C836" s="14">
        <v>0.15472938849960799</v>
      </c>
      <c r="D836" s="14">
        <v>0.194103263746816</v>
      </c>
      <c r="E836" s="14">
        <v>0.120509493657272</v>
      </c>
      <c r="F836" s="14"/>
      <c r="G836" s="14">
        <v>0.13242220599864399</v>
      </c>
      <c r="H836" s="14">
        <v>0.107823084636903</v>
      </c>
      <c r="I836" s="14">
        <v>0.20862391661648799</v>
      </c>
      <c r="J836" s="14">
        <v>0.16650916269869701</v>
      </c>
      <c r="K836" s="14">
        <v>0.11680098312097</v>
      </c>
      <c r="L836" s="14">
        <v>0.18041184180091399</v>
      </c>
      <c r="M836" s="14"/>
      <c r="N836" s="14">
        <v>0.17041777326603499</v>
      </c>
      <c r="O836" s="14">
        <v>0.151565344513101</v>
      </c>
      <c r="P836" s="14"/>
      <c r="Q836" s="14">
        <v>0.15419856756738001</v>
      </c>
      <c r="R836" s="14">
        <v>0.113753987203976</v>
      </c>
      <c r="S836" s="14">
        <v>0.132751361322341</v>
      </c>
      <c r="T836" s="14">
        <v>0.14591889439504499</v>
      </c>
      <c r="U836" s="14">
        <v>0.20570341376040199</v>
      </c>
      <c r="V836" s="14">
        <v>9.4123567979333495E-2</v>
      </c>
      <c r="W836" s="14">
        <v>0.13699329369154201</v>
      </c>
      <c r="X836" s="14">
        <v>0.186389631228256</v>
      </c>
      <c r="Y836" s="14">
        <v>0.22462775199261001</v>
      </c>
      <c r="Z836" s="14">
        <v>0.18243096511926499</v>
      </c>
      <c r="AA836" s="14"/>
      <c r="AB836" s="14">
        <v>5.3140581759895597E-2</v>
      </c>
      <c r="AC836" s="14">
        <v>0.12534146828044901</v>
      </c>
      <c r="AD836" s="14">
        <v>0.270130030944702</v>
      </c>
      <c r="AE836" s="14"/>
      <c r="AF836" s="14">
        <v>6.9819023420465406E-2</v>
      </c>
      <c r="AG836" s="14">
        <v>0.24564639079859599</v>
      </c>
      <c r="AH836" s="14">
        <v>0.15122217202489699</v>
      </c>
      <c r="AI836" s="14">
        <v>0.15507693063868599</v>
      </c>
      <c r="AJ836" s="14">
        <v>0</v>
      </c>
      <c r="AK836" s="14"/>
      <c r="AL836" s="14">
        <v>5.8814940221423598E-2</v>
      </c>
      <c r="AM836" s="14">
        <v>0.25760278506908202</v>
      </c>
      <c r="AN836" s="14">
        <v>0.17042909265877301</v>
      </c>
      <c r="AO836" s="14">
        <v>0.18271672183979301</v>
      </c>
      <c r="AP836" s="14">
        <v>0</v>
      </c>
      <c r="AQ836" s="14"/>
      <c r="AR836" s="14">
        <v>2.6685042254858599E-2</v>
      </c>
      <c r="AS836" s="14">
        <v>8.7577603612819105E-2</v>
      </c>
      <c r="AT836" s="14">
        <v>0.27005061223677201</v>
      </c>
      <c r="AU836" s="14"/>
      <c r="AV836" s="14">
        <v>0.10893425174183401</v>
      </c>
      <c r="AW836" s="14">
        <v>0.152835731324968</v>
      </c>
      <c r="AX836" s="14">
        <v>0.29503204351803702</v>
      </c>
      <c r="AY836" s="14"/>
      <c r="AZ836" s="14">
        <v>8.0554054795843003E-2</v>
      </c>
      <c r="BA836" s="14">
        <v>0.110700433236923</v>
      </c>
      <c r="BB836" s="14">
        <v>0.26924393429378801</v>
      </c>
      <c r="BC836" s="14"/>
      <c r="BD836" s="14">
        <v>0.166285578470552</v>
      </c>
      <c r="BE836" s="14">
        <v>0.15195213045057601</v>
      </c>
      <c r="BF836" s="14"/>
      <c r="BG836" s="14">
        <v>0.14896594070875899</v>
      </c>
      <c r="BH836" s="14">
        <v>0.16519541217213701</v>
      </c>
      <c r="BI836" s="14"/>
      <c r="BJ836" s="14">
        <v>0.17794024420669799</v>
      </c>
      <c r="BK836" s="14">
        <v>0.14836757153871999</v>
      </c>
    </row>
    <row r="837" spans="2:63" x14ac:dyDescent="0.35">
      <c r="B837" t="s">
        <v>86</v>
      </c>
      <c r="C837" s="14">
        <v>9.3511044130372395E-2</v>
      </c>
      <c r="D837" s="14">
        <v>7.13572566553764E-2</v>
      </c>
      <c r="E837" s="14">
        <v>0.114138016733789</v>
      </c>
      <c r="F837" s="14"/>
      <c r="G837" s="14">
        <v>0.136476816120044</v>
      </c>
      <c r="H837" s="14">
        <v>7.3935538196489695E-2</v>
      </c>
      <c r="I837" s="14">
        <v>9.0610748593214899E-2</v>
      </c>
      <c r="J837" s="14">
        <v>0.119292496594734</v>
      </c>
      <c r="K837" s="14">
        <v>9.6049263501273796E-2</v>
      </c>
      <c r="L837" s="14">
        <v>5.9029543581157903E-2</v>
      </c>
      <c r="M837" s="14"/>
      <c r="N837" s="14">
        <v>2.8656132402226399E-2</v>
      </c>
      <c r="O837" s="14">
        <v>0.106591026327646</v>
      </c>
      <c r="P837" s="14"/>
      <c r="Q837" s="14">
        <v>0.20914987676055199</v>
      </c>
      <c r="R837" s="14">
        <v>0.118031054652682</v>
      </c>
      <c r="S837" s="14">
        <v>0.104018472923607</v>
      </c>
      <c r="T837" s="14">
        <v>6.4182314564723494E-2</v>
      </c>
      <c r="U837" s="14">
        <v>9.6481396668039093E-2</v>
      </c>
      <c r="V837" s="14">
        <v>3.2229843188759398E-2</v>
      </c>
      <c r="W837" s="14">
        <v>9.7639780773122006E-2</v>
      </c>
      <c r="X837" s="14">
        <v>9.1775994057574903E-2</v>
      </c>
      <c r="Y837" s="14">
        <v>3.9291066683127103E-2</v>
      </c>
      <c r="Z837" s="14">
        <v>0.17775967852767699</v>
      </c>
      <c r="AA837" s="14"/>
      <c r="AB837" s="14">
        <v>6.5651842560453505E-2</v>
      </c>
      <c r="AC837" s="14">
        <v>7.2463928417678694E-2</v>
      </c>
      <c r="AD837" s="14">
        <v>7.3424540727874799E-2</v>
      </c>
      <c r="AE837" s="14"/>
      <c r="AF837" s="14">
        <v>6.2485813713075503E-2</v>
      </c>
      <c r="AG837" s="14">
        <v>8.1587718769323997E-2</v>
      </c>
      <c r="AH837" s="14">
        <v>5.1246623911645799E-2</v>
      </c>
      <c r="AI837" s="14">
        <v>0.158402785872304</v>
      </c>
      <c r="AJ837" s="14">
        <v>0</v>
      </c>
      <c r="AK837" s="14"/>
      <c r="AL837" s="14">
        <v>6.9364832591768802E-2</v>
      </c>
      <c r="AM837" s="14">
        <v>5.6917857074244398E-2</v>
      </c>
      <c r="AN837" s="14">
        <v>0.121550840704613</v>
      </c>
      <c r="AO837" s="14">
        <v>0.13900753319773801</v>
      </c>
      <c r="AP837" s="14">
        <v>0</v>
      </c>
      <c r="AQ837" s="14"/>
      <c r="AR837" s="14">
        <v>4.08245196396207E-2</v>
      </c>
      <c r="AS837" s="14">
        <v>5.3974202949249601E-2</v>
      </c>
      <c r="AT837" s="14">
        <v>9.3044349246352007E-2</v>
      </c>
      <c r="AU837" s="14"/>
      <c r="AV837" s="14">
        <v>3.2316225925022202E-2</v>
      </c>
      <c r="AW837" s="14">
        <v>7.4764636294372702E-2</v>
      </c>
      <c r="AX837" s="14">
        <v>8.3439501554322698E-2</v>
      </c>
      <c r="AY837" s="14"/>
      <c r="AZ837" s="14">
        <v>5.08480176147586E-2</v>
      </c>
      <c r="BA837" s="14">
        <v>8.5727936020251805E-2</v>
      </c>
      <c r="BB837" s="14">
        <v>6.0035521325846102E-2</v>
      </c>
      <c r="BC837" s="14"/>
      <c r="BD837" s="14">
        <v>3.0073534593648001E-2</v>
      </c>
      <c r="BE837" s="14">
        <v>9.4019271819119496E-2</v>
      </c>
      <c r="BF837" s="14"/>
      <c r="BG837" s="14">
        <v>7.1512648529577102E-2</v>
      </c>
      <c r="BH837" s="14">
        <v>0.133458613271387</v>
      </c>
      <c r="BI837" s="14"/>
      <c r="BJ837" s="14">
        <v>0.100935924766789</v>
      </c>
      <c r="BK837" s="14">
        <v>9.1475973465102306E-2</v>
      </c>
    </row>
    <row r="838" spans="2:63" x14ac:dyDescent="0.35">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row>
    <row r="839" spans="2:63" x14ac:dyDescent="0.35">
      <c r="B839" s="6" t="s">
        <v>425</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row>
    <row r="840" spans="2:63" x14ac:dyDescent="0.35">
      <c r="B840" s="21" t="s">
        <v>90</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row>
    <row r="841" spans="2:63" x14ac:dyDescent="0.35">
      <c r="B841" t="s">
        <v>334</v>
      </c>
      <c r="C841" s="14">
        <v>0.11145843274862199</v>
      </c>
      <c r="D841" s="14">
        <v>0.11712062673830501</v>
      </c>
      <c r="E841" s="14">
        <v>0.107215759141061</v>
      </c>
      <c r="F841" s="14"/>
      <c r="G841" s="14">
        <v>9.5209942426479094E-2</v>
      </c>
      <c r="H841" s="14">
        <v>0.12890948081838499</v>
      </c>
      <c r="I841" s="14">
        <v>0.111716507886883</v>
      </c>
      <c r="J841" s="14">
        <v>9.92069947081025E-2</v>
      </c>
      <c r="K841" s="14">
        <v>9.2436976878677496E-2</v>
      </c>
      <c r="L841" s="14">
        <v>0.130768608964139</v>
      </c>
      <c r="M841" s="14"/>
      <c r="N841" s="14">
        <v>0.134432503846247</v>
      </c>
      <c r="O841" s="14">
        <v>0.10682500664489999</v>
      </c>
      <c r="P841" s="14"/>
      <c r="Q841" s="14">
        <v>0.10035767348603</v>
      </c>
      <c r="R841" s="14">
        <v>0.12060179787038899</v>
      </c>
      <c r="S841" s="14">
        <v>0.16583889258551099</v>
      </c>
      <c r="T841" s="14">
        <v>4.7093417243718502E-2</v>
      </c>
      <c r="U841" s="14">
        <v>0.114387718144925</v>
      </c>
      <c r="V841" s="14">
        <v>0.14887956047623199</v>
      </c>
      <c r="W841" s="14">
        <v>0.14409657139019499</v>
      </c>
      <c r="X841" s="14">
        <v>4.4622307555173102E-2</v>
      </c>
      <c r="Y841" s="14">
        <v>8.1594728119367299E-2</v>
      </c>
      <c r="Z841" s="14">
        <v>6.3548056262614505E-2</v>
      </c>
      <c r="AA841" s="14"/>
      <c r="AB841" s="14">
        <v>0.19989715777095701</v>
      </c>
      <c r="AC841" s="14">
        <v>6.1810259727584201E-2</v>
      </c>
      <c r="AD841" s="14">
        <v>8.5504670023996907E-2</v>
      </c>
      <c r="AE841" s="14"/>
      <c r="AF841" s="14">
        <v>0.173021062137316</v>
      </c>
      <c r="AG841" s="14">
        <v>6.9260510127324093E-2</v>
      </c>
      <c r="AH841" s="14">
        <v>3.5466418890664902E-2</v>
      </c>
      <c r="AI841" s="14">
        <v>7.4895305543095606E-2</v>
      </c>
      <c r="AJ841" s="14">
        <v>0</v>
      </c>
      <c r="AK841" s="14"/>
      <c r="AL841" s="14">
        <v>0.18644299279176499</v>
      </c>
      <c r="AM841" s="14">
        <v>7.3024195866044903E-2</v>
      </c>
      <c r="AN841" s="14">
        <v>6.9997497457126898E-2</v>
      </c>
      <c r="AO841" s="14">
        <v>8.98236936397942E-2</v>
      </c>
      <c r="AP841" s="14">
        <v>0</v>
      </c>
      <c r="AQ841" s="14"/>
      <c r="AR841" s="14">
        <v>0.26018106794648099</v>
      </c>
      <c r="AS841" s="14">
        <v>0.106970373245973</v>
      </c>
      <c r="AT841" s="14">
        <v>7.6915767177356306E-2</v>
      </c>
      <c r="AU841" s="14"/>
      <c r="AV841" s="14">
        <v>0.207982510571152</v>
      </c>
      <c r="AW841" s="14">
        <v>8.3283377914803697E-2</v>
      </c>
      <c r="AX841" s="14">
        <v>5.3178236704053999E-2</v>
      </c>
      <c r="AY841" s="14"/>
      <c r="AZ841" s="14">
        <v>0.31871147401412098</v>
      </c>
      <c r="BA841" s="14">
        <v>8.2024278522374997E-2</v>
      </c>
      <c r="BB841" s="14">
        <v>6.0510549890501503E-2</v>
      </c>
      <c r="BC841" s="14"/>
      <c r="BD841" s="14">
        <v>9.6987778765490001E-2</v>
      </c>
      <c r="BE841" s="14">
        <v>8.9270120642699097E-2</v>
      </c>
      <c r="BF841" s="14"/>
      <c r="BG841" s="14">
        <v>0.12456169491086801</v>
      </c>
      <c r="BH841" s="14">
        <v>8.7663812418210196E-2</v>
      </c>
      <c r="BI841" s="14"/>
      <c r="BJ841" s="14">
        <v>0.110661295362127</v>
      </c>
      <c r="BK841" s="14">
        <v>0.111676918538615</v>
      </c>
    </row>
    <row r="842" spans="2:63" x14ac:dyDescent="0.35">
      <c r="B842" t="s">
        <v>335</v>
      </c>
      <c r="C842" s="14">
        <v>0.25819421651367103</v>
      </c>
      <c r="D842" s="14">
        <v>0.245307598941744</v>
      </c>
      <c r="E842" s="14">
        <v>0.27025368980751702</v>
      </c>
      <c r="F842" s="14"/>
      <c r="G842" s="14">
        <v>0.28719006573387401</v>
      </c>
      <c r="H842" s="14">
        <v>0.243190341746677</v>
      </c>
      <c r="I842" s="14">
        <v>0.277421296980775</v>
      </c>
      <c r="J842" s="14">
        <v>0.27176370983143</v>
      </c>
      <c r="K842" s="14">
        <v>0.22952794960346701</v>
      </c>
      <c r="L842" s="14">
        <v>0.240095700222279</v>
      </c>
      <c r="M842" s="14"/>
      <c r="N842" s="14">
        <v>0.28964336441218502</v>
      </c>
      <c r="O842" s="14">
        <v>0.25185153122321502</v>
      </c>
      <c r="P842" s="14"/>
      <c r="Q842" s="14">
        <v>0.27233856869976703</v>
      </c>
      <c r="R842" s="14">
        <v>0.24339374051816401</v>
      </c>
      <c r="S842" s="14">
        <v>0.121954868274251</v>
      </c>
      <c r="T842" s="14">
        <v>0.190305463904546</v>
      </c>
      <c r="U842" s="14">
        <v>0.38220666309491103</v>
      </c>
      <c r="V842" s="14">
        <v>0.29669711199156801</v>
      </c>
      <c r="W842" s="14">
        <v>0.28849836134700602</v>
      </c>
      <c r="X842" s="14">
        <v>0.24583331970004901</v>
      </c>
      <c r="Y842" s="14">
        <v>0.30373336162460501</v>
      </c>
      <c r="Z842" s="14">
        <v>0.228611124722614</v>
      </c>
      <c r="AA842" s="14"/>
      <c r="AB842" s="14">
        <v>0.318692106073727</v>
      </c>
      <c r="AC842" s="14">
        <v>0.28160388446658702</v>
      </c>
      <c r="AD842" s="14">
        <v>0.234594826315526</v>
      </c>
      <c r="AE842" s="14"/>
      <c r="AF842" s="14">
        <v>0.31263754776118002</v>
      </c>
      <c r="AG842" s="14">
        <v>0.24263964214922501</v>
      </c>
      <c r="AH842" s="14">
        <v>0.289564411825322</v>
      </c>
      <c r="AI842" s="14">
        <v>0.17004279277083401</v>
      </c>
      <c r="AJ842" s="14">
        <v>0</v>
      </c>
      <c r="AK842" s="14"/>
      <c r="AL842" s="14">
        <v>0.31209955820281499</v>
      </c>
      <c r="AM842" s="14">
        <v>0.247845968113312</v>
      </c>
      <c r="AN842" s="14">
        <v>0.162096051437841</v>
      </c>
      <c r="AO842" s="14">
        <v>0.222233832194867</v>
      </c>
      <c r="AP842" s="14">
        <v>0</v>
      </c>
      <c r="AQ842" s="14"/>
      <c r="AR842" s="14">
        <v>0.30978700876359799</v>
      </c>
      <c r="AS842" s="14">
        <v>0.33509174455213903</v>
      </c>
      <c r="AT842" s="14">
        <v>0.18321333119397301</v>
      </c>
      <c r="AU842" s="14"/>
      <c r="AV842" s="14">
        <v>0.286783273050913</v>
      </c>
      <c r="AW842" s="14">
        <v>0.27060288218176598</v>
      </c>
      <c r="AX842" s="14">
        <v>0.20415301254544699</v>
      </c>
      <c r="AY842" s="14"/>
      <c r="AZ842" s="14">
        <v>0.28676758308973199</v>
      </c>
      <c r="BA842" s="14">
        <v>0.27213234994385599</v>
      </c>
      <c r="BB842" s="14">
        <v>0.23781815200477699</v>
      </c>
      <c r="BC842" s="14"/>
      <c r="BD842" s="14">
        <v>0.398217777293287</v>
      </c>
      <c r="BE842" s="14">
        <v>0.258036991530881</v>
      </c>
      <c r="BF842" s="14"/>
      <c r="BG842" s="14">
        <v>0.29683331944005598</v>
      </c>
      <c r="BH842" s="14">
        <v>0.188028270609746</v>
      </c>
      <c r="BI842" s="14"/>
      <c r="BJ842" s="14">
        <v>0.27430694153032298</v>
      </c>
      <c r="BK842" s="14">
        <v>0.25377791197967903</v>
      </c>
    </row>
    <row r="843" spans="2:63" x14ac:dyDescent="0.35">
      <c r="B843" t="s">
        <v>337</v>
      </c>
      <c r="C843" s="14">
        <v>0.23573264795919699</v>
      </c>
      <c r="D843" s="14">
        <v>0.25309271716243797</v>
      </c>
      <c r="E843" s="14">
        <v>0.22191877344259101</v>
      </c>
      <c r="F843" s="14"/>
      <c r="G843" s="14">
        <v>0.25611840959281801</v>
      </c>
      <c r="H843" s="14">
        <v>0.267674204406258</v>
      </c>
      <c r="I843" s="14">
        <v>0.22112491592647601</v>
      </c>
      <c r="J843" s="14">
        <v>0.18548986244649801</v>
      </c>
      <c r="K843" s="14">
        <v>0.27242039479098501</v>
      </c>
      <c r="L843" s="14">
        <v>0.222221629301565</v>
      </c>
      <c r="M843" s="14"/>
      <c r="N843" s="14">
        <v>0.18280563951162501</v>
      </c>
      <c r="O843" s="14">
        <v>0.24640700260408599</v>
      </c>
      <c r="P843" s="14"/>
      <c r="Q843" s="14">
        <v>0.27184119927206601</v>
      </c>
      <c r="R843" s="14">
        <v>0.23197344836396999</v>
      </c>
      <c r="S843" s="14">
        <v>0.315522545913901</v>
      </c>
      <c r="T843" s="14">
        <v>0.31233827005176301</v>
      </c>
      <c r="U843" s="14">
        <v>0.18997082413041</v>
      </c>
      <c r="V843" s="14">
        <v>0.26360942832808198</v>
      </c>
      <c r="W843" s="14">
        <v>0.20416264659012001</v>
      </c>
      <c r="X843" s="14">
        <v>0.293727029053374</v>
      </c>
      <c r="Y843" s="14">
        <v>0.20013962531848301</v>
      </c>
      <c r="Z843" s="14">
        <v>6.2304853686856301E-2</v>
      </c>
      <c r="AA843" s="14"/>
      <c r="AB843" s="14">
        <v>0.232783392504922</v>
      </c>
      <c r="AC843" s="14">
        <v>0.28438355426900802</v>
      </c>
      <c r="AD843" s="14">
        <v>0.23100191092590699</v>
      </c>
      <c r="AE843" s="14"/>
      <c r="AF843" s="14">
        <v>0.23384596745372799</v>
      </c>
      <c r="AG843" s="14">
        <v>0.236060272723084</v>
      </c>
      <c r="AH843" s="14">
        <v>0.18136773213990601</v>
      </c>
      <c r="AI843" s="14">
        <v>0.27686181957970502</v>
      </c>
      <c r="AJ843" s="14">
        <v>0</v>
      </c>
      <c r="AK843" s="14"/>
      <c r="AL843" s="14">
        <v>0.240112689078532</v>
      </c>
      <c r="AM843" s="14">
        <v>0.23462199662046901</v>
      </c>
      <c r="AN843" s="14">
        <v>0.29848338668121499</v>
      </c>
      <c r="AO843" s="14">
        <v>0.249026691387918</v>
      </c>
      <c r="AP843" s="14">
        <v>0</v>
      </c>
      <c r="AQ843" s="14"/>
      <c r="AR843" s="14">
        <v>0.23760532114185501</v>
      </c>
      <c r="AS843" s="14">
        <v>0.27551685869242099</v>
      </c>
      <c r="AT843" s="14">
        <v>0.22318054412098601</v>
      </c>
      <c r="AU843" s="14"/>
      <c r="AV843" s="14">
        <v>0.225164836483981</v>
      </c>
      <c r="AW843" s="14">
        <v>0.25526889699940802</v>
      </c>
      <c r="AX843" s="14">
        <v>0.24594414295550601</v>
      </c>
      <c r="AY843" s="14"/>
      <c r="AZ843" s="14">
        <v>0.20314064051077599</v>
      </c>
      <c r="BA843" s="14">
        <v>0.28095924528524002</v>
      </c>
      <c r="BB843" s="14">
        <v>0.20842145737006401</v>
      </c>
      <c r="BC843" s="14"/>
      <c r="BD843" s="14">
        <v>0.23028211182802399</v>
      </c>
      <c r="BE843" s="14">
        <v>0.237984058920296</v>
      </c>
      <c r="BF843" s="14"/>
      <c r="BG843" s="14">
        <v>0.230252590197915</v>
      </c>
      <c r="BH843" s="14">
        <v>0.245684054883967</v>
      </c>
      <c r="BI843" s="14"/>
      <c r="BJ843" s="14">
        <v>0.22947350325556401</v>
      </c>
      <c r="BK843" s="14">
        <v>0.237448204397044</v>
      </c>
    </row>
    <row r="844" spans="2:63" x14ac:dyDescent="0.35">
      <c r="B844" t="s">
        <v>338</v>
      </c>
      <c r="C844" s="14">
        <v>0.20609197300162299</v>
      </c>
      <c r="D844" s="14">
        <v>0.24022829621464101</v>
      </c>
      <c r="E844" s="14">
        <v>0.17085570083137799</v>
      </c>
      <c r="F844" s="14"/>
      <c r="G844" s="14">
        <v>0.164831471752789</v>
      </c>
      <c r="H844" s="14">
        <v>0.20624612874345499</v>
      </c>
      <c r="I844" s="14">
        <v>0.248227469946142</v>
      </c>
      <c r="J844" s="14">
        <v>0.18329668120917</v>
      </c>
      <c r="K844" s="14">
        <v>0.18075037230882701</v>
      </c>
      <c r="L844" s="14">
        <v>0.23075692994536001</v>
      </c>
      <c r="M844" s="14"/>
      <c r="N844" s="14">
        <v>0.29254858424664598</v>
      </c>
      <c r="O844" s="14">
        <v>0.188655345523635</v>
      </c>
      <c r="P844" s="14"/>
      <c r="Q844" s="14">
        <v>8.5134429464254396E-2</v>
      </c>
      <c r="R844" s="14">
        <v>0.162040166556562</v>
      </c>
      <c r="S844" s="14">
        <v>0.188963935974723</v>
      </c>
      <c r="T844" s="14">
        <v>0.31797488041995098</v>
      </c>
      <c r="U844" s="14">
        <v>0.16670588138030501</v>
      </c>
      <c r="V844" s="14">
        <v>0.145099304667277</v>
      </c>
      <c r="W844" s="14">
        <v>0.18481955930067701</v>
      </c>
      <c r="X844" s="14">
        <v>0.256665524468143</v>
      </c>
      <c r="Y844" s="14">
        <v>0.31175966606095501</v>
      </c>
      <c r="Z844" s="14">
        <v>0.17852751415339899</v>
      </c>
      <c r="AA844" s="14"/>
      <c r="AB844" s="14">
        <v>0.122202012192174</v>
      </c>
      <c r="AC844" s="14">
        <v>0.216021775834428</v>
      </c>
      <c r="AD844" s="14">
        <v>0.29114903265347503</v>
      </c>
      <c r="AE844" s="14"/>
      <c r="AF844" s="14">
        <v>0.141305594994908</v>
      </c>
      <c r="AG844" s="14">
        <v>0.289714897785672</v>
      </c>
      <c r="AH844" s="14">
        <v>0.29521909889819198</v>
      </c>
      <c r="AI844" s="14">
        <v>0.149846757420771</v>
      </c>
      <c r="AJ844" s="14">
        <v>0</v>
      </c>
      <c r="AK844" s="14"/>
      <c r="AL844" s="14">
        <v>0.117074856020431</v>
      </c>
      <c r="AM844" s="14">
        <v>0.29257586203734398</v>
      </c>
      <c r="AN844" s="14">
        <v>0.22600897138822701</v>
      </c>
      <c r="AO844" s="14">
        <v>0.17519507033069601</v>
      </c>
      <c r="AP844" s="14">
        <v>0</v>
      </c>
      <c r="AQ844" s="14"/>
      <c r="AR844" s="14">
        <v>0.117387040523489</v>
      </c>
      <c r="AS844" s="14">
        <v>0.134028032097083</v>
      </c>
      <c r="AT844" s="14">
        <v>0.32365963508413798</v>
      </c>
      <c r="AU844" s="14"/>
      <c r="AV844" s="14">
        <v>0.196622228071547</v>
      </c>
      <c r="AW844" s="14">
        <v>0.20631114446118701</v>
      </c>
      <c r="AX844" s="14">
        <v>0.28604127051261902</v>
      </c>
      <c r="AY844" s="14"/>
      <c r="AZ844" s="14">
        <v>8.8357351385959695E-2</v>
      </c>
      <c r="BA844" s="14">
        <v>0.165130834545619</v>
      </c>
      <c r="BB844" s="14">
        <v>0.34396118737936598</v>
      </c>
      <c r="BC844" s="14"/>
      <c r="BD844" s="14">
        <v>0.23757707442023501</v>
      </c>
      <c r="BE844" s="14">
        <v>0.218507333550641</v>
      </c>
      <c r="BF844" s="14"/>
      <c r="BG844" s="14">
        <v>0.211063659490411</v>
      </c>
      <c r="BH844" s="14">
        <v>0.19706373324439599</v>
      </c>
      <c r="BI844" s="14"/>
      <c r="BJ844" s="14">
        <v>0.195796192754013</v>
      </c>
      <c r="BK844" s="14">
        <v>0.20891392279233301</v>
      </c>
    </row>
    <row r="845" spans="2:63" x14ac:dyDescent="0.35">
      <c r="B845" t="s">
        <v>86</v>
      </c>
      <c r="C845" s="14">
        <v>0.188522729776886</v>
      </c>
      <c r="D845" s="14">
        <v>0.14425076094287201</v>
      </c>
      <c r="E845" s="14">
        <v>0.22975607677745399</v>
      </c>
      <c r="F845" s="14"/>
      <c r="G845" s="14">
        <v>0.19665011049403999</v>
      </c>
      <c r="H845" s="14">
        <v>0.15397984428522499</v>
      </c>
      <c r="I845" s="14">
        <v>0.14150980925972501</v>
      </c>
      <c r="J845" s="14">
        <v>0.260242751804799</v>
      </c>
      <c r="K845" s="14">
        <v>0.224864306418044</v>
      </c>
      <c r="L845" s="14">
        <v>0.17615713156665799</v>
      </c>
      <c r="M845" s="14"/>
      <c r="N845" s="14">
        <v>0.100569907983298</v>
      </c>
      <c r="O845" s="14">
        <v>0.206261114004164</v>
      </c>
      <c r="P845" s="14"/>
      <c r="Q845" s="14">
        <v>0.27032812907788301</v>
      </c>
      <c r="R845" s="14">
        <v>0.241990846690915</v>
      </c>
      <c r="S845" s="14">
        <v>0.20771975725161401</v>
      </c>
      <c r="T845" s="14">
        <v>0.13228796838002099</v>
      </c>
      <c r="U845" s="14">
        <v>0.14672891324944901</v>
      </c>
      <c r="V845" s="14">
        <v>0.14571459453684199</v>
      </c>
      <c r="W845" s="14">
        <v>0.178422861372002</v>
      </c>
      <c r="X845" s="14">
        <v>0.15915181922326099</v>
      </c>
      <c r="Y845" s="14">
        <v>0.10277261887659001</v>
      </c>
      <c r="Z845" s="14">
        <v>0.467008451174516</v>
      </c>
      <c r="AA845" s="14"/>
      <c r="AB845" s="14">
        <v>0.12642533145822099</v>
      </c>
      <c r="AC845" s="14">
        <v>0.15618052570239199</v>
      </c>
      <c r="AD845" s="14">
        <v>0.157749560081095</v>
      </c>
      <c r="AE845" s="14"/>
      <c r="AF845" s="14">
        <v>0.139189827652868</v>
      </c>
      <c r="AG845" s="14">
        <v>0.16232467721469401</v>
      </c>
      <c r="AH845" s="14">
        <v>0.198382338245915</v>
      </c>
      <c r="AI845" s="14">
        <v>0.32835332468559397</v>
      </c>
      <c r="AJ845" s="14">
        <v>0</v>
      </c>
      <c r="AK845" s="14"/>
      <c r="AL845" s="14">
        <v>0.144269903906457</v>
      </c>
      <c r="AM845" s="14">
        <v>0.15193197736283001</v>
      </c>
      <c r="AN845" s="14">
        <v>0.243414093035591</v>
      </c>
      <c r="AO845" s="14">
        <v>0.26372071244672501</v>
      </c>
      <c r="AP845" s="14">
        <v>0</v>
      </c>
      <c r="AQ845" s="14"/>
      <c r="AR845" s="14">
        <v>7.5039561624577603E-2</v>
      </c>
      <c r="AS845" s="14">
        <v>0.14839299141238299</v>
      </c>
      <c r="AT845" s="14">
        <v>0.19303072242354699</v>
      </c>
      <c r="AU845" s="14"/>
      <c r="AV845" s="14">
        <v>8.3447151822407598E-2</v>
      </c>
      <c r="AW845" s="14">
        <v>0.18453369844283499</v>
      </c>
      <c r="AX845" s="14">
        <v>0.21068333728237401</v>
      </c>
      <c r="AY845" s="14"/>
      <c r="AZ845" s="14">
        <v>0.103022950999411</v>
      </c>
      <c r="BA845" s="14">
        <v>0.19975329170291101</v>
      </c>
      <c r="BB845" s="14">
        <v>0.14928865335529001</v>
      </c>
      <c r="BC845" s="14"/>
      <c r="BD845" s="14">
        <v>3.6935257692963297E-2</v>
      </c>
      <c r="BE845" s="14">
        <v>0.19620149535548301</v>
      </c>
      <c r="BF845" s="14"/>
      <c r="BG845" s="14">
        <v>0.13728873596075</v>
      </c>
      <c r="BH845" s="14">
        <v>0.28156012884367998</v>
      </c>
      <c r="BI845" s="14"/>
      <c r="BJ845" s="14">
        <v>0.189762067097973</v>
      </c>
      <c r="BK845" s="14">
        <v>0.18818304229232899</v>
      </c>
    </row>
    <row r="846" spans="2:63" x14ac:dyDescent="0.35">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row>
    <row r="847" spans="2:63" x14ac:dyDescent="0.35">
      <c r="B847" s="6" t="s">
        <v>426</v>
      </c>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row>
    <row r="848" spans="2:63" x14ac:dyDescent="0.35">
      <c r="B848" s="21" t="s">
        <v>90</v>
      </c>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row>
    <row r="849" spans="2:63" x14ac:dyDescent="0.35">
      <c r="B849" t="s">
        <v>334</v>
      </c>
      <c r="C849" s="14">
        <v>0.17484968412357499</v>
      </c>
      <c r="D849" s="14">
        <v>0.194966570517458</v>
      </c>
      <c r="E849" s="14">
        <v>0.15809451128170099</v>
      </c>
      <c r="F849" s="14"/>
      <c r="G849" s="14">
        <v>0.16027532462077501</v>
      </c>
      <c r="H849" s="14">
        <v>0.20955041113773401</v>
      </c>
      <c r="I849" s="14">
        <v>0.158504772987139</v>
      </c>
      <c r="J849" s="14">
        <v>0.16406536163469701</v>
      </c>
      <c r="K849" s="14">
        <v>0.170734592172608</v>
      </c>
      <c r="L849" s="14">
        <v>0.179351549769486</v>
      </c>
      <c r="M849" s="14"/>
      <c r="N849" s="14">
        <v>0.199697963885408</v>
      </c>
      <c r="O849" s="14">
        <v>0.169838266356483</v>
      </c>
      <c r="P849" s="14"/>
      <c r="Q849" s="14">
        <v>0.12741538892186999</v>
      </c>
      <c r="R849" s="14">
        <v>0.202341526258659</v>
      </c>
      <c r="S849" s="14">
        <v>0.18805858705019901</v>
      </c>
      <c r="T849" s="14">
        <v>4.8213385496720697E-2</v>
      </c>
      <c r="U849" s="14">
        <v>0.178966322782037</v>
      </c>
      <c r="V849" s="14">
        <v>0.24523644299799799</v>
      </c>
      <c r="W849" s="14">
        <v>0.20212087290147501</v>
      </c>
      <c r="X849" s="14">
        <v>0.142874723044631</v>
      </c>
      <c r="Y849" s="14">
        <v>0.155715191011741</v>
      </c>
      <c r="Z849" s="14">
        <v>6.5651628004684104E-2</v>
      </c>
      <c r="AA849" s="14"/>
      <c r="AB849" s="14">
        <v>0.30433671789790201</v>
      </c>
      <c r="AC849" s="14">
        <v>0.11137491835091801</v>
      </c>
      <c r="AD849" s="14">
        <v>0.13610023940969701</v>
      </c>
      <c r="AE849" s="14"/>
      <c r="AF849" s="14">
        <v>0.25510772102860901</v>
      </c>
      <c r="AG849" s="14">
        <v>0.115373828632373</v>
      </c>
      <c r="AH849" s="14">
        <v>8.5628969944029396E-2</v>
      </c>
      <c r="AI849" s="14">
        <v>0.150254459313478</v>
      </c>
      <c r="AJ849" s="14">
        <v>0</v>
      </c>
      <c r="AK849" s="14"/>
      <c r="AL849" s="14">
        <v>0.260043760372975</v>
      </c>
      <c r="AM849" s="14">
        <v>0.12700232208614201</v>
      </c>
      <c r="AN849" s="14">
        <v>0.113944812387445</v>
      </c>
      <c r="AO849" s="14">
        <v>7.6554399765530398E-2</v>
      </c>
      <c r="AP849" s="14">
        <v>0</v>
      </c>
      <c r="AQ849" s="14"/>
      <c r="AR849" s="14">
        <v>0.38122972472384598</v>
      </c>
      <c r="AS849" s="14">
        <v>0.18833748114610599</v>
      </c>
      <c r="AT849" s="14">
        <v>0.115334188404267</v>
      </c>
      <c r="AU849" s="14"/>
      <c r="AV849" s="14">
        <v>0.297820573084638</v>
      </c>
      <c r="AW849" s="14">
        <v>0.133112596056008</v>
      </c>
      <c r="AX849" s="14">
        <v>0.126101152224281</v>
      </c>
      <c r="AY849" s="14"/>
      <c r="AZ849" s="14">
        <v>0.34728721195321</v>
      </c>
      <c r="BA849" s="14">
        <v>0.15542944095563199</v>
      </c>
      <c r="BB849" s="14">
        <v>0.138335509752948</v>
      </c>
      <c r="BC849" s="14"/>
      <c r="BD849" s="14">
        <v>0.19280195788823401</v>
      </c>
      <c r="BE849" s="14">
        <v>0.16373631908425501</v>
      </c>
      <c r="BF849" s="14"/>
      <c r="BG849" s="14">
        <v>0.199892174390181</v>
      </c>
      <c r="BH849" s="14">
        <v>0.129374249026288</v>
      </c>
      <c r="BI849" s="14"/>
      <c r="BJ849" s="14">
        <v>0.17194958009563299</v>
      </c>
      <c r="BK849" s="14">
        <v>0.175644567829119</v>
      </c>
    </row>
    <row r="850" spans="2:63" x14ac:dyDescent="0.35">
      <c r="B850" t="s">
        <v>335</v>
      </c>
      <c r="C850" s="14">
        <v>0.28135391879448701</v>
      </c>
      <c r="D850" s="14">
        <v>0.28137035207677802</v>
      </c>
      <c r="E850" s="14">
        <v>0.28347860622889198</v>
      </c>
      <c r="F850" s="14"/>
      <c r="G850" s="14">
        <v>0.31010741962487398</v>
      </c>
      <c r="H850" s="14">
        <v>0.31062164611993398</v>
      </c>
      <c r="I850" s="14">
        <v>0.27161329786016097</v>
      </c>
      <c r="J850" s="14">
        <v>0.28280800121935501</v>
      </c>
      <c r="K850" s="14">
        <v>0.24903362462798001</v>
      </c>
      <c r="L850" s="14">
        <v>0.26169926358242501</v>
      </c>
      <c r="M850" s="14"/>
      <c r="N850" s="14">
        <v>0.30629355503757899</v>
      </c>
      <c r="O850" s="14">
        <v>0.27632407619083899</v>
      </c>
      <c r="P850" s="14"/>
      <c r="Q850" s="14">
        <v>0.251189725754908</v>
      </c>
      <c r="R850" s="14">
        <v>0.242464853206247</v>
      </c>
      <c r="S850" s="14">
        <v>0.21887631869364799</v>
      </c>
      <c r="T850" s="14">
        <v>0.37845031672639201</v>
      </c>
      <c r="U850" s="14">
        <v>0.28616443293852301</v>
      </c>
      <c r="V850" s="14">
        <v>0.40079271306722303</v>
      </c>
      <c r="W850" s="14">
        <v>0.26100943216831501</v>
      </c>
      <c r="X850" s="14">
        <v>0.29197887876401801</v>
      </c>
      <c r="Y850" s="14">
        <v>0.29477960868235098</v>
      </c>
      <c r="Z850" s="14">
        <v>0.231846414558247</v>
      </c>
      <c r="AA850" s="14"/>
      <c r="AB850" s="14">
        <v>0.33740890258857598</v>
      </c>
      <c r="AC850" s="14">
        <v>0.34834734560842801</v>
      </c>
      <c r="AD850" s="14">
        <v>0.226915959797475</v>
      </c>
      <c r="AE850" s="14"/>
      <c r="AF850" s="14">
        <v>0.35929953110331098</v>
      </c>
      <c r="AG850" s="14">
        <v>0.22787938455196</v>
      </c>
      <c r="AH850" s="14">
        <v>0.28948082406076803</v>
      </c>
      <c r="AI850" s="14">
        <v>0.234367270672102</v>
      </c>
      <c r="AJ850" s="14">
        <v>0</v>
      </c>
      <c r="AK850" s="14"/>
      <c r="AL850" s="14">
        <v>0.35730060062486901</v>
      </c>
      <c r="AM850" s="14">
        <v>0.23025704174619099</v>
      </c>
      <c r="AN850" s="14">
        <v>0.282638082292272</v>
      </c>
      <c r="AO850" s="14">
        <v>0.17683730381070101</v>
      </c>
      <c r="AP850" s="14">
        <v>0</v>
      </c>
      <c r="AQ850" s="14"/>
      <c r="AR850" s="14">
        <v>0.29042729832376002</v>
      </c>
      <c r="AS850" s="14">
        <v>0.37474875496733101</v>
      </c>
      <c r="AT850" s="14">
        <v>0.205421525333885</v>
      </c>
      <c r="AU850" s="14"/>
      <c r="AV850" s="14">
        <v>0.303641814505134</v>
      </c>
      <c r="AW850" s="14">
        <v>0.305318420185754</v>
      </c>
      <c r="AX850" s="14">
        <v>0.21758804391263301</v>
      </c>
      <c r="AY850" s="14"/>
      <c r="AZ850" s="14">
        <v>0.33412741957002101</v>
      </c>
      <c r="BA850" s="14">
        <v>0.33040362677734297</v>
      </c>
      <c r="BB850" s="14">
        <v>0.214911864840446</v>
      </c>
      <c r="BC850" s="14"/>
      <c r="BD850" s="14">
        <v>0.38102279409485701</v>
      </c>
      <c r="BE850" s="14">
        <v>0.25374349778956301</v>
      </c>
      <c r="BF850" s="14"/>
      <c r="BG850" s="14">
        <v>0.293301949632437</v>
      </c>
      <c r="BH850" s="14">
        <v>0.25965711887055498</v>
      </c>
      <c r="BI850" s="14"/>
      <c r="BJ850" s="14">
        <v>0.250276837763174</v>
      </c>
      <c r="BK850" s="14">
        <v>0.28987177370233103</v>
      </c>
    </row>
    <row r="851" spans="2:63" x14ac:dyDescent="0.35">
      <c r="B851" t="s">
        <v>337</v>
      </c>
      <c r="C851" s="14">
        <v>0.21480858916863499</v>
      </c>
      <c r="D851" s="14">
        <v>0.20830234880208701</v>
      </c>
      <c r="E851" s="14">
        <v>0.21468687242370399</v>
      </c>
      <c r="F851" s="14"/>
      <c r="G851" s="14">
        <v>0.244052585443502</v>
      </c>
      <c r="H851" s="14">
        <v>0.211711119776513</v>
      </c>
      <c r="I851" s="14">
        <v>0.21019645937133399</v>
      </c>
      <c r="J851" s="14">
        <v>0.150375144184725</v>
      </c>
      <c r="K851" s="14">
        <v>0.27448984571756702</v>
      </c>
      <c r="L851" s="14">
        <v>0.21893268064322599</v>
      </c>
      <c r="M851" s="14"/>
      <c r="N851" s="14">
        <v>0.184000757111175</v>
      </c>
      <c r="O851" s="14">
        <v>0.22102193344913099</v>
      </c>
      <c r="P851" s="14"/>
      <c r="Q851" s="14">
        <v>0.21194360752857699</v>
      </c>
      <c r="R851" s="14">
        <v>0.23054879766632799</v>
      </c>
      <c r="S851" s="14">
        <v>0.30357821795081402</v>
      </c>
      <c r="T851" s="14">
        <v>0.25053230894843098</v>
      </c>
      <c r="U851" s="14">
        <v>9.9114701945244604E-2</v>
      </c>
      <c r="V851" s="14">
        <v>0.216952457492746</v>
      </c>
      <c r="W851" s="14">
        <v>0.238738593095599</v>
      </c>
      <c r="X851" s="14">
        <v>0.18639922000789599</v>
      </c>
      <c r="Y851" s="14">
        <v>0.18945881231731199</v>
      </c>
      <c r="Z851" s="14">
        <v>0.128066695210834</v>
      </c>
      <c r="AA851" s="14"/>
      <c r="AB851" s="14">
        <v>0.16791726146135699</v>
      </c>
      <c r="AC851" s="14">
        <v>0.25186847912534399</v>
      </c>
      <c r="AD851" s="14">
        <v>0.243953835214864</v>
      </c>
      <c r="AE851" s="14"/>
      <c r="AF851" s="14">
        <v>0.17219543731506401</v>
      </c>
      <c r="AG851" s="14">
        <v>0.26085465753746301</v>
      </c>
      <c r="AH851" s="14">
        <v>0.167155549560038</v>
      </c>
      <c r="AI851" s="14">
        <v>0.23399681014757701</v>
      </c>
      <c r="AJ851" s="14">
        <v>0</v>
      </c>
      <c r="AK851" s="14"/>
      <c r="AL851" s="14">
        <v>0.18231677041088501</v>
      </c>
      <c r="AM851" s="14">
        <v>0.26562119459549699</v>
      </c>
      <c r="AN851" s="14">
        <v>0.223464349357716</v>
      </c>
      <c r="AO851" s="14">
        <v>0.33080052287996398</v>
      </c>
      <c r="AP851" s="14">
        <v>0</v>
      </c>
      <c r="AQ851" s="14"/>
      <c r="AR851" s="14">
        <v>0.16168498564336201</v>
      </c>
      <c r="AS851" s="14">
        <v>0.21359590918135499</v>
      </c>
      <c r="AT851" s="14">
        <v>0.24883271611938099</v>
      </c>
      <c r="AU851" s="14"/>
      <c r="AV851" s="14">
        <v>0.16251459282957301</v>
      </c>
      <c r="AW851" s="14">
        <v>0.25486754564866998</v>
      </c>
      <c r="AX851" s="14">
        <v>0.22582923111023101</v>
      </c>
      <c r="AY851" s="14"/>
      <c r="AZ851" s="14">
        <v>0.14377979462537899</v>
      </c>
      <c r="BA851" s="14">
        <v>0.223725491833559</v>
      </c>
      <c r="BB851" s="14">
        <v>0.244091340386351</v>
      </c>
      <c r="BC851" s="14"/>
      <c r="BD851" s="14">
        <v>0.16184847349129</v>
      </c>
      <c r="BE851" s="14">
        <v>0.253399295378748</v>
      </c>
      <c r="BF851" s="14"/>
      <c r="BG851" s="14">
        <v>0.210170938153594</v>
      </c>
      <c r="BH851" s="14">
        <v>0.22323024354458301</v>
      </c>
      <c r="BI851" s="14"/>
      <c r="BJ851" s="14">
        <v>0.22751699624900701</v>
      </c>
      <c r="BK851" s="14">
        <v>0.21132536732063301</v>
      </c>
    </row>
    <row r="852" spans="2:63" x14ac:dyDescent="0.35">
      <c r="B852" t="s">
        <v>338</v>
      </c>
      <c r="C852" s="14">
        <v>0.19345719927018201</v>
      </c>
      <c r="D852" s="14">
        <v>0.218227847003544</v>
      </c>
      <c r="E852" s="14">
        <v>0.172659864203137</v>
      </c>
      <c r="F852" s="14"/>
      <c r="G852" s="14">
        <v>0.149778206486543</v>
      </c>
      <c r="H852" s="14">
        <v>0.165432158062055</v>
      </c>
      <c r="I852" s="14">
        <v>0.236555544304315</v>
      </c>
      <c r="J852" s="14">
        <v>0.199487536947169</v>
      </c>
      <c r="K852" s="14">
        <v>0.150492641025154</v>
      </c>
      <c r="L852" s="14">
        <v>0.23602666982773601</v>
      </c>
      <c r="M852" s="14"/>
      <c r="N852" s="14">
        <v>0.26854758371596299</v>
      </c>
      <c r="O852" s="14">
        <v>0.178312920054226</v>
      </c>
      <c r="P852" s="14"/>
      <c r="Q852" s="14">
        <v>0.18223930448107001</v>
      </c>
      <c r="R852" s="14">
        <v>0.14992908327638499</v>
      </c>
      <c r="S852" s="14">
        <v>0.142551281929792</v>
      </c>
      <c r="T852" s="14">
        <v>0.238149497821113</v>
      </c>
      <c r="U852" s="14">
        <v>0.24332145027199401</v>
      </c>
      <c r="V852" s="14">
        <v>0.13701838644203301</v>
      </c>
      <c r="W852" s="14">
        <v>0.15060598073267101</v>
      </c>
      <c r="X852" s="14">
        <v>0.27328591427032201</v>
      </c>
      <c r="Y852" s="14">
        <v>0.28521561214105901</v>
      </c>
      <c r="Z852" s="14">
        <v>0.15919804930537801</v>
      </c>
      <c r="AA852" s="14"/>
      <c r="AB852" s="14">
        <v>9.2738529429444494E-2</v>
      </c>
      <c r="AC852" s="14">
        <v>0.19916126064183501</v>
      </c>
      <c r="AD852" s="14">
        <v>0.272494098092462</v>
      </c>
      <c r="AE852" s="14"/>
      <c r="AF852" s="14">
        <v>0.11190604657993999</v>
      </c>
      <c r="AG852" s="14">
        <v>0.28123564200150503</v>
      </c>
      <c r="AH852" s="14">
        <v>0.23701269976700201</v>
      </c>
      <c r="AI852" s="14">
        <v>0.17739377734959</v>
      </c>
      <c r="AJ852" s="14">
        <v>0</v>
      </c>
      <c r="AK852" s="14"/>
      <c r="AL852" s="14">
        <v>0.101579248568422</v>
      </c>
      <c r="AM852" s="14">
        <v>0.280576179971472</v>
      </c>
      <c r="AN852" s="14">
        <v>0.205604497206236</v>
      </c>
      <c r="AO852" s="14">
        <v>9.3421238838649695E-2</v>
      </c>
      <c r="AP852" s="14">
        <v>0</v>
      </c>
      <c r="AQ852" s="14"/>
      <c r="AR852" s="14">
        <v>8.7744945274281394E-2</v>
      </c>
      <c r="AS852" s="14">
        <v>0.123302812434276</v>
      </c>
      <c r="AT852" s="14">
        <v>0.306784177872652</v>
      </c>
      <c r="AU852" s="14"/>
      <c r="AV852" s="14">
        <v>0.152704696402581</v>
      </c>
      <c r="AW852" s="14">
        <v>0.19573126025859</v>
      </c>
      <c r="AX852" s="14">
        <v>0.30125136630017801</v>
      </c>
      <c r="AY852" s="14"/>
      <c r="AZ852" s="14">
        <v>0.101488068199409</v>
      </c>
      <c r="BA852" s="14">
        <v>0.15999884214648699</v>
      </c>
      <c r="BB852" s="14">
        <v>0.30143961211700199</v>
      </c>
      <c r="BC852" s="14"/>
      <c r="BD852" s="14">
        <v>0.21394679965954</v>
      </c>
      <c r="BE852" s="14">
        <v>0.188331066005894</v>
      </c>
      <c r="BF852" s="14"/>
      <c r="BG852" s="14">
        <v>0.1967916952547</v>
      </c>
      <c r="BH852" s="14">
        <v>0.18740198454865201</v>
      </c>
      <c r="BI852" s="14"/>
      <c r="BJ852" s="14">
        <v>0.20870729698625201</v>
      </c>
      <c r="BK852" s="14">
        <v>0.18927733052559001</v>
      </c>
    </row>
    <row r="853" spans="2:63" x14ac:dyDescent="0.35">
      <c r="B853" t="s">
        <v>86</v>
      </c>
      <c r="C853" s="14">
        <v>0.135530608643121</v>
      </c>
      <c r="D853" s="14">
        <v>9.7132881600132198E-2</v>
      </c>
      <c r="E853" s="14">
        <v>0.17108014586256501</v>
      </c>
      <c r="F853" s="14"/>
      <c r="G853" s="14">
        <v>0.13578646382430501</v>
      </c>
      <c r="H853" s="14">
        <v>0.102684664903765</v>
      </c>
      <c r="I853" s="14">
        <v>0.123129925477051</v>
      </c>
      <c r="J853" s="14">
        <v>0.203263956014054</v>
      </c>
      <c r="K853" s="14">
        <v>0.15524929645669</v>
      </c>
      <c r="L853" s="14">
        <v>0.103989836177127</v>
      </c>
      <c r="M853" s="14"/>
      <c r="N853" s="14">
        <v>4.1460140249875398E-2</v>
      </c>
      <c r="O853" s="14">
        <v>0.154502803949321</v>
      </c>
      <c r="P853" s="14"/>
      <c r="Q853" s="14">
        <v>0.22721197331357501</v>
      </c>
      <c r="R853" s="14">
        <v>0.17471573959238201</v>
      </c>
      <c r="S853" s="14">
        <v>0.14693559437554701</v>
      </c>
      <c r="T853" s="14">
        <v>8.4654491007343804E-2</v>
      </c>
      <c r="U853" s="14">
        <v>0.19243309206220099</v>
      </c>
      <c r="V853" s="14">
        <v>0</v>
      </c>
      <c r="W853" s="14">
        <v>0.14752512110193999</v>
      </c>
      <c r="X853" s="14">
        <v>0.105461263913133</v>
      </c>
      <c r="Y853" s="14">
        <v>7.4830775847536196E-2</v>
      </c>
      <c r="Z853" s="14">
        <v>0.41523721292085702</v>
      </c>
      <c r="AA853" s="14"/>
      <c r="AB853" s="14">
        <v>9.7598588622720597E-2</v>
      </c>
      <c r="AC853" s="14">
        <v>8.9247996273474794E-2</v>
      </c>
      <c r="AD853" s="14">
        <v>0.120535867485503</v>
      </c>
      <c r="AE853" s="14"/>
      <c r="AF853" s="14">
        <v>0.10149126397307601</v>
      </c>
      <c r="AG853" s="14">
        <v>0.114656487276699</v>
      </c>
      <c r="AH853" s="14">
        <v>0.22072195666816199</v>
      </c>
      <c r="AI853" s="14">
        <v>0.20398768251725399</v>
      </c>
      <c r="AJ853" s="14">
        <v>0</v>
      </c>
      <c r="AK853" s="14"/>
      <c r="AL853" s="14">
        <v>9.8759620022849007E-2</v>
      </c>
      <c r="AM853" s="14">
        <v>9.6543261600698704E-2</v>
      </c>
      <c r="AN853" s="14">
        <v>0.174348258756331</v>
      </c>
      <c r="AO853" s="14">
        <v>0.32238653470515499</v>
      </c>
      <c r="AP853" s="14">
        <v>0</v>
      </c>
      <c r="AQ853" s="14"/>
      <c r="AR853" s="14">
        <v>7.8913046034751105E-2</v>
      </c>
      <c r="AS853" s="14">
        <v>0.100015042270932</v>
      </c>
      <c r="AT853" s="14">
        <v>0.12362739226981501</v>
      </c>
      <c r="AU853" s="14"/>
      <c r="AV853" s="14">
        <v>8.3318323178074097E-2</v>
      </c>
      <c r="AW853" s="14">
        <v>0.110970177850979</v>
      </c>
      <c r="AX853" s="14">
        <v>0.12923020645267599</v>
      </c>
      <c r="AY853" s="14"/>
      <c r="AZ853" s="14">
        <v>7.3317505651979795E-2</v>
      </c>
      <c r="BA853" s="14">
        <v>0.13044259828697899</v>
      </c>
      <c r="BB853" s="14">
        <v>0.101221672903253</v>
      </c>
      <c r="BC853" s="14"/>
      <c r="BD853" s="14">
        <v>5.03799748660788E-2</v>
      </c>
      <c r="BE853" s="14">
        <v>0.14078982174154001</v>
      </c>
      <c r="BF853" s="14"/>
      <c r="BG853" s="14">
        <v>9.9843242569088803E-2</v>
      </c>
      <c r="BH853" s="14">
        <v>0.200336404009922</v>
      </c>
      <c r="BI853" s="14"/>
      <c r="BJ853" s="14">
        <v>0.14154928890593399</v>
      </c>
      <c r="BK853" s="14">
        <v>0.13388096062232699</v>
      </c>
    </row>
    <row r="854" spans="2:63" x14ac:dyDescent="0.35">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row>
    <row r="855" spans="2:63" x14ac:dyDescent="0.35">
      <c r="B855" s="6" t="s">
        <v>427</v>
      </c>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row>
    <row r="856" spans="2:63" x14ac:dyDescent="0.35">
      <c r="B856" s="21" t="s">
        <v>90</v>
      </c>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row>
    <row r="857" spans="2:63" x14ac:dyDescent="0.35">
      <c r="B857" t="s">
        <v>334</v>
      </c>
      <c r="C857" s="14">
        <v>0.24100845886310299</v>
      </c>
      <c r="D857" s="14">
        <v>0.226952759684905</v>
      </c>
      <c r="E857" s="14">
        <v>0.25547697420471499</v>
      </c>
      <c r="F857" s="14"/>
      <c r="G857" s="14">
        <v>0.20405848446560099</v>
      </c>
      <c r="H857" s="14">
        <v>0.260873097869329</v>
      </c>
      <c r="I857" s="14">
        <v>0.24307538874933299</v>
      </c>
      <c r="J857" s="14">
        <v>0.27254707517173099</v>
      </c>
      <c r="K857" s="14">
        <v>0.217899686212395</v>
      </c>
      <c r="L857" s="14">
        <v>0.230575863009019</v>
      </c>
      <c r="M857" s="14"/>
      <c r="N857" s="14">
        <v>0.28406928172936202</v>
      </c>
      <c r="O857" s="14">
        <v>0.23232392315898401</v>
      </c>
      <c r="P857" s="14"/>
      <c r="Q857" s="14">
        <v>0.186498169585913</v>
      </c>
      <c r="R857" s="14">
        <v>0.18511584097043901</v>
      </c>
      <c r="S857" s="14">
        <v>0.29392904257638203</v>
      </c>
      <c r="T857" s="14">
        <v>0.16673397716282701</v>
      </c>
      <c r="U857" s="14">
        <v>0.32133565153420501</v>
      </c>
      <c r="V857" s="14">
        <v>0.33732010458972</v>
      </c>
      <c r="W857" s="14">
        <v>0.23263409249913899</v>
      </c>
      <c r="X857" s="14">
        <v>0.207108688660673</v>
      </c>
      <c r="Y857" s="14">
        <v>0.29625120760828</v>
      </c>
      <c r="Z857" s="14">
        <v>0.163468601615394</v>
      </c>
      <c r="AA857" s="14"/>
      <c r="AB857" s="14">
        <v>0.34152726048734999</v>
      </c>
      <c r="AC857" s="14">
        <v>0.18637728407132301</v>
      </c>
      <c r="AD857" s="14">
        <v>0.214867217932909</v>
      </c>
      <c r="AE857" s="14"/>
      <c r="AF857" s="14">
        <v>0.33251830289015499</v>
      </c>
      <c r="AG857" s="14">
        <v>0.20347030331945101</v>
      </c>
      <c r="AH857" s="14">
        <v>0.12478393259444399</v>
      </c>
      <c r="AI857" s="14">
        <v>0.13756140824739499</v>
      </c>
      <c r="AJ857" s="14">
        <v>0</v>
      </c>
      <c r="AK857" s="14"/>
      <c r="AL857" s="14">
        <v>0.32845393232697001</v>
      </c>
      <c r="AM857" s="14">
        <v>0.18659808180965901</v>
      </c>
      <c r="AN857" s="14">
        <v>0.18817518862403801</v>
      </c>
      <c r="AO857" s="14">
        <v>0</v>
      </c>
      <c r="AP857" s="14">
        <v>0</v>
      </c>
      <c r="AQ857" s="14"/>
      <c r="AR857" s="14">
        <v>0.48671107981126899</v>
      </c>
      <c r="AS857" s="14">
        <v>0.26278249230384898</v>
      </c>
      <c r="AT857" s="14">
        <v>0.16016513406150101</v>
      </c>
      <c r="AU857" s="14"/>
      <c r="AV857" s="14">
        <v>0.381819630544939</v>
      </c>
      <c r="AW857" s="14">
        <v>0.19565927255259799</v>
      </c>
      <c r="AX857" s="14">
        <v>0.181785722044397</v>
      </c>
      <c r="AY857" s="14"/>
      <c r="AZ857" s="14">
        <v>0.38162607066986398</v>
      </c>
      <c r="BA857" s="14">
        <v>0.25215389458366499</v>
      </c>
      <c r="BB857" s="14">
        <v>0.17833046089544899</v>
      </c>
      <c r="BC857" s="14"/>
      <c r="BD857" s="14">
        <v>0.285869718935298</v>
      </c>
      <c r="BE857" s="14">
        <v>0.23592658210140599</v>
      </c>
      <c r="BF857" s="14"/>
      <c r="BG857" s="14">
        <v>0.26598025845212803</v>
      </c>
      <c r="BH857" s="14">
        <v>0.19566139316063599</v>
      </c>
      <c r="BI857" s="14"/>
      <c r="BJ857" s="14">
        <v>0.237930893475087</v>
      </c>
      <c r="BK857" s="14">
        <v>0.24185198259746199</v>
      </c>
    </row>
    <row r="858" spans="2:63" x14ac:dyDescent="0.35">
      <c r="B858" t="s">
        <v>335</v>
      </c>
      <c r="C858" s="14">
        <v>0.33279819511512798</v>
      </c>
      <c r="D858" s="14">
        <v>0.33707049009754098</v>
      </c>
      <c r="E858" s="14">
        <v>0.32592243405537002</v>
      </c>
      <c r="F858" s="14"/>
      <c r="G858" s="14">
        <v>0.36595275912133701</v>
      </c>
      <c r="H858" s="14">
        <v>0.36212655995619197</v>
      </c>
      <c r="I858" s="14">
        <v>0.33009521797651198</v>
      </c>
      <c r="J858" s="14">
        <v>0.35519161482338701</v>
      </c>
      <c r="K858" s="14">
        <v>0.26971976367190797</v>
      </c>
      <c r="L858" s="14">
        <v>0.30490904207368702</v>
      </c>
      <c r="M858" s="14"/>
      <c r="N858" s="14">
        <v>0.37964656418399301</v>
      </c>
      <c r="O858" s="14">
        <v>0.323349784546617</v>
      </c>
      <c r="P858" s="14"/>
      <c r="Q858" s="14">
        <v>0.33974246398711899</v>
      </c>
      <c r="R858" s="14">
        <v>0.304991252393985</v>
      </c>
      <c r="S858" s="14">
        <v>0.27584084513541901</v>
      </c>
      <c r="T858" s="14">
        <v>0.27819167392588201</v>
      </c>
      <c r="U858" s="14">
        <v>0.28730889402992099</v>
      </c>
      <c r="V858" s="14">
        <v>0.39656834856824202</v>
      </c>
      <c r="W858" s="14">
        <v>0.323518222142548</v>
      </c>
      <c r="X858" s="14">
        <v>0.37776384366194199</v>
      </c>
      <c r="Y858" s="14">
        <v>0.35614401394296602</v>
      </c>
      <c r="Z858" s="14">
        <v>0.29081528108932903</v>
      </c>
      <c r="AA858" s="14"/>
      <c r="AB858" s="14">
        <v>0.38395914439856499</v>
      </c>
      <c r="AC858" s="14">
        <v>0.35857862150706599</v>
      </c>
      <c r="AD858" s="14">
        <v>0.30475456738934797</v>
      </c>
      <c r="AE858" s="14"/>
      <c r="AF858" s="14">
        <v>0.37419304664657499</v>
      </c>
      <c r="AG858" s="14">
        <v>0.30051975328796798</v>
      </c>
      <c r="AH858" s="14">
        <v>0.365445673981865</v>
      </c>
      <c r="AI858" s="14">
        <v>0.313395906801401</v>
      </c>
      <c r="AJ858" s="14">
        <v>0</v>
      </c>
      <c r="AK858" s="14"/>
      <c r="AL858" s="14">
        <v>0.37358494967050998</v>
      </c>
      <c r="AM858" s="14">
        <v>0.32764423998296899</v>
      </c>
      <c r="AN858" s="14">
        <v>0.29150166209141398</v>
      </c>
      <c r="AO858" s="14">
        <v>0.34721203464024297</v>
      </c>
      <c r="AP858" s="14">
        <v>0</v>
      </c>
      <c r="AQ858" s="14"/>
      <c r="AR858" s="14">
        <v>0.37446113408924497</v>
      </c>
      <c r="AS858" s="14">
        <v>0.40252482820361102</v>
      </c>
      <c r="AT858" s="14">
        <v>0.25809238349346503</v>
      </c>
      <c r="AU858" s="14"/>
      <c r="AV858" s="14">
        <v>0.37330310715560699</v>
      </c>
      <c r="AW858" s="14">
        <v>0.35470168545249198</v>
      </c>
      <c r="AX858" s="14">
        <v>0.25480218688815898</v>
      </c>
      <c r="AY858" s="14"/>
      <c r="AZ858" s="14">
        <v>0.31561089080920601</v>
      </c>
      <c r="BA858" s="14">
        <v>0.36615863258464598</v>
      </c>
      <c r="BB858" s="14">
        <v>0.29547020849072098</v>
      </c>
      <c r="BC858" s="14"/>
      <c r="BD858" s="14">
        <v>0.36013032400004102</v>
      </c>
      <c r="BE858" s="14">
        <v>0.29016134916124098</v>
      </c>
      <c r="BF858" s="14"/>
      <c r="BG858" s="14">
        <v>0.33538556132404002</v>
      </c>
      <c r="BH858" s="14">
        <v>0.328099716535176</v>
      </c>
      <c r="BI858" s="14"/>
      <c r="BJ858" s="14">
        <v>0.29681231631862998</v>
      </c>
      <c r="BK858" s="14">
        <v>0.34266149257253498</v>
      </c>
    </row>
    <row r="859" spans="2:63" x14ac:dyDescent="0.35">
      <c r="B859" t="s">
        <v>336</v>
      </c>
      <c r="C859" s="14">
        <v>0.17862854122222399</v>
      </c>
      <c r="D859" s="14">
        <v>0.176757686136569</v>
      </c>
      <c r="E859" s="14">
        <v>0.17963025624773199</v>
      </c>
      <c r="F859" s="14"/>
      <c r="G859" s="14">
        <v>0.200866939994745</v>
      </c>
      <c r="H859" s="14">
        <v>0.127531914398161</v>
      </c>
      <c r="I859" s="14">
        <v>0.119988203157331</v>
      </c>
      <c r="J859" s="14">
        <v>0.13141229239428201</v>
      </c>
      <c r="K859" s="14">
        <v>0.27946992398431098</v>
      </c>
      <c r="L859" s="14">
        <v>0.25590734381906599</v>
      </c>
      <c r="M859" s="14"/>
      <c r="N859" s="14">
        <v>0.135758359971906</v>
      </c>
      <c r="O859" s="14">
        <v>0.18727462819707799</v>
      </c>
      <c r="P859" s="14"/>
      <c r="Q859" s="14">
        <v>7.3403752571115699E-2</v>
      </c>
      <c r="R859" s="14">
        <v>0.18142949192448801</v>
      </c>
      <c r="S859" s="14">
        <v>0.14320855911223501</v>
      </c>
      <c r="T859" s="14">
        <v>0.25349482943264101</v>
      </c>
      <c r="U859" s="14">
        <v>0.193002593901894</v>
      </c>
      <c r="V859" s="14">
        <v>0.142589981944476</v>
      </c>
      <c r="W859" s="14">
        <v>0.19751599352285201</v>
      </c>
      <c r="X859" s="14">
        <v>0.195052621720984</v>
      </c>
      <c r="Y859" s="14">
        <v>0.18404726801181201</v>
      </c>
      <c r="Z859" s="14">
        <v>0.24481677452318401</v>
      </c>
      <c r="AA859" s="14"/>
      <c r="AB859" s="14">
        <v>0.13294755891743501</v>
      </c>
      <c r="AC859" s="14">
        <v>0.21847042274922401</v>
      </c>
      <c r="AD859" s="14">
        <v>0.18748452779680799</v>
      </c>
      <c r="AE859" s="14"/>
      <c r="AF859" s="14">
        <v>0.14068957030637</v>
      </c>
      <c r="AG859" s="14">
        <v>0.20444490390724801</v>
      </c>
      <c r="AH859" s="14">
        <v>0.23959597449467601</v>
      </c>
      <c r="AI859" s="14">
        <v>0.20275969322769799</v>
      </c>
      <c r="AJ859" s="14">
        <v>0</v>
      </c>
      <c r="AK859" s="14"/>
      <c r="AL859" s="14">
        <v>0.13968382991775599</v>
      </c>
      <c r="AM859" s="14">
        <v>0.190832866608171</v>
      </c>
      <c r="AN859" s="14">
        <v>0.198004485265178</v>
      </c>
      <c r="AO859" s="14">
        <v>0.17519507033069601</v>
      </c>
      <c r="AP859" s="14">
        <v>0</v>
      </c>
      <c r="AQ859" s="14"/>
      <c r="AR859" s="14">
        <v>5.7744591849578003E-2</v>
      </c>
      <c r="AS859" s="14">
        <v>0.16809530258116201</v>
      </c>
      <c r="AT859" s="14">
        <v>0.23683046305014599</v>
      </c>
      <c r="AU859" s="14"/>
      <c r="AV859" s="14">
        <v>0.11664887662706799</v>
      </c>
      <c r="AW859" s="14">
        <v>0.209749254363927</v>
      </c>
      <c r="AX859" s="14">
        <v>0.14345208099409301</v>
      </c>
      <c r="AY859" s="14"/>
      <c r="AZ859" s="14">
        <v>0.128419699085213</v>
      </c>
      <c r="BA859" s="14">
        <v>0.18187797529392</v>
      </c>
      <c r="BB859" s="14">
        <v>0.20712443222695001</v>
      </c>
      <c r="BC859" s="14"/>
      <c r="BD859" s="14">
        <v>0.14418699469340299</v>
      </c>
      <c r="BE859" s="14">
        <v>0.24059729890482001</v>
      </c>
      <c r="BF859" s="14"/>
      <c r="BG859" s="14">
        <v>0.18202956863047801</v>
      </c>
      <c r="BH859" s="14">
        <v>0.17245251002398501</v>
      </c>
      <c r="BI859" s="14"/>
      <c r="BJ859" s="14">
        <v>0.177891382065199</v>
      </c>
      <c r="BK859" s="14">
        <v>0.17883058769940799</v>
      </c>
    </row>
    <row r="860" spans="2:63" x14ac:dyDescent="0.35">
      <c r="B860" t="s">
        <v>337</v>
      </c>
      <c r="C860" s="14">
        <v>8.5944077888322298E-2</v>
      </c>
      <c r="D860" s="14">
        <v>8.9918782206785397E-2</v>
      </c>
      <c r="E860" s="14">
        <v>8.3024415141178101E-2</v>
      </c>
      <c r="F860" s="14"/>
      <c r="G860" s="14">
        <v>9.2253198790479399E-2</v>
      </c>
      <c r="H860" s="14">
        <v>8.6695269030361802E-2</v>
      </c>
      <c r="I860" s="14">
        <v>0.119562987923412</v>
      </c>
      <c r="J860" s="14">
        <v>5.91191073717936E-2</v>
      </c>
      <c r="K860" s="14">
        <v>8.7999400945775602E-2</v>
      </c>
      <c r="L860" s="14">
        <v>6.6385694976556303E-2</v>
      </c>
      <c r="M860" s="14"/>
      <c r="N860" s="14">
        <v>8.7836592020522603E-2</v>
      </c>
      <c r="O860" s="14">
        <v>8.5562394365861702E-2</v>
      </c>
      <c r="P860" s="14"/>
      <c r="Q860" s="14">
        <v>0.10476587087739</v>
      </c>
      <c r="R860" s="14">
        <v>0.13423261330161801</v>
      </c>
      <c r="S860" s="14">
        <v>9.8262885214784296E-2</v>
      </c>
      <c r="T860" s="14">
        <v>0.124661171910129</v>
      </c>
      <c r="U860" s="14">
        <v>2.5117012949067302E-2</v>
      </c>
      <c r="V860" s="14">
        <v>4.6053098002223201E-2</v>
      </c>
      <c r="W860" s="14">
        <v>5.95706814070373E-2</v>
      </c>
      <c r="X860" s="14">
        <v>6.9617414201768799E-2</v>
      </c>
      <c r="Y860" s="14">
        <v>7.6839979797650601E-2</v>
      </c>
      <c r="Z860" s="14">
        <v>4.56419964369233E-2</v>
      </c>
      <c r="AA860" s="14"/>
      <c r="AB860" s="14">
        <v>7.1394551405116302E-2</v>
      </c>
      <c r="AC860" s="14">
        <v>9.0846552028916602E-2</v>
      </c>
      <c r="AD860" s="14">
        <v>0.104001065691918</v>
      </c>
      <c r="AE860" s="14"/>
      <c r="AF860" s="14">
        <v>6.7361898131224104E-2</v>
      </c>
      <c r="AG860" s="14">
        <v>0.10118157534465</v>
      </c>
      <c r="AH860" s="14">
        <v>0.111551218665653</v>
      </c>
      <c r="AI860" s="14">
        <v>0.102799585930063</v>
      </c>
      <c r="AJ860" s="14">
        <v>0</v>
      </c>
      <c r="AK860" s="14"/>
      <c r="AL860" s="14">
        <v>6.5406509907405402E-2</v>
      </c>
      <c r="AM860" s="14">
        <v>0.12128941751526701</v>
      </c>
      <c r="AN860" s="14">
        <v>8.5669185209736196E-2</v>
      </c>
      <c r="AO860" s="14">
        <v>8.92954830011434E-2</v>
      </c>
      <c r="AP860" s="14">
        <v>0</v>
      </c>
      <c r="AQ860" s="14"/>
      <c r="AR860" s="14">
        <v>3.0501501776049499E-2</v>
      </c>
      <c r="AS860" s="14">
        <v>8.8088214449063701E-2</v>
      </c>
      <c r="AT860" s="14">
        <v>0.115239327097604</v>
      </c>
      <c r="AU860" s="14"/>
      <c r="AV860" s="14">
        <v>4.2780737898836699E-2</v>
      </c>
      <c r="AW860" s="14">
        <v>9.5143932745248294E-2</v>
      </c>
      <c r="AX860" s="14">
        <v>0.16034142377365801</v>
      </c>
      <c r="AY860" s="14"/>
      <c r="AZ860" s="14">
        <v>5.7572644512467401E-2</v>
      </c>
      <c r="BA860" s="14">
        <v>7.7015945622501997E-2</v>
      </c>
      <c r="BB860" s="14">
        <v>0.122406059106082</v>
      </c>
      <c r="BC860" s="14"/>
      <c r="BD860" s="14">
        <v>8.6449770446214394E-2</v>
      </c>
      <c r="BE860" s="14">
        <v>9.3309337242177007E-2</v>
      </c>
      <c r="BF860" s="14"/>
      <c r="BG860" s="14">
        <v>7.9761614437889497E-2</v>
      </c>
      <c r="BH860" s="14">
        <v>9.71710050983699E-2</v>
      </c>
      <c r="BI860" s="14"/>
      <c r="BJ860" s="14">
        <v>0.10962035898426301</v>
      </c>
      <c r="BK860" s="14">
        <v>7.9454693414621802E-2</v>
      </c>
    </row>
    <row r="861" spans="2:63" x14ac:dyDescent="0.35">
      <c r="B861" t="s">
        <v>338</v>
      </c>
      <c r="C861" s="14">
        <v>9.05766411141357E-2</v>
      </c>
      <c r="D861" s="14">
        <v>0.108422770950114</v>
      </c>
      <c r="E861" s="14">
        <v>7.5222016140286105E-2</v>
      </c>
      <c r="F861" s="14"/>
      <c r="G861" s="14">
        <v>6.4423983725665199E-2</v>
      </c>
      <c r="H861" s="14">
        <v>0.102617785400926</v>
      </c>
      <c r="I861" s="14">
        <v>0.10488623864034199</v>
      </c>
      <c r="J861" s="14">
        <v>8.44755756544565E-2</v>
      </c>
      <c r="K861" s="14">
        <v>6.2654655346911503E-2</v>
      </c>
      <c r="L861" s="14">
        <v>0.108046308501002</v>
      </c>
      <c r="M861" s="14"/>
      <c r="N861" s="14">
        <v>9.9705381560566297E-2</v>
      </c>
      <c r="O861" s="14">
        <v>8.8735550603931193E-2</v>
      </c>
      <c r="P861" s="14"/>
      <c r="Q861" s="14">
        <v>0.11681273571784399</v>
      </c>
      <c r="R861" s="14">
        <v>8.00676388045998E-2</v>
      </c>
      <c r="S861" s="14">
        <v>0.115206589628327</v>
      </c>
      <c r="T861" s="14">
        <v>0.14195320441487799</v>
      </c>
      <c r="U861" s="14">
        <v>9.8457749863557098E-2</v>
      </c>
      <c r="V861" s="14">
        <v>5.60489552729177E-2</v>
      </c>
      <c r="W861" s="14">
        <v>0.12105433798253599</v>
      </c>
      <c r="X861" s="14">
        <v>8.0499270117233193E-2</v>
      </c>
      <c r="Y861" s="14">
        <v>7.2676428135469207E-2</v>
      </c>
      <c r="Z861" s="14">
        <v>6.9578565942967394E-2</v>
      </c>
      <c r="AA861" s="14"/>
      <c r="AB861" s="14">
        <v>4.2509553670186301E-2</v>
      </c>
      <c r="AC861" s="14">
        <v>8.2626646528371095E-2</v>
      </c>
      <c r="AD861" s="14">
        <v>0.127444865880188</v>
      </c>
      <c r="AE861" s="14"/>
      <c r="AF861" s="14">
        <v>4.4648559273195998E-2</v>
      </c>
      <c r="AG861" s="14">
        <v>0.117388358499632</v>
      </c>
      <c r="AH861" s="14">
        <v>0.116525446656481</v>
      </c>
      <c r="AI861" s="14">
        <v>0.127297047155216</v>
      </c>
      <c r="AJ861" s="14">
        <v>0</v>
      </c>
      <c r="AK861" s="14"/>
      <c r="AL861" s="14">
        <v>4.7550419369389099E-2</v>
      </c>
      <c r="AM861" s="14">
        <v>0.12913065699908899</v>
      </c>
      <c r="AN861" s="14">
        <v>0.13127626811297</v>
      </c>
      <c r="AO861" s="14">
        <v>0.24928987883018</v>
      </c>
      <c r="AP861" s="14">
        <v>0</v>
      </c>
      <c r="AQ861" s="14"/>
      <c r="AR861" s="14">
        <v>3.76632956623663E-2</v>
      </c>
      <c r="AS861" s="14">
        <v>4.3157971373223601E-2</v>
      </c>
      <c r="AT861" s="14">
        <v>0.15280015760163501</v>
      </c>
      <c r="AU861" s="14"/>
      <c r="AV861" s="14">
        <v>5.8329015976604601E-2</v>
      </c>
      <c r="AW861" s="14">
        <v>7.8750345651044495E-2</v>
      </c>
      <c r="AX861" s="14">
        <v>0.174331026354623</v>
      </c>
      <c r="AY861" s="14"/>
      <c r="AZ861" s="14">
        <v>7.0587394477043902E-2</v>
      </c>
      <c r="BA861" s="14">
        <v>7.1046707942438503E-2</v>
      </c>
      <c r="BB861" s="14">
        <v>0.137205144913288</v>
      </c>
      <c r="BC861" s="14"/>
      <c r="BD861" s="14">
        <v>0.116559668720462</v>
      </c>
      <c r="BE861" s="14">
        <v>7.4995756344221606E-2</v>
      </c>
      <c r="BF861" s="14"/>
      <c r="BG861" s="14">
        <v>9.6811313904549598E-2</v>
      </c>
      <c r="BH861" s="14">
        <v>7.9254905343657298E-2</v>
      </c>
      <c r="BI861" s="14"/>
      <c r="BJ861" s="14">
        <v>0.114701111353907</v>
      </c>
      <c r="BK861" s="14">
        <v>8.3964413375503893E-2</v>
      </c>
    </row>
    <row r="862" spans="2:63" x14ac:dyDescent="0.35">
      <c r="B862" t="s">
        <v>86</v>
      </c>
      <c r="C862" s="14">
        <v>7.1044085797087098E-2</v>
      </c>
      <c r="D862" s="14">
        <v>6.0877510924085901E-2</v>
      </c>
      <c r="E862" s="14">
        <v>8.0723904210718997E-2</v>
      </c>
      <c r="F862" s="14"/>
      <c r="G862" s="14">
        <v>7.2444633902173303E-2</v>
      </c>
      <c r="H862" s="14">
        <v>6.0155373345030898E-2</v>
      </c>
      <c r="I862" s="14">
        <v>8.2391963553070394E-2</v>
      </c>
      <c r="J862" s="14">
        <v>9.7254334584350302E-2</v>
      </c>
      <c r="K862" s="14">
        <v>8.2256569838699306E-2</v>
      </c>
      <c r="L862" s="14">
        <v>3.41757476206693E-2</v>
      </c>
      <c r="M862" s="14"/>
      <c r="N862" s="14">
        <v>1.2983820533650201E-2</v>
      </c>
      <c r="O862" s="14">
        <v>8.27537191275282E-2</v>
      </c>
      <c r="P862" s="14"/>
      <c r="Q862" s="14">
        <v>0.17877700726061799</v>
      </c>
      <c r="R862" s="14">
        <v>0.11416316260487</v>
      </c>
      <c r="S862" s="14">
        <v>7.3552078332853404E-2</v>
      </c>
      <c r="T862" s="14">
        <v>3.4965143153642499E-2</v>
      </c>
      <c r="U862" s="14">
        <v>7.47780977213552E-2</v>
      </c>
      <c r="V862" s="14">
        <v>2.1419511622421599E-2</v>
      </c>
      <c r="W862" s="14">
        <v>6.5706672445887404E-2</v>
      </c>
      <c r="X862" s="14">
        <v>6.9958161637399E-2</v>
      </c>
      <c r="Y862" s="14">
        <v>1.40411025038213E-2</v>
      </c>
      <c r="Z862" s="14">
        <v>0.18567878039220201</v>
      </c>
      <c r="AA862" s="14"/>
      <c r="AB862" s="14">
        <v>2.76619311213465E-2</v>
      </c>
      <c r="AC862" s="14">
        <v>6.3100473115098907E-2</v>
      </c>
      <c r="AD862" s="14">
        <v>6.1447755308828997E-2</v>
      </c>
      <c r="AE862" s="14"/>
      <c r="AF862" s="14">
        <v>4.0588622752479799E-2</v>
      </c>
      <c r="AG862" s="14">
        <v>7.2995105641050897E-2</v>
      </c>
      <c r="AH862" s="14">
        <v>4.2097753606880797E-2</v>
      </c>
      <c r="AI862" s="14">
        <v>0.116186358638226</v>
      </c>
      <c r="AJ862" s="14">
        <v>0</v>
      </c>
      <c r="AK862" s="14"/>
      <c r="AL862" s="14">
        <v>4.53203588079698E-2</v>
      </c>
      <c r="AM862" s="14">
        <v>4.4504737084844599E-2</v>
      </c>
      <c r="AN862" s="14">
        <v>0.105373210696664</v>
      </c>
      <c r="AO862" s="14">
        <v>0.13900753319773801</v>
      </c>
      <c r="AP862" s="14">
        <v>0</v>
      </c>
      <c r="AQ862" s="14"/>
      <c r="AR862" s="14">
        <v>1.2918396811492301E-2</v>
      </c>
      <c r="AS862" s="14">
        <v>3.5351191089090697E-2</v>
      </c>
      <c r="AT862" s="14">
        <v>7.6872534695649905E-2</v>
      </c>
      <c r="AU862" s="14"/>
      <c r="AV862" s="14">
        <v>2.7118631796945201E-2</v>
      </c>
      <c r="AW862" s="14">
        <v>6.5995509234690206E-2</v>
      </c>
      <c r="AX862" s="14">
        <v>8.5287559945069397E-2</v>
      </c>
      <c r="AY862" s="14"/>
      <c r="AZ862" s="14">
        <v>4.6183300446206201E-2</v>
      </c>
      <c r="BA862" s="14">
        <v>5.17468439728287E-2</v>
      </c>
      <c r="BB862" s="14">
        <v>5.9463694367509499E-2</v>
      </c>
      <c r="BC862" s="14"/>
      <c r="BD862" s="14">
        <v>6.8035232045809196E-3</v>
      </c>
      <c r="BE862" s="14">
        <v>6.5009676246134795E-2</v>
      </c>
      <c r="BF862" s="14"/>
      <c r="BG862" s="14">
        <v>4.0031683250915599E-2</v>
      </c>
      <c r="BH862" s="14">
        <v>0.12736046983817501</v>
      </c>
      <c r="BI862" s="14"/>
      <c r="BJ862" s="14">
        <v>6.3043937802914493E-2</v>
      </c>
      <c r="BK862" s="14">
        <v>7.3236830340468601E-2</v>
      </c>
    </row>
    <row r="863" spans="2:63" x14ac:dyDescent="0.35">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row>
    <row r="864" spans="2:63" x14ac:dyDescent="0.35">
      <c r="B864" s="6" t="s">
        <v>428</v>
      </c>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row>
    <row r="865" spans="2:63" x14ac:dyDescent="0.35">
      <c r="B865" s="21" t="s">
        <v>90</v>
      </c>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row>
    <row r="866" spans="2:63" x14ac:dyDescent="0.35">
      <c r="B866" t="s">
        <v>334</v>
      </c>
      <c r="C866" s="14">
        <v>0.34108530765105399</v>
      </c>
      <c r="D866" s="14">
        <v>0.31542264456466401</v>
      </c>
      <c r="E866" s="14">
        <v>0.36526055814294101</v>
      </c>
      <c r="F866" s="14"/>
      <c r="G866" s="14">
        <v>0.32506369284598402</v>
      </c>
      <c r="H866" s="14">
        <v>0.40249513769849699</v>
      </c>
      <c r="I866" s="14">
        <v>0.27689575109525</v>
      </c>
      <c r="J866" s="14">
        <v>0.32840450976297703</v>
      </c>
      <c r="K866" s="14">
        <v>0.281340800676322</v>
      </c>
      <c r="L866" s="14">
        <v>0.41767156466145899</v>
      </c>
      <c r="M866" s="14"/>
      <c r="N866" s="14">
        <v>0.46890001482037102</v>
      </c>
      <c r="O866" s="14">
        <v>0.31530755158329299</v>
      </c>
      <c r="P866" s="14"/>
      <c r="Q866" s="14">
        <v>0.26876178165162001</v>
      </c>
      <c r="R866" s="14">
        <v>0.25410176491289999</v>
      </c>
      <c r="S866" s="14">
        <v>0.240840175537823</v>
      </c>
      <c r="T866" s="14">
        <v>0.319437205946692</v>
      </c>
      <c r="U866" s="14">
        <v>0.41748937284488802</v>
      </c>
      <c r="V866" s="14">
        <v>0.45900645376245702</v>
      </c>
      <c r="W866" s="14">
        <v>0.34763061050677502</v>
      </c>
      <c r="X866" s="14">
        <v>0.38962905253060398</v>
      </c>
      <c r="Y866" s="14">
        <v>0.396332314265049</v>
      </c>
      <c r="Z866" s="14">
        <v>0.34666070637843999</v>
      </c>
      <c r="AA866" s="14"/>
      <c r="AB866" s="14">
        <v>0.46906444897433702</v>
      </c>
      <c r="AC866" s="14">
        <v>0.280895411834302</v>
      </c>
      <c r="AD866" s="14">
        <v>0.30141451902612498</v>
      </c>
      <c r="AE866" s="14"/>
      <c r="AF866" s="14">
        <v>0.45961968932507002</v>
      </c>
      <c r="AG866" s="14">
        <v>0.25361453530321598</v>
      </c>
      <c r="AH866" s="14">
        <v>0.27963738269551902</v>
      </c>
      <c r="AI866" s="14">
        <v>0.27910876702807003</v>
      </c>
      <c r="AJ866" s="14">
        <v>0</v>
      </c>
      <c r="AK866" s="14"/>
      <c r="AL866" s="14">
        <v>0.45651657867391299</v>
      </c>
      <c r="AM866" s="14">
        <v>0.2773745427057</v>
      </c>
      <c r="AN866" s="14">
        <v>0.28809118538872702</v>
      </c>
      <c r="AO866" s="14">
        <v>0.24791266854656399</v>
      </c>
      <c r="AP866" s="14">
        <v>0</v>
      </c>
      <c r="AQ866" s="14"/>
      <c r="AR866" s="14">
        <v>0.57817242512884803</v>
      </c>
      <c r="AS866" s="14">
        <v>0.37640302719188801</v>
      </c>
      <c r="AT866" s="14">
        <v>0.23961640960915401</v>
      </c>
      <c r="AU866" s="14"/>
      <c r="AV866" s="14">
        <v>0.51041728987354995</v>
      </c>
      <c r="AW866" s="14">
        <v>0.30977626708767803</v>
      </c>
      <c r="AX866" s="14">
        <v>0.19113208833339901</v>
      </c>
      <c r="AY866" s="14"/>
      <c r="AZ866" s="14">
        <v>0.491148670024323</v>
      </c>
      <c r="BA866" s="14">
        <v>0.36243063340742998</v>
      </c>
      <c r="BB866" s="14">
        <v>0.25978180025988501</v>
      </c>
      <c r="BC866" s="14"/>
      <c r="BD866" s="14">
        <v>0.40760723410078498</v>
      </c>
      <c r="BE866" s="14">
        <v>0.34342915277812103</v>
      </c>
      <c r="BF866" s="14"/>
      <c r="BG866" s="14">
        <v>0.380024084986684</v>
      </c>
      <c r="BH866" s="14">
        <v>0.27037517368904002</v>
      </c>
      <c r="BI866" s="14"/>
      <c r="BJ866" s="14">
        <v>0.35256179587604403</v>
      </c>
      <c r="BK866" s="14">
        <v>0.33793973997519899</v>
      </c>
    </row>
    <row r="867" spans="2:63" x14ac:dyDescent="0.35">
      <c r="B867" t="s">
        <v>335</v>
      </c>
      <c r="C867" s="14">
        <v>0.30570134974261098</v>
      </c>
      <c r="D867" s="14">
        <v>0.32771857631310602</v>
      </c>
      <c r="E867" s="14">
        <v>0.286194344803397</v>
      </c>
      <c r="F867" s="14"/>
      <c r="G867" s="14">
        <v>0.34792016065749098</v>
      </c>
      <c r="H867" s="14">
        <v>0.339178033543028</v>
      </c>
      <c r="I867" s="14">
        <v>0.35260759867420699</v>
      </c>
      <c r="J867" s="14">
        <v>0.28946517958235901</v>
      </c>
      <c r="K867" s="14">
        <v>0.29160433050365298</v>
      </c>
      <c r="L867" s="14">
        <v>0.20849747185204701</v>
      </c>
      <c r="M867" s="14"/>
      <c r="N867" s="14">
        <v>0.30907996842237401</v>
      </c>
      <c r="O867" s="14">
        <v>0.30501994765593599</v>
      </c>
      <c r="P867" s="14"/>
      <c r="Q867" s="14">
        <v>0.36299798556123503</v>
      </c>
      <c r="R867" s="14">
        <v>0.29040774323756002</v>
      </c>
      <c r="S867" s="14">
        <v>0.27763662013846901</v>
      </c>
      <c r="T867" s="14">
        <v>0.23272758101467</v>
      </c>
      <c r="U867" s="14">
        <v>0.31403341147375002</v>
      </c>
      <c r="V867" s="14">
        <v>0.33362598954862299</v>
      </c>
      <c r="W867" s="14">
        <v>0.25801872879955101</v>
      </c>
      <c r="X867" s="14">
        <v>0.27736660346099601</v>
      </c>
      <c r="Y867" s="14">
        <v>0.36327637641856098</v>
      </c>
      <c r="Z867" s="14">
        <v>0.189560336318013</v>
      </c>
      <c r="AA867" s="14"/>
      <c r="AB867" s="14">
        <v>0.31432590060904703</v>
      </c>
      <c r="AC867" s="14">
        <v>0.34183574693254098</v>
      </c>
      <c r="AD867" s="14">
        <v>0.30968245534175898</v>
      </c>
      <c r="AE867" s="14"/>
      <c r="AF867" s="14">
        <v>0.31936389497733297</v>
      </c>
      <c r="AG867" s="14">
        <v>0.320101461854359</v>
      </c>
      <c r="AH867" s="14">
        <v>0.30252369244668298</v>
      </c>
      <c r="AI867" s="14">
        <v>0.26340349650672401</v>
      </c>
      <c r="AJ867" s="14">
        <v>0</v>
      </c>
      <c r="AK867" s="14"/>
      <c r="AL867" s="14">
        <v>0.29833718024975803</v>
      </c>
      <c r="AM867" s="14">
        <v>0.35646520186409397</v>
      </c>
      <c r="AN867" s="14">
        <v>0.25011302650088102</v>
      </c>
      <c r="AO867" s="14">
        <v>0.27449443642437499</v>
      </c>
      <c r="AP867" s="14">
        <v>0</v>
      </c>
      <c r="AQ867" s="14"/>
      <c r="AR867" s="14">
        <v>0.25308312047480802</v>
      </c>
      <c r="AS867" s="14">
        <v>0.34918062695800001</v>
      </c>
      <c r="AT867" s="14">
        <v>0.30675587602919702</v>
      </c>
      <c r="AU867" s="14"/>
      <c r="AV867" s="14">
        <v>0.28952023256779802</v>
      </c>
      <c r="AW867" s="14">
        <v>0.33264638366183302</v>
      </c>
      <c r="AX867" s="14">
        <v>0.32033109406948401</v>
      </c>
      <c r="AY867" s="14"/>
      <c r="AZ867" s="14">
        <v>0.28056484965286499</v>
      </c>
      <c r="BA867" s="14">
        <v>0.32157155584840902</v>
      </c>
      <c r="BB867" s="14">
        <v>0.32225604436379801</v>
      </c>
      <c r="BC867" s="14"/>
      <c r="BD867" s="14">
        <v>0.32819357422063999</v>
      </c>
      <c r="BE867" s="14">
        <v>0.29774457480779998</v>
      </c>
      <c r="BF867" s="14"/>
      <c r="BG867" s="14">
        <v>0.31349635154826699</v>
      </c>
      <c r="BH867" s="14">
        <v>0.29154616409923001</v>
      </c>
      <c r="BI867" s="14"/>
      <c r="BJ867" s="14">
        <v>0.30266530774724298</v>
      </c>
      <c r="BK867" s="14">
        <v>0.30653349241342998</v>
      </c>
    </row>
    <row r="868" spans="2:63" x14ac:dyDescent="0.35">
      <c r="B868" t="s">
        <v>336</v>
      </c>
      <c r="C868" s="14">
        <v>0.15273032608906201</v>
      </c>
      <c r="D868" s="14">
        <v>0.17599824920299101</v>
      </c>
      <c r="E868" s="14">
        <v>0.13297422261618499</v>
      </c>
      <c r="F868" s="14"/>
      <c r="G868" s="14">
        <v>0.15283435151222999</v>
      </c>
      <c r="H868" s="14">
        <v>0.107587944313581</v>
      </c>
      <c r="I868" s="14">
        <v>0.11906197990296701</v>
      </c>
      <c r="J868" s="14">
        <v>0.14716430268599001</v>
      </c>
      <c r="K868" s="14">
        <v>0.246905216076865</v>
      </c>
      <c r="L868" s="14">
        <v>0.17453893308969501</v>
      </c>
      <c r="M868" s="14"/>
      <c r="N868" s="14">
        <v>5.2376265756092402E-2</v>
      </c>
      <c r="O868" s="14">
        <v>0.17296980044193</v>
      </c>
      <c r="P868" s="14"/>
      <c r="Q868" s="14">
        <v>0.11876893321286799</v>
      </c>
      <c r="R868" s="14">
        <v>0.23787882261818</v>
      </c>
      <c r="S868" s="14">
        <v>0.15041621521280599</v>
      </c>
      <c r="T868" s="14">
        <v>0.26866367721139001</v>
      </c>
      <c r="U868" s="14">
        <v>4.6829864981573502E-2</v>
      </c>
      <c r="V868" s="14">
        <v>0.10047844714356401</v>
      </c>
      <c r="W868" s="14">
        <v>0.16658921700115001</v>
      </c>
      <c r="X868" s="14">
        <v>0.130365675902336</v>
      </c>
      <c r="Y868" s="14">
        <v>0.100562543490398</v>
      </c>
      <c r="Z868" s="14">
        <v>0.147675833894927</v>
      </c>
      <c r="AA868" s="14"/>
      <c r="AB868" s="14">
        <v>0.10039300476445601</v>
      </c>
      <c r="AC868" s="14">
        <v>0.20128863062947699</v>
      </c>
      <c r="AD868" s="14">
        <v>0.14941257434703101</v>
      </c>
      <c r="AE868" s="14"/>
      <c r="AF868" s="14">
        <v>0.115085745241499</v>
      </c>
      <c r="AG868" s="14">
        <v>0.18153493943187399</v>
      </c>
      <c r="AH868" s="14">
        <v>0.19322991538631701</v>
      </c>
      <c r="AI868" s="14">
        <v>0.16498992745755001</v>
      </c>
      <c r="AJ868" s="14">
        <v>0</v>
      </c>
      <c r="AK868" s="14"/>
      <c r="AL868" s="14">
        <v>0.118995737576604</v>
      </c>
      <c r="AM868" s="14">
        <v>0.14857658095215301</v>
      </c>
      <c r="AN868" s="14">
        <v>0.180480597351483</v>
      </c>
      <c r="AO868" s="14">
        <v>0.24876166819152901</v>
      </c>
      <c r="AP868" s="14">
        <v>0</v>
      </c>
      <c r="AQ868" s="14"/>
      <c r="AR868" s="14">
        <v>9.1056106091629202E-2</v>
      </c>
      <c r="AS868" s="14">
        <v>0.15116152993169299</v>
      </c>
      <c r="AT868" s="14">
        <v>0.188116436758271</v>
      </c>
      <c r="AU868" s="14"/>
      <c r="AV868" s="14">
        <v>8.7115271717537399E-2</v>
      </c>
      <c r="AW868" s="14">
        <v>0.163161412708654</v>
      </c>
      <c r="AX868" s="14">
        <v>0.16108266778159799</v>
      </c>
      <c r="AY868" s="14"/>
      <c r="AZ868" s="14">
        <v>0.116995526887962</v>
      </c>
      <c r="BA868" s="14">
        <v>0.17263826111599201</v>
      </c>
      <c r="BB868" s="14">
        <v>0.135899224641714</v>
      </c>
      <c r="BC868" s="14"/>
      <c r="BD868" s="14">
        <v>8.9050473567488395E-2</v>
      </c>
      <c r="BE868" s="14">
        <v>0.17502593874417999</v>
      </c>
      <c r="BF868" s="14"/>
      <c r="BG868" s="14">
        <v>0.14063395741838</v>
      </c>
      <c r="BH868" s="14">
        <v>0.17469649728610201</v>
      </c>
      <c r="BI868" s="14"/>
      <c r="BJ868" s="14">
        <v>0.12990301896464401</v>
      </c>
      <c r="BK868" s="14">
        <v>0.158987016986983</v>
      </c>
    </row>
    <row r="869" spans="2:63" x14ac:dyDescent="0.35">
      <c r="B869" t="s">
        <v>337</v>
      </c>
      <c r="C869" s="14">
        <v>6.9336195596134104E-2</v>
      </c>
      <c r="D869" s="14">
        <v>6.6744733712242599E-2</v>
      </c>
      <c r="E869" s="14">
        <v>7.0154647903842599E-2</v>
      </c>
      <c r="F869" s="14"/>
      <c r="G869" s="14">
        <v>6.5083291103824104E-2</v>
      </c>
      <c r="H869" s="14">
        <v>4.6214703117684698E-2</v>
      </c>
      <c r="I869" s="14">
        <v>9.1551834900730197E-2</v>
      </c>
      <c r="J869" s="14">
        <v>6.6117800267932403E-2</v>
      </c>
      <c r="K869" s="14">
        <v>6.4371235721321099E-2</v>
      </c>
      <c r="L869" s="14">
        <v>8.0157908765839295E-2</v>
      </c>
      <c r="M869" s="14"/>
      <c r="N869" s="14">
        <v>8.82629063909183E-2</v>
      </c>
      <c r="O869" s="14">
        <v>6.5519043839202804E-2</v>
      </c>
      <c r="P869" s="14"/>
      <c r="Q869" s="14">
        <v>6.0900440010778101E-2</v>
      </c>
      <c r="R869" s="14">
        <v>8.1442320817523894E-2</v>
      </c>
      <c r="S869" s="14">
        <v>0.15826363599391799</v>
      </c>
      <c r="T869" s="14">
        <v>6.6859541088764393E-2</v>
      </c>
      <c r="U869" s="14">
        <v>9.1778804725526894E-2</v>
      </c>
      <c r="V869" s="14">
        <v>4.5934625787197501E-2</v>
      </c>
      <c r="W869" s="14">
        <v>4.9392041226934399E-2</v>
      </c>
      <c r="X869" s="14">
        <v>5.1434424056744497E-2</v>
      </c>
      <c r="Y869" s="14">
        <v>7.83784096547262E-2</v>
      </c>
      <c r="Z869" s="14">
        <v>0</v>
      </c>
      <c r="AA869" s="14"/>
      <c r="AB869" s="14">
        <v>5.1460720055699502E-2</v>
      </c>
      <c r="AC869" s="14">
        <v>5.6216321193701901E-2</v>
      </c>
      <c r="AD869" s="14">
        <v>9.4291077238542007E-2</v>
      </c>
      <c r="AE869" s="14"/>
      <c r="AF869" s="14">
        <v>4.1523898266522502E-2</v>
      </c>
      <c r="AG869" s="14">
        <v>9.7351725110875503E-2</v>
      </c>
      <c r="AH869" s="14">
        <v>9.1990501244665096E-2</v>
      </c>
      <c r="AI869" s="14">
        <v>7.7867597174405306E-2</v>
      </c>
      <c r="AJ869" s="14">
        <v>0</v>
      </c>
      <c r="AK869" s="14"/>
      <c r="AL869" s="14">
        <v>5.5310352273470198E-2</v>
      </c>
      <c r="AM869" s="14">
        <v>0.100593986058304</v>
      </c>
      <c r="AN869" s="14">
        <v>6.4770606472954004E-2</v>
      </c>
      <c r="AO869" s="14">
        <v>8.98236936397942E-2</v>
      </c>
      <c r="AP869" s="14">
        <v>0</v>
      </c>
      <c r="AQ869" s="14"/>
      <c r="AR869" s="14">
        <v>2.9338487682160099E-2</v>
      </c>
      <c r="AS869" s="14">
        <v>5.6875203307833501E-2</v>
      </c>
      <c r="AT869" s="14">
        <v>0.102219175169493</v>
      </c>
      <c r="AU869" s="14"/>
      <c r="AV869" s="14">
        <v>3.8856935525337803E-2</v>
      </c>
      <c r="AW869" s="14">
        <v>9.2365938675447706E-2</v>
      </c>
      <c r="AX869" s="14">
        <v>9.1091779834376899E-2</v>
      </c>
      <c r="AY869" s="14"/>
      <c r="AZ869" s="14">
        <v>4.8067889358875397E-2</v>
      </c>
      <c r="BA869" s="14">
        <v>3.9549518224897898E-2</v>
      </c>
      <c r="BB869" s="14">
        <v>0.13722206171778201</v>
      </c>
      <c r="BC869" s="14"/>
      <c r="BD869" s="14">
        <v>9.7108621577071605E-2</v>
      </c>
      <c r="BE869" s="14">
        <v>7.3595587198941603E-2</v>
      </c>
      <c r="BF869" s="14"/>
      <c r="BG869" s="14">
        <v>7.2077788932521994E-2</v>
      </c>
      <c r="BH869" s="14">
        <v>6.4357651190016393E-2</v>
      </c>
      <c r="BI869" s="14"/>
      <c r="BJ869" s="14">
        <v>4.92831042193769E-2</v>
      </c>
      <c r="BK869" s="14">
        <v>7.4832507255161398E-2</v>
      </c>
    </row>
    <row r="870" spans="2:63" x14ac:dyDescent="0.35">
      <c r="B870" t="s">
        <v>338</v>
      </c>
      <c r="C870" s="14">
        <v>4.8094972273081502E-2</v>
      </c>
      <c r="D870" s="14">
        <v>5.4411094036376603E-2</v>
      </c>
      <c r="E870" s="14">
        <v>4.0744128098895403E-2</v>
      </c>
      <c r="F870" s="14"/>
      <c r="G870" s="14">
        <v>4.22128372891762E-2</v>
      </c>
      <c r="H870" s="14">
        <v>3.9998092157162303E-2</v>
      </c>
      <c r="I870" s="14">
        <v>5.9077436062661901E-2</v>
      </c>
      <c r="J870" s="14">
        <v>7.3026434537954599E-2</v>
      </c>
      <c r="K870" s="14">
        <v>3.32662943673942E-2</v>
      </c>
      <c r="L870" s="14">
        <v>3.57718132675994E-2</v>
      </c>
      <c r="M870" s="14"/>
      <c r="N870" s="14">
        <v>5.7047179030765602E-2</v>
      </c>
      <c r="O870" s="14">
        <v>4.6289485195901502E-2</v>
      </c>
      <c r="P870" s="14"/>
      <c r="Q870" s="14">
        <v>5.15621693032998E-2</v>
      </c>
      <c r="R870" s="14">
        <v>1.89105633311317E-2</v>
      </c>
      <c r="S870" s="14">
        <v>4.7233496677303401E-2</v>
      </c>
      <c r="T870" s="14">
        <v>8.0902160386870106E-2</v>
      </c>
      <c r="U870" s="14">
        <v>5.5090448252906203E-2</v>
      </c>
      <c r="V870" s="14">
        <v>2.9090337531201299E-2</v>
      </c>
      <c r="W870" s="14">
        <v>8.0224111086748207E-2</v>
      </c>
      <c r="X870" s="14">
        <v>6.8317503318594694E-2</v>
      </c>
      <c r="Y870" s="14">
        <v>5.17256028502108E-2</v>
      </c>
      <c r="Z870" s="14">
        <v>5.0327493388114798E-2</v>
      </c>
      <c r="AA870" s="14"/>
      <c r="AB870" s="14">
        <v>3.5936874123815798E-2</v>
      </c>
      <c r="AC870" s="14">
        <v>5.2849614676027397E-2</v>
      </c>
      <c r="AD870" s="14">
        <v>6.5362354357886898E-2</v>
      </c>
      <c r="AE870" s="14"/>
      <c r="AF870" s="14">
        <v>2.60794342342585E-2</v>
      </c>
      <c r="AG870" s="14">
        <v>6.7095326275093695E-2</v>
      </c>
      <c r="AH870" s="14">
        <v>7.1486791904913499E-2</v>
      </c>
      <c r="AI870" s="14">
        <v>4.82105906913197E-2</v>
      </c>
      <c r="AJ870" s="14">
        <v>0</v>
      </c>
      <c r="AK870" s="14"/>
      <c r="AL870" s="14">
        <v>2.69550607250513E-2</v>
      </c>
      <c r="AM870" s="14">
        <v>7.1516734984715197E-2</v>
      </c>
      <c r="AN870" s="14">
        <v>7.5188663606272202E-2</v>
      </c>
      <c r="AO870" s="14">
        <v>0</v>
      </c>
      <c r="AP870" s="14">
        <v>0</v>
      </c>
      <c r="AQ870" s="14"/>
      <c r="AR870" s="14">
        <v>1.7624585616285202E-2</v>
      </c>
      <c r="AS870" s="14">
        <v>1.3644926825297899E-2</v>
      </c>
      <c r="AT870" s="14">
        <v>8.7360697887383001E-2</v>
      </c>
      <c r="AU870" s="14"/>
      <c r="AV870" s="14">
        <v>3.5190360819880299E-2</v>
      </c>
      <c r="AW870" s="14">
        <v>2.9152939524727799E-2</v>
      </c>
      <c r="AX870" s="14">
        <v>0.13796672343994901</v>
      </c>
      <c r="AY870" s="14"/>
      <c r="AZ870" s="14">
        <v>1.6456098954549601E-2</v>
      </c>
      <c r="BA870" s="14">
        <v>3.5679686549004302E-2</v>
      </c>
      <c r="BB870" s="14">
        <v>8.3854668377885702E-2</v>
      </c>
      <c r="BC870" s="14"/>
      <c r="BD870" s="14">
        <v>5.8776235182718801E-2</v>
      </c>
      <c r="BE870" s="14">
        <v>3.2370845063410203E-2</v>
      </c>
      <c r="BF870" s="14"/>
      <c r="BG870" s="14">
        <v>4.7577083816500401E-2</v>
      </c>
      <c r="BH870" s="14">
        <v>4.9035421990508102E-2</v>
      </c>
      <c r="BI870" s="14"/>
      <c r="BJ870" s="14">
        <v>7.7569267210381196E-2</v>
      </c>
      <c r="BK870" s="14">
        <v>4.0016421796158101E-2</v>
      </c>
    </row>
    <row r="871" spans="2:63" x14ac:dyDescent="0.35">
      <c r="B871" t="s">
        <v>86</v>
      </c>
      <c r="C871" s="14">
        <v>8.3051848648057203E-2</v>
      </c>
      <c r="D871" s="14">
        <v>5.9704702170620197E-2</v>
      </c>
      <c r="E871" s="14">
        <v>0.10467209843474</v>
      </c>
      <c r="F871" s="14"/>
      <c r="G871" s="14">
        <v>6.6885666591294496E-2</v>
      </c>
      <c r="H871" s="14">
        <v>6.4526089170046999E-2</v>
      </c>
      <c r="I871" s="14">
        <v>0.10080539936418299</v>
      </c>
      <c r="J871" s="14">
        <v>9.5821773162787602E-2</v>
      </c>
      <c r="K871" s="14">
        <v>8.25121226544452E-2</v>
      </c>
      <c r="L871" s="14">
        <v>8.3362308363359797E-2</v>
      </c>
      <c r="M871" s="14"/>
      <c r="N871" s="14">
        <v>2.4333665579479202E-2</v>
      </c>
      <c r="O871" s="14">
        <v>9.4894171283736797E-2</v>
      </c>
      <c r="P871" s="14"/>
      <c r="Q871" s="14">
        <v>0.13700869026019899</v>
      </c>
      <c r="R871" s="14">
        <v>0.117258785082705</v>
      </c>
      <c r="S871" s="14">
        <v>0.12560985643968001</v>
      </c>
      <c r="T871" s="14">
        <v>3.1409834351614603E-2</v>
      </c>
      <c r="U871" s="14">
        <v>7.47780977213552E-2</v>
      </c>
      <c r="V871" s="14">
        <v>3.1864146226957803E-2</v>
      </c>
      <c r="W871" s="14">
        <v>9.8145291378841801E-2</v>
      </c>
      <c r="X871" s="14">
        <v>8.28867407307258E-2</v>
      </c>
      <c r="Y871" s="14">
        <v>9.7247533210545901E-3</v>
      </c>
      <c r="Z871" s="14">
        <v>0.26577563002050397</v>
      </c>
      <c r="AA871" s="14"/>
      <c r="AB871" s="14">
        <v>2.8819051472645501E-2</v>
      </c>
      <c r="AC871" s="14">
        <v>6.6914274733951007E-2</v>
      </c>
      <c r="AD871" s="14">
        <v>7.9837019688655905E-2</v>
      </c>
      <c r="AE871" s="14"/>
      <c r="AF871" s="14">
        <v>3.8327337955316503E-2</v>
      </c>
      <c r="AG871" s="14">
        <v>8.0302012024582398E-2</v>
      </c>
      <c r="AH871" s="14">
        <v>6.1131716321902403E-2</v>
      </c>
      <c r="AI871" s="14">
        <v>0.16641962114193101</v>
      </c>
      <c r="AJ871" s="14">
        <v>0</v>
      </c>
      <c r="AK871" s="14"/>
      <c r="AL871" s="14">
        <v>4.3885090501203997E-2</v>
      </c>
      <c r="AM871" s="14">
        <v>4.5472953435033603E-2</v>
      </c>
      <c r="AN871" s="14">
        <v>0.141355920679683</v>
      </c>
      <c r="AO871" s="14">
        <v>0.13900753319773801</v>
      </c>
      <c r="AP871" s="14">
        <v>0</v>
      </c>
      <c r="AQ871" s="14"/>
      <c r="AR871" s="14">
        <v>3.0725275006269901E-2</v>
      </c>
      <c r="AS871" s="14">
        <v>5.2734685785286901E-2</v>
      </c>
      <c r="AT871" s="14">
        <v>7.5931404546501699E-2</v>
      </c>
      <c r="AU871" s="14"/>
      <c r="AV871" s="14">
        <v>3.88999094958963E-2</v>
      </c>
      <c r="AW871" s="14">
        <v>7.2897058341658993E-2</v>
      </c>
      <c r="AX871" s="14">
        <v>9.8395646541192802E-2</v>
      </c>
      <c r="AY871" s="14"/>
      <c r="AZ871" s="14">
        <v>4.6766965121425703E-2</v>
      </c>
      <c r="BA871" s="14">
        <v>6.8130344854266806E-2</v>
      </c>
      <c r="BB871" s="14">
        <v>6.0986200638935999E-2</v>
      </c>
      <c r="BC871" s="14"/>
      <c r="BD871" s="14">
        <v>1.9263861351296801E-2</v>
      </c>
      <c r="BE871" s="14">
        <v>7.7833901407547396E-2</v>
      </c>
      <c r="BF871" s="14"/>
      <c r="BG871" s="14">
        <v>4.6190733297646697E-2</v>
      </c>
      <c r="BH871" s="14">
        <v>0.149989091745104</v>
      </c>
      <c r="BI871" s="14"/>
      <c r="BJ871" s="14">
        <v>8.8017505982311006E-2</v>
      </c>
      <c r="BK871" s="14">
        <v>8.1690821573068201E-2</v>
      </c>
    </row>
    <row r="872" spans="2:63" x14ac:dyDescent="0.35">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row>
    <row r="873" spans="2:63" x14ac:dyDescent="0.35">
      <c r="B873" s="6" t="s">
        <v>429</v>
      </c>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row>
    <row r="874" spans="2:63" x14ac:dyDescent="0.35">
      <c r="B874" s="21" t="s">
        <v>90</v>
      </c>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row>
    <row r="875" spans="2:63" x14ac:dyDescent="0.35">
      <c r="B875" t="s">
        <v>334</v>
      </c>
      <c r="C875" s="14">
        <v>0.186369788458629</v>
      </c>
      <c r="D875" s="14">
        <v>0.194439255682124</v>
      </c>
      <c r="E875" s="14">
        <v>0.18053265289773601</v>
      </c>
      <c r="F875" s="14"/>
      <c r="G875" s="14">
        <v>0.157155390293235</v>
      </c>
      <c r="H875" s="14">
        <v>0.21141634298698</v>
      </c>
      <c r="I875" s="14">
        <v>0.21744831766541001</v>
      </c>
      <c r="J875" s="14">
        <v>0.195998806224297</v>
      </c>
      <c r="K875" s="14">
        <v>0.11945114335217</v>
      </c>
      <c r="L875" s="14">
        <v>0.18686790278490301</v>
      </c>
      <c r="M875" s="14"/>
      <c r="N875" s="14">
        <v>0.196802935406614</v>
      </c>
      <c r="O875" s="14">
        <v>0.18426562436828001</v>
      </c>
      <c r="P875" s="14"/>
      <c r="Q875" s="14">
        <v>0.195495368369834</v>
      </c>
      <c r="R875" s="14">
        <v>0.204184181522652</v>
      </c>
      <c r="S875" s="14">
        <v>0.19872004317310599</v>
      </c>
      <c r="T875" s="14">
        <v>4.66749498878394E-2</v>
      </c>
      <c r="U875" s="14">
        <v>0.26412716545592002</v>
      </c>
      <c r="V875" s="14">
        <v>0.220130228594726</v>
      </c>
      <c r="W875" s="14">
        <v>0.11030436048220001</v>
      </c>
      <c r="X875" s="14">
        <v>0.104512815214793</v>
      </c>
      <c r="Y875" s="14">
        <v>0.25413886187866103</v>
      </c>
      <c r="Z875" s="14">
        <v>0.19590597978206201</v>
      </c>
      <c r="AA875" s="14"/>
      <c r="AB875" s="14">
        <v>0.28202411083803902</v>
      </c>
      <c r="AC875" s="14">
        <v>0.105240090578311</v>
      </c>
      <c r="AD875" s="14">
        <v>0.179497214538546</v>
      </c>
      <c r="AE875" s="14"/>
      <c r="AF875" s="14">
        <v>0.24373866225938001</v>
      </c>
      <c r="AG875" s="14">
        <v>0.165908530185336</v>
      </c>
      <c r="AH875" s="14">
        <v>0.12268171448547199</v>
      </c>
      <c r="AI875" s="14">
        <v>0.106524368878691</v>
      </c>
      <c r="AJ875" s="14">
        <v>0</v>
      </c>
      <c r="AK875" s="14"/>
      <c r="AL875" s="14">
        <v>0.23475179410462399</v>
      </c>
      <c r="AM875" s="14">
        <v>0.16892901403796701</v>
      </c>
      <c r="AN875" s="14">
        <v>9.2947428076936803E-2</v>
      </c>
      <c r="AO875" s="14">
        <v>0</v>
      </c>
      <c r="AP875" s="14">
        <v>0</v>
      </c>
      <c r="AQ875" s="14"/>
      <c r="AR875" s="14">
        <v>0.38542304572375302</v>
      </c>
      <c r="AS875" s="14">
        <v>0.16083875736379299</v>
      </c>
      <c r="AT875" s="14">
        <v>0.151188450159806</v>
      </c>
      <c r="AU875" s="14"/>
      <c r="AV875" s="14">
        <v>0.30449566997892702</v>
      </c>
      <c r="AW875" s="14">
        <v>0.14247604014607801</v>
      </c>
      <c r="AX875" s="14">
        <v>0.165006079116365</v>
      </c>
      <c r="AY875" s="14"/>
      <c r="AZ875" s="14">
        <v>0.36722123687616298</v>
      </c>
      <c r="BA875" s="14">
        <v>0.16645349364366999</v>
      </c>
      <c r="BB875" s="14">
        <v>0.15095943076575599</v>
      </c>
      <c r="BC875" s="14"/>
      <c r="BD875" s="14">
        <v>0.29377697388338297</v>
      </c>
      <c r="BE875" s="14">
        <v>0.14186701366138799</v>
      </c>
      <c r="BF875" s="14"/>
      <c r="BG875" s="14">
        <v>0.21551440790038301</v>
      </c>
      <c r="BH875" s="14">
        <v>0.13344516971070999</v>
      </c>
      <c r="BI875" s="14"/>
      <c r="BJ875" s="14">
        <v>0.17349716006233001</v>
      </c>
      <c r="BK875" s="14">
        <v>0.18989802139826001</v>
      </c>
    </row>
    <row r="876" spans="2:63" x14ac:dyDescent="0.35">
      <c r="B876" t="s">
        <v>335</v>
      </c>
      <c r="C876" s="14">
        <v>0.28027040248913199</v>
      </c>
      <c r="D876" s="14">
        <v>0.26374448560973901</v>
      </c>
      <c r="E876" s="14">
        <v>0.29576941835904902</v>
      </c>
      <c r="F876" s="14"/>
      <c r="G876" s="14">
        <v>0.355227741651859</v>
      </c>
      <c r="H876" s="14">
        <v>0.312446333151918</v>
      </c>
      <c r="I876" s="14">
        <v>0.271640951955539</v>
      </c>
      <c r="J876" s="14">
        <v>0.25670555621111302</v>
      </c>
      <c r="K876" s="14">
        <v>0.27122450179102398</v>
      </c>
      <c r="L876" s="14">
        <v>0.227798448345817</v>
      </c>
      <c r="M876" s="14"/>
      <c r="N876" s="14">
        <v>0.34283517054169299</v>
      </c>
      <c r="O876" s="14">
        <v>0.26765229800794299</v>
      </c>
      <c r="P876" s="14"/>
      <c r="Q876" s="14">
        <v>0.25463917721462598</v>
      </c>
      <c r="R876" s="14">
        <v>0.26578491137570798</v>
      </c>
      <c r="S876" s="14">
        <v>0.28683184074325302</v>
      </c>
      <c r="T876" s="14">
        <v>0.37369863694738498</v>
      </c>
      <c r="U876" s="14">
        <v>0.30306251836228498</v>
      </c>
      <c r="V876" s="14">
        <v>0.31282019434627301</v>
      </c>
      <c r="W876" s="14">
        <v>0.231806916453413</v>
      </c>
      <c r="X876" s="14">
        <v>0.26451677803335599</v>
      </c>
      <c r="Y876" s="14">
        <v>0.29896486836993702</v>
      </c>
      <c r="Z876" s="14">
        <v>0.19277333036654901</v>
      </c>
      <c r="AA876" s="14"/>
      <c r="AB876" s="14">
        <v>0.30222145349125801</v>
      </c>
      <c r="AC876" s="14">
        <v>0.31607550693504299</v>
      </c>
      <c r="AD876" s="14">
        <v>0.25776133149036101</v>
      </c>
      <c r="AE876" s="14"/>
      <c r="AF876" s="14">
        <v>0.35402774489104499</v>
      </c>
      <c r="AG876" s="14">
        <v>0.24505133295093401</v>
      </c>
      <c r="AH876" s="14">
        <v>0.19494283604923501</v>
      </c>
      <c r="AI876" s="14">
        <v>0.215182389612638</v>
      </c>
      <c r="AJ876" s="14">
        <v>0</v>
      </c>
      <c r="AK876" s="14"/>
      <c r="AL876" s="14">
        <v>0.35008671776093198</v>
      </c>
      <c r="AM876" s="14">
        <v>0.24026927981622601</v>
      </c>
      <c r="AN876" s="14">
        <v>0.26414362348949399</v>
      </c>
      <c r="AO876" s="14">
        <v>0.32329921832321201</v>
      </c>
      <c r="AP876" s="14">
        <v>0</v>
      </c>
      <c r="AQ876" s="14"/>
      <c r="AR876" s="14">
        <v>0.30006599677815299</v>
      </c>
      <c r="AS876" s="14">
        <v>0.35801311726571899</v>
      </c>
      <c r="AT876" s="14">
        <v>0.22272447742272999</v>
      </c>
      <c r="AU876" s="14"/>
      <c r="AV876" s="14">
        <v>0.30882629609155798</v>
      </c>
      <c r="AW876" s="14">
        <v>0.29536379011930902</v>
      </c>
      <c r="AX876" s="14">
        <v>0.27651515205069599</v>
      </c>
      <c r="AY876" s="14"/>
      <c r="AZ876" s="14">
        <v>0.30874109427561602</v>
      </c>
      <c r="BA876" s="14">
        <v>0.308247892215188</v>
      </c>
      <c r="BB876" s="14">
        <v>0.244306226635742</v>
      </c>
      <c r="BC876" s="14"/>
      <c r="BD876" s="14">
        <v>0.28066407769255097</v>
      </c>
      <c r="BE876" s="14">
        <v>0.275354179229511</v>
      </c>
      <c r="BF876" s="14"/>
      <c r="BG876" s="14">
        <v>0.29988504139307398</v>
      </c>
      <c r="BH876" s="14">
        <v>0.244651571097495</v>
      </c>
      <c r="BI876" s="14"/>
      <c r="BJ876" s="14">
        <v>0.282772311267243</v>
      </c>
      <c r="BK876" s="14">
        <v>0.27958465932222598</v>
      </c>
    </row>
    <row r="877" spans="2:63" x14ac:dyDescent="0.35">
      <c r="B877" t="s">
        <v>336</v>
      </c>
      <c r="C877" s="14">
        <v>0.203093131551283</v>
      </c>
      <c r="D877" s="14">
        <v>0.21475310200435599</v>
      </c>
      <c r="E877" s="14">
        <v>0.19211688420721301</v>
      </c>
      <c r="F877" s="14"/>
      <c r="G877" s="14">
        <v>0.22117710452676401</v>
      </c>
      <c r="H877" s="14">
        <v>0.14818275259163</v>
      </c>
      <c r="I877" s="14">
        <v>0.151853320245079</v>
      </c>
      <c r="J877" s="14">
        <v>0.20482637590030001</v>
      </c>
      <c r="K877" s="14">
        <v>0.243082010874554</v>
      </c>
      <c r="L877" s="14">
        <v>0.27833680607342298</v>
      </c>
      <c r="M877" s="14"/>
      <c r="N877" s="14">
        <v>0.10245671752431</v>
      </c>
      <c r="O877" s="14">
        <v>0.22338955118697501</v>
      </c>
      <c r="P877" s="14"/>
      <c r="Q877" s="14">
        <v>0.19548936927451899</v>
      </c>
      <c r="R877" s="14">
        <v>0.20479980528490299</v>
      </c>
      <c r="S877" s="14">
        <v>0.121902041677193</v>
      </c>
      <c r="T877" s="14">
        <v>0.25396434862921102</v>
      </c>
      <c r="U877" s="14">
        <v>0.18235070185942001</v>
      </c>
      <c r="V877" s="14">
        <v>0.20827283889320899</v>
      </c>
      <c r="W877" s="14">
        <v>0.28102664767404001</v>
      </c>
      <c r="X877" s="14">
        <v>0.26281697688825301</v>
      </c>
      <c r="Y877" s="14">
        <v>0.13508319807640001</v>
      </c>
      <c r="Z877" s="14">
        <v>0.214508530031088</v>
      </c>
      <c r="AA877" s="14"/>
      <c r="AB877" s="14">
        <v>0.198970944486173</v>
      </c>
      <c r="AC877" s="14">
        <v>0.24335546328208801</v>
      </c>
      <c r="AD877" s="14">
        <v>0.170628204765572</v>
      </c>
      <c r="AE877" s="14"/>
      <c r="AF877" s="14">
        <v>0.17253482803231099</v>
      </c>
      <c r="AG877" s="14">
        <v>0.22312813673943399</v>
      </c>
      <c r="AH877" s="14">
        <v>0.28061944854234699</v>
      </c>
      <c r="AI877" s="14">
        <v>0.212478240285046</v>
      </c>
      <c r="AJ877" s="14">
        <v>0</v>
      </c>
      <c r="AK877" s="14"/>
      <c r="AL877" s="14">
        <v>0.19162427676374899</v>
      </c>
      <c r="AM877" s="14">
        <v>0.19516775110305301</v>
      </c>
      <c r="AN877" s="14">
        <v>0.240905657138164</v>
      </c>
      <c r="AO877" s="14">
        <v>0.17159752513184101</v>
      </c>
      <c r="AP877" s="14">
        <v>0</v>
      </c>
      <c r="AQ877" s="14"/>
      <c r="AR877" s="14">
        <v>0.200140391428616</v>
      </c>
      <c r="AS877" s="14">
        <v>0.217893240583204</v>
      </c>
      <c r="AT877" s="14">
        <v>0.19978934569196299</v>
      </c>
      <c r="AU877" s="14"/>
      <c r="AV877" s="14">
        <v>0.16791544569587</v>
      </c>
      <c r="AW877" s="14">
        <v>0.225167382552448</v>
      </c>
      <c r="AX877" s="14">
        <v>0.157840466153265</v>
      </c>
      <c r="AY877" s="14"/>
      <c r="AZ877" s="14">
        <v>0.117862231140166</v>
      </c>
      <c r="BA877" s="14">
        <v>0.22903658034719099</v>
      </c>
      <c r="BB877" s="14">
        <v>0.198834906790749</v>
      </c>
      <c r="BC877" s="14"/>
      <c r="BD877" s="14">
        <v>0.15495050357461901</v>
      </c>
      <c r="BE877" s="14">
        <v>0.236827207322031</v>
      </c>
      <c r="BF877" s="14"/>
      <c r="BG877" s="14">
        <v>0.18137110500721201</v>
      </c>
      <c r="BH877" s="14">
        <v>0.242538833546972</v>
      </c>
      <c r="BI877" s="14"/>
      <c r="BJ877" s="14">
        <v>0.18416280191642501</v>
      </c>
      <c r="BK877" s="14">
        <v>0.20828170769280999</v>
      </c>
    </row>
    <row r="878" spans="2:63" x14ac:dyDescent="0.35">
      <c r="B878" t="s">
        <v>337</v>
      </c>
      <c r="C878" s="14">
        <v>0.149603953032038</v>
      </c>
      <c r="D878" s="14">
        <v>0.15055966755114999</v>
      </c>
      <c r="E878" s="14">
        <v>0.14580544567988801</v>
      </c>
      <c r="F878" s="14"/>
      <c r="G878" s="14">
        <v>9.98222043614031E-2</v>
      </c>
      <c r="H878" s="14">
        <v>0.16871629897739099</v>
      </c>
      <c r="I878" s="14">
        <v>0.17236757792614399</v>
      </c>
      <c r="J878" s="14">
        <v>0.11288585449133701</v>
      </c>
      <c r="K878" s="14">
        <v>0.177236434785187</v>
      </c>
      <c r="L878" s="14">
        <v>0.153780624228881</v>
      </c>
      <c r="M878" s="14"/>
      <c r="N878" s="14">
        <v>0.191764858700229</v>
      </c>
      <c r="O878" s="14">
        <v>0.14110091323341101</v>
      </c>
      <c r="P878" s="14"/>
      <c r="Q878" s="14">
        <v>0.14384843187367799</v>
      </c>
      <c r="R878" s="14">
        <v>0.13110602331676499</v>
      </c>
      <c r="S878" s="14">
        <v>0.191617308128741</v>
      </c>
      <c r="T878" s="14">
        <v>0.15914758333801701</v>
      </c>
      <c r="U878" s="14">
        <v>6.8457258528008394E-2</v>
      </c>
      <c r="V878" s="14">
        <v>0.13735047905407999</v>
      </c>
      <c r="W878" s="14">
        <v>0.16996791826459601</v>
      </c>
      <c r="X878" s="14">
        <v>0.198367827125461</v>
      </c>
      <c r="Y878" s="14">
        <v>0.15118092382282899</v>
      </c>
      <c r="Z878" s="14">
        <v>0.17229876596171201</v>
      </c>
      <c r="AA878" s="14"/>
      <c r="AB878" s="14">
        <v>0.13066705724029301</v>
      </c>
      <c r="AC878" s="14">
        <v>0.160029029461742</v>
      </c>
      <c r="AD878" s="14">
        <v>0.17507217840752901</v>
      </c>
      <c r="AE878" s="14"/>
      <c r="AF878" s="14">
        <v>0.121952743428187</v>
      </c>
      <c r="AG878" s="14">
        <v>0.16502220841875101</v>
      </c>
      <c r="AH878" s="14">
        <v>0.269145195572074</v>
      </c>
      <c r="AI878" s="14">
        <v>0.16507764835368199</v>
      </c>
      <c r="AJ878" s="14">
        <v>0</v>
      </c>
      <c r="AK878" s="14"/>
      <c r="AL878" s="14">
        <v>0.119219116831077</v>
      </c>
      <c r="AM878" s="14">
        <v>0.192674254318213</v>
      </c>
      <c r="AN878" s="14">
        <v>0.159631593902087</v>
      </c>
      <c r="AO878" s="14">
        <v>0.36609572334721002</v>
      </c>
      <c r="AP878" s="14">
        <v>0</v>
      </c>
      <c r="AQ878" s="14"/>
      <c r="AR878" s="14">
        <v>7.0497630160343897E-2</v>
      </c>
      <c r="AS878" s="14">
        <v>0.15048886034054301</v>
      </c>
      <c r="AT878" s="14">
        <v>0.18379294197943399</v>
      </c>
      <c r="AU878" s="14"/>
      <c r="AV878" s="14">
        <v>0.116132272704088</v>
      </c>
      <c r="AW878" s="14">
        <v>0.18599418653559399</v>
      </c>
      <c r="AX878" s="14">
        <v>0.126109720533509</v>
      </c>
      <c r="AY878" s="14"/>
      <c r="AZ878" s="14">
        <v>0.12839980553826399</v>
      </c>
      <c r="BA878" s="14">
        <v>0.151966624412087</v>
      </c>
      <c r="BB878" s="14">
        <v>0.17795837862629599</v>
      </c>
      <c r="BC878" s="14"/>
      <c r="BD878" s="14">
        <v>0.13083075006706599</v>
      </c>
      <c r="BE878" s="14">
        <v>0.16918104941940099</v>
      </c>
      <c r="BF878" s="14"/>
      <c r="BG878" s="14">
        <v>0.15598426227552101</v>
      </c>
      <c r="BH878" s="14">
        <v>0.13801775150760101</v>
      </c>
      <c r="BI878" s="14"/>
      <c r="BJ878" s="14">
        <v>0.141013651851223</v>
      </c>
      <c r="BK878" s="14">
        <v>0.151958451480561</v>
      </c>
    </row>
    <row r="879" spans="2:63" x14ac:dyDescent="0.35">
      <c r="B879" t="s">
        <v>338</v>
      </c>
      <c r="C879" s="14">
        <v>0.106401472518379</v>
      </c>
      <c r="D879" s="14">
        <v>0.12599598573220999</v>
      </c>
      <c r="E879" s="14">
        <v>8.9595413515739797E-2</v>
      </c>
      <c r="F879" s="14"/>
      <c r="G879" s="14">
        <v>8.8455120204799398E-2</v>
      </c>
      <c r="H879" s="14">
        <v>0.11569796992549</v>
      </c>
      <c r="I879" s="14">
        <v>8.1581654731110495E-2</v>
      </c>
      <c r="J879" s="14">
        <v>0.124549367466377</v>
      </c>
      <c r="K879" s="14">
        <v>0.113448355275486</v>
      </c>
      <c r="L879" s="14">
        <v>0.114546334132274</v>
      </c>
      <c r="M879" s="14"/>
      <c r="N879" s="14">
        <v>0.14900165681539401</v>
      </c>
      <c r="O879" s="14">
        <v>9.7809838710577801E-2</v>
      </c>
      <c r="P879" s="14"/>
      <c r="Q879" s="14">
        <v>0.1079777460025</v>
      </c>
      <c r="R879" s="14">
        <v>7.5571760080506395E-2</v>
      </c>
      <c r="S879" s="14">
        <v>0.10124930264523301</v>
      </c>
      <c r="T879" s="14">
        <v>0.13154933804390501</v>
      </c>
      <c r="U879" s="14">
        <v>0.13624403464379001</v>
      </c>
      <c r="V879" s="14">
        <v>0.11023678379799901</v>
      </c>
      <c r="W879" s="14">
        <v>0.14001275226516999</v>
      </c>
      <c r="X879" s="14">
        <v>7.8509367568833296E-2</v>
      </c>
      <c r="Y879" s="14">
        <v>0.13177908553865</v>
      </c>
      <c r="Z879" s="14">
        <v>4.9586142098850899E-2</v>
      </c>
      <c r="AA879" s="14"/>
      <c r="AB879" s="14">
        <v>5.8054121214016201E-2</v>
      </c>
      <c r="AC879" s="14">
        <v>0.10467679213148801</v>
      </c>
      <c r="AD879" s="14">
        <v>0.155936354873662</v>
      </c>
      <c r="AE879" s="14"/>
      <c r="AF879" s="14">
        <v>5.7027964421630897E-2</v>
      </c>
      <c r="AG879" s="14">
        <v>0.13437863409869899</v>
      </c>
      <c r="AH879" s="14">
        <v>9.0513051743991199E-2</v>
      </c>
      <c r="AI879" s="14">
        <v>0.17261050593580299</v>
      </c>
      <c r="AJ879" s="14">
        <v>0</v>
      </c>
      <c r="AK879" s="14"/>
      <c r="AL879" s="14">
        <v>5.2232718177431602E-2</v>
      </c>
      <c r="AM879" s="14">
        <v>0.165953532146139</v>
      </c>
      <c r="AN879" s="14">
        <v>0.13939561683667401</v>
      </c>
      <c r="AO879" s="14">
        <v>0</v>
      </c>
      <c r="AP879" s="14">
        <v>0</v>
      </c>
      <c r="AQ879" s="14"/>
      <c r="AR879" s="14">
        <v>3.6164846695287099E-2</v>
      </c>
      <c r="AS879" s="14">
        <v>5.6067847736959199E-2</v>
      </c>
      <c r="AT879" s="14">
        <v>0.179708796371254</v>
      </c>
      <c r="AU879" s="14"/>
      <c r="AV879" s="14">
        <v>7.9525294465527099E-2</v>
      </c>
      <c r="AW879" s="14">
        <v>8.7709170536341294E-2</v>
      </c>
      <c r="AX879" s="14">
        <v>0.18238298164592101</v>
      </c>
      <c r="AY879" s="14"/>
      <c r="AZ879" s="14">
        <v>4.5986250307635999E-2</v>
      </c>
      <c r="BA879" s="14">
        <v>7.8663328464342902E-2</v>
      </c>
      <c r="BB879" s="14">
        <v>0.17602615576900499</v>
      </c>
      <c r="BC879" s="14"/>
      <c r="BD879" s="14">
        <v>0.127225294230118</v>
      </c>
      <c r="BE879" s="14">
        <v>0.106442258600366</v>
      </c>
      <c r="BF879" s="14"/>
      <c r="BG879" s="14">
        <v>0.11453684537919299</v>
      </c>
      <c r="BH879" s="14">
        <v>9.1628196514852794E-2</v>
      </c>
      <c r="BI879" s="14"/>
      <c r="BJ879" s="14">
        <v>0.119927758894479</v>
      </c>
      <c r="BK879" s="14">
        <v>0.102694079772018</v>
      </c>
    </row>
    <row r="880" spans="2:63" x14ac:dyDescent="0.35">
      <c r="B880" t="s">
        <v>86</v>
      </c>
      <c r="C880" s="14">
        <v>7.4261251950538607E-2</v>
      </c>
      <c r="D880" s="14">
        <v>5.0507503420420999E-2</v>
      </c>
      <c r="E880" s="14">
        <v>9.6180185340373495E-2</v>
      </c>
      <c r="F880" s="14"/>
      <c r="G880" s="14">
        <v>7.8162438961940098E-2</v>
      </c>
      <c r="H880" s="14">
        <v>4.3540302366590899E-2</v>
      </c>
      <c r="I880" s="14">
        <v>0.10510817747671899</v>
      </c>
      <c r="J880" s="14">
        <v>0.105034039706576</v>
      </c>
      <c r="K880" s="14">
        <v>7.5557553921579701E-2</v>
      </c>
      <c r="L880" s="14">
        <v>3.8669884434701797E-2</v>
      </c>
      <c r="M880" s="14"/>
      <c r="N880" s="14">
        <v>1.7138661011760901E-2</v>
      </c>
      <c r="O880" s="14">
        <v>8.5781774492813198E-2</v>
      </c>
      <c r="P880" s="14"/>
      <c r="Q880" s="14">
        <v>0.102549907264843</v>
      </c>
      <c r="R880" s="14">
        <v>0.11855331841946599</v>
      </c>
      <c r="S880" s="14">
        <v>9.9679463632474097E-2</v>
      </c>
      <c r="T880" s="14">
        <v>3.4965143153642499E-2</v>
      </c>
      <c r="U880" s="14">
        <v>4.5758321150577499E-2</v>
      </c>
      <c r="V880" s="14">
        <v>1.1189475313712101E-2</v>
      </c>
      <c r="W880" s="14">
        <v>6.6881404860579696E-2</v>
      </c>
      <c r="X880" s="14">
        <v>9.1276235169304207E-2</v>
      </c>
      <c r="Y880" s="14">
        <v>2.8853062313522498E-2</v>
      </c>
      <c r="Z880" s="14">
        <v>0.174927251759738</v>
      </c>
      <c r="AA880" s="14"/>
      <c r="AB880" s="14">
        <v>2.8062312730220799E-2</v>
      </c>
      <c r="AC880" s="14">
        <v>7.0623117611327405E-2</v>
      </c>
      <c r="AD880" s="14">
        <v>6.11047159243292E-2</v>
      </c>
      <c r="AE880" s="14"/>
      <c r="AF880" s="14">
        <v>5.0718056967446801E-2</v>
      </c>
      <c r="AG880" s="14">
        <v>6.6511157606845298E-2</v>
      </c>
      <c r="AH880" s="14">
        <v>4.2097753606880797E-2</v>
      </c>
      <c r="AI880" s="14">
        <v>0.12812684693414</v>
      </c>
      <c r="AJ880" s="14">
        <v>0</v>
      </c>
      <c r="AK880" s="14"/>
      <c r="AL880" s="14">
        <v>5.2085376362187102E-2</v>
      </c>
      <c r="AM880" s="14">
        <v>3.70061685784022E-2</v>
      </c>
      <c r="AN880" s="14">
        <v>0.10297608055664401</v>
      </c>
      <c r="AO880" s="14">
        <v>0.13900753319773801</v>
      </c>
      <c r="AP880" s="14">
        <v>0</v>
      </c>
      <c r="AQ880" s="14"/>
      <c r="AR880" s="14">
        <v>7.7080892138465503E-3</v>
      </c>
      <c r="AS880" s="14">
        <v>5.66981767097815E-2</v>
      </c>
      <c r="AT880" s="14">
        <v>6.2795988374812595E-2</v>
      </c>
      <c r="AU880" s="14"/>
      <c r="AV880" s="14">
        <v>2.310502106403E-2</v>
      </c>
      <c r="AW880" s="14">
        <v>6.3289430110230194E-2</v>
      </c>
      <c r="AX880" s="14">
        <v>9.2145600500242994E-2</v>
      </c>
      <c r="AY880" s="14"/>
      <c r="AZ880" s="14">
        <v>3.1789381862155297E-2</v>
      </c>
      <c r="BA880" s="14">
        <v>6.5632080917521901E-2</v>
      </c>
      <c r="BB880" s="14">
        <v>5.19149014124521E-2</v>
      </c>
      <c r="BC880" s="14"/>
      <c r="BD880" s="14">
        <v>1.25524005522626E-2</v>
      </c>
      <c r="BE880" s="14">
        <v>7.0328291767302403E-2</v>
      </c>
      <c r="BF880" s="14"/>
      <c r="BG880" s="14">
        <v>3.2708338044617299E-2</v>
      </c>
      <c r="BH880" s="14">
        <v>0.14971847762237001</v>
      </c>
      <c r="BI880" s="14"/>
      <c r="BJ880" s="14">
        <v>9.8626316008298298E-2</v>
      </c>
      <c r="BK880" s="14">
        <v>6.7583080334124898E-2</v>
      </c>
    </row>
    <row r="881" spans="2:63" x14ac:dyDescent="0.35">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row>
    <row r="882" spans="2:63" x14ac:dyDescent="0.35">
      <c r="B882" s="6" t="s">
        <v>430</v>
      </c>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row>
    <row r="883" spans="2:63" x14ac:dyDescent="0.35">
      <c r="B883" s="21" t="s">
        <v>90</v>
      </c>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row>
    <row r="884" spans="2:63" x14ac:dyDescent="0.35">
      <c r="B884" t="s">
        <v>334</v>
      </c>
      <c r="C884" s="14">
        <v>0.304747894371521</v>
      </c>
      <c r="D884" s="14">
        <v>0.29446848777775397</v>
      </c>
      <c r="E884" s="14">
        <v>0.31630626824056202</v>
      </c>
      <c r="F884" s="14"/>
      <c r="G884" s="14">
        <v>0.292099367175505</v>
      </c>
      <c r="H884" s="14">
        <v>0.33787021936761302</v>
      </c>
      <c r="I884" s="14">
        <v>0.31674047807108902</v>
      </c>
      <c r="J884" s="14">
        <v>0.33475341273412301</v>
      </c>
      <c r="K884" s="14">
        <v>0.23124345831739501</v>
      </c>
      <c r="L884" s="14">
        <v>0.290604890660912</v>
      </c>
      <c r="M884" s="14"/>
      <c r="N884" s="14">
        <v>0.35370793178260501</v>
      </c>
      <c r="O884" s="14">
        <v>0.294873601112143</v>
      </c>
      <c r="P884" s="14"/>
      <c r="Q884" s="14">
        <v>0.25036454216613702</v>
      </c>
      <c r="R884" s="14">
        <v>0.30841894192630698</v>
      </c>
      <c r="S884" s="14">
        <v>0.31093185034396198</v>
      </c>
      <c r="T884" s="14">
        <v>0.145713469888127</v>
      </c>
      <c r="U884" s="14">
        <v>0.35348439081406002</v>
      </c>
      <c r="V884" s="14">
        <v>0.37793609873670198</v>
      </c>
      <c r="W884" s="14">
        <v>0.28013528687177303</v>
      </c>
      <c r="X884" s="14">
        <v>0.25597030888632999</v>
      </c>
      <c r="Y884" s="14">
        <v>0.37557379993010198</v>
      </c>
      <c r="Z884" s="14">
        <v>0.26910427530092401</v>
      </c>
      <c r="AA884" s="14"/>
      <c r="AB884" s="14">
        <v>0.421544310082546</v>
      </c>
      <c r="AC884" s="14">
        <v>0.24662627460814199</v>
      </c>
      <c r="AD884" s="14">
        <v>0.26838669637306101</v>
      </c>
      <c r="AE884" s="14"/>
      <c r="AF884" s="14">
        <v>0.40670626073392402</v>
      </c>
      <c r="AG884" s="14">
        <v>0.24984928919052601</v>
      </c>
      <c r="AH884" s="14">
        <v>0.174626865868658</v>
      </c>
      <c r="AI884" s="14">
        <v>0.21463377750583401</v>
      </c>
      <c r="AJ884" s="14">
        <v>0</v>
      </c>
      <c r="AK884" s="14"/>
      <c r="AL884" s="14">
        <v>0.40263617483807201</v>
      </c>
      <c r="AM884" s="14">
        <v>0.24328788171660401</v>
      </c>
      <c r="AN884" s="14">
        <v>0.24736588202646301</v>
      </c>
      <c r="AO884" s="14">
        <v>0.15973120838677499</v>
      </c>
      <c r="AP884" s="14">
        <v>0</v>
      </c>
      <c r="AQ884" s="14"/>
      <c r="AR884" s="14">
        <v>0.51292766396482103</v>
      </c>
      <c r="AS884" s="14">
        <v>0.33889583165130499</v>
      </c>
      <c r="AT884" s="14">
        <v>0.218714332574871</v>
      </c>
      <c r="AU884" s="14"/>
      <c r="AV884" s="14">
        <v>0.488167562981218</v>
      </c>
      <c r="AW884" s="14">
        <v>0.245494274260179</v>
      </c>
      <c r="AX884" s="14">
        <v>0.23171801000906</v>
      </c>
      <c r="AY884" s="14"/>
      <c r="AZ884" s="14">
        <v>0.43535903772437601</v>
      </c>
      <c r="BA884" s="14">
        <v>0.31581316850490498</v>
      </c>
      <c r="BB884" s="14">
        <v>0.26057967829835699</v>
      </c>
      <c r="BC884" s="14"/>
      <c r="BD884" s="14">
        <v>0.39228098559257601</v>
      </c>
      <c r="BE884" s="14">
        <v>0.27046414847368899</v>
      </c>
      <c r="BF884" s="14"/>
      <c r="BG884" s="14">
        <v>0.34224621273940398</v>
      </c>
      <c r="BH884" s="14">
        <v>0.23665353454381599</v>
      </c>
      <c r="BI884" s="14"/>
      <c r="BJ884" s="14">
        <v>0.30045597533079499</v>
      </c>
      <c r="BK884" s="14">
        <v>0.305924257866802</v>
      </c>
    </row>
    <row r="885" spans="2:63" x14ac:dyDescent="0.35">
      <c r="B885" t="s">
        <v>335</v>
      </c>
      <c r="C885" s="14">
        <v>0.28898200799957302</v>
      </c>
      <c r="D885" s="14">
        <v>0.27252710923366702</v>
      </c>
      <c r="E885" s="14">
        <v>0.30448342418179097</v>
      </c>
      <c r="F885" s="14"/>
      <c r="G885" s="14">
        <v>0.25452650454369402</v>
      </c>
      <c r="H885" s="14">
        <v>0.267136445414903</v>
      </c>
      <c r="I885" s="14">
        <v>0.25106512753050197</v>
      </c>
      <c r="J885" s="14">
        <v>0.27711310639105802</v>
      </c>
      <c r="K885" s="14">
        <v>0.33147307699213202</v>
      </c>
      <c r="L885" s="14">
        <v>0.362306394082404</v>
      </c>
      <c r="M885" s="14"/>
      <c r="N885" s="14">
        <v>0.352732150196088</v>
      </c>
      <c r="O885" s="14">
        <v>0.27612483646414099</v>
      </c>
      <c r="P885" s="14"/>
      <c r="Q885" s="14">
        <v>0.39285551379293099</v>
      </c>
      <c r="R885" s="14">
        <v>0.222683298287182</v>
      </c>
      <c r="S885" s="14">
        <v>0.15915261764473199</v>
      </c>
      <c r="T885" s="14">
        <v>0.39190650782403702</v>
      </c>
      <c r="U885" s="14">
        <v>0.32157685863823099</v>
      </c>
      <c r="V885" s="14">
        <v>0.307639937903747</v>
      </c>
      <c r="W885" s="14">
        <v>0.28739326107114299</v>
      </c>
      <c r="X885" s="14">
        <v>0.34886901538013998</v>
      </c>
      <c r="Y885" s="14">
        <v>0.32996040202799898</v>
      </c>
      <c r="Z885" s="14">
        <v>0.105969834230093</v>
      </c>
      <c r="AA885" s="14"/>
      <c r="AB885" s="14">
        <v>0.28022074884204601</v>
      </c>
      <c r="AC885" s="14">
        <v>0.34619324796200202</v>
      </c>
      <c r="AD885" s="14">
        <v>0.28365838650577802</v>
      </c>
      <c r="AE885" s="14"/>
      <c r="AF885" s="14">
        <v>0.309321242396215</v>
      </c>
      <c r="AG885" s="14">
        <v>0.26462568904411898</v>
      </c>
      <c r="AH885" s="14">
        <v>0.28269002507019902</v>
      </c>
      <c r="AI885" s="14">
        <v>0.32427371293500101</v>
      </c>
      <c r="AJ885" s="14">
        <v>0</v>
      </c>
      <c r="AK885" s="14"/>
      <c r="AL885" s="14">
        <v>0.30936248813213701</v>
      </c>
      <c r="AM885" s="14">
        <v>0.29221093400320503</v>
      </c>
      <c r="AN885" s="14">
        <v>0.29091048370474298</v>
      </c>
      <c r="AO885" s="14">
        <v>0.19388845492121201</v>
      </c>
      <c r="AP885" s="14">
        <v>0</v>
      </c>
      <c r="AQ885" s="14"/>
      <c r="AR885" s="14">
        <v>0.32645515134723802</v>
      </c>
      <c r="AS885" s="14">
        <v>0.29916893872428801</v>
      </c>
      <c r="AT885" s="14">
        <v>0.28277968878765303</v>
      </c>
      <c r="AU885" s="14"/>
      <c r="AV885" s="14">
        <v>0.27323599153452199</v>
      </c>
      <c r="AW885" s="14">
        <v>0.33655771968180698</v>
      </c>
      <c r="AX885" s="14">
        <v>0.23083724051597301</v>
      </c>
      <c r="AY885" s="14"/>
      <c r="AZ885" s="14">
        <v>0.28308799501528797</v>
      </c>
      <c r="BA885" s="14">
        <v>0.315078573411465</v>
      </c>
      <c r="BB885" s="14">
        <v>0.27019517833432</v>
      </c>
      <c r="BC885" s="14"/>
      <c r="BD885" s="14">
        <v>0.28656426055602302</v>
      </c>
      <c r="BE885" s="14">
        <v>0.32782976158486499</v>
      </c>
      <c r="BF885" s="14"/>
      <c r="BG885" s="14">
        <v>0.279054478146466</v>
      </c>
      <c r="BH885" s="14">
        <v>0.30700971749272099</v>
      </c>
      <c r="BI885" s="14"/>
      <c r="BJ885" s="14">
        <v>0.272449023312272</v>
      </c>
      <c r="BK885" s="14">
        <v>0.29351350066512</v>
      </c>
    </row>
    <row r="886" spans="2:63" x14ac:dyDescent="0.35">
      <c r="B886" t="s">
        <v>336</v>
      </c>
      <c r="C886" s="14">
        <v>0.16443791474002201</v>
      </c>
      <c r="D886" s="14">
        <v>0.19694952963408599</v>
      </c>
      <c r="E886" s="14">
        <v>0.13238395907832501</v>
      </c>
      <c r="F886" s="14"/>
      <c r="G886" s="14">
        <v>0.245182248075795</v>
      </c>
      <c r="H886" s="14">
        <v>0.15918815524971699</v>
      </c>
      <c r="I886" s="14">
        <v>0.12936650061140401</v>
      </c>
      <c r="J886" s="14">
        <v>0.13419389524466299</v>
      </c>
      <c r="K886" s="14">
        <v>0.215043778683671</v>
      </c>
      <c r="L886" s="14">
        <v>0.14062298691226899</v>
      </c>
      <c r="M886" s="14"/>
      <c r="N886" s="14">
        <v>0.112415995579683</v>
      </c>
      <c r="O886" s="14">
        <v>0.174929730368999</v>
      </c>
      <c r="P886" s="14"/>
      <c r="Q886" s="14">
        <v>0.111671441125582</v>
      </c>
      <c r="R886" s="14">
        <v>0.18542399913711899</v>
      </c>
      <c r="S886" s="14">
        <v>0.20609975446289799</v>
      </c>
      <c r="T886" s="14">
        <v>0.18223171817898401</v>
      </c>
      <c r="U886" s="14">
        <v>0.169281327988999</v>
      </c>
      <c r="V886" s="14">
        <v>0.14283723223654299</v>
      </c>
      <c r="W886" s="14">
        <v>0.171464986490071</v>
      </c>
      <c r="X886" s="14">
        <v>0.178879757462935</v>
      </c>
      <c r="Y886" s="14">
        <v>0.13252199857843799</v>
      </c>
      <c r="Z886" s="14">
        <v>0.15241337388298801</v>
      </c>
      <c r="AA886" s="14"/>
      <c r="AB886" s="14">
        <v>0.15556544729155</v>
      </c>
      <c r="AC886" s="14">
        <v>0.17407652526189399</v>
      </c>
      <c r="AD886" s="14">
        <v>0.16835371865568599</v>
      </c>
      <c r="AE886" s="14"/>
      <c r="AF886" s="14">
        <v>0.13644053198224501</v>
      </c>
      <c r="AG886" s="14">
        <v>0.19960893428403401</v>
      </c>
      <c r="AH886" s="14">
        <v>0.27492739084272899</v>
      </c>
      <c r="AI886" s="14">
        <v>0.115616751169522</v>
      </c>
      <c r="AJ886" s="14">
        <v>0</v>
      </c>
      <c r="AK886" s="14"/>
      <c r="AL886" s="14">
        <v>0.14054985337222001</v>
      </c>
      <c r="AM886" s="14">
        <v>0.182215142720208</v>
      </c>
      <c r="AN886" s="14">
        <v>0.16127242191119301</v>
      </c>
      <c r="AO886" s="14">
        <v>0</v>
      </c>
      <c r="AP886" s="14">
        <v>0</v>
      </c>
      <c r="AQ886" s="14"/>
      <c r="AR886" s="14">
        <v>9.9003993346530997E-2</v>
      </c>
      <c r="AS886" s="14">
        <v>0.179874520099983</v>
      </c>
      <c r="AT886" s="14">
        <v>0.17106324662130501</v>
      </c>
      <c r="AU886" s="14"/>
      <c r="AV886" s="14">
        <v>9.9133419682902693E-2</v>
      </c>
      <c r="AW886" s="14">
        <v>0.17701214892031</v>
      </c>
      <c r="AX886" s="14">
        <v>0.18810374539417399</v>
      </c>
      <c r="AY886" s="14"/>
      <c r="AZ886" s="14">
        <v>0.16274319390408501</v>
      </c>
      <c r="BA886" s="14">
        <v>0.14080901661718301</v>
      </c>
      <c r="BB886" s="14">
        <v>0.19878172453665999</v>
      </c>
      <c r="BC886" s="14"/>
      <c r="BD886" s="14">
        <v>0.122246287471905</v>
      </c>
      <c r="BE886" s="14">
        <v>0.18179706726546199</v>
      </c>
      <c r="BF886" s="14"/>
      <c r="BG886" s="14">
        <v>0.162323416492794</v>
      </c>
      <c r="BH886" s="14">
        <v>0.16827769771613499</v>
      </c>
      <c r="BI886" s="14"/>
      <c r="BJ886" s="14">
        <v>0.14429526213293201</v>
      </c>
      <c r="BK886" s="14">
        <v>0.16995877405732501</v>
      </c>
    </row>
    <row r="887" spans="2:63" x14ac:dyDescent="0.35">
      <c r="B887" t="s">
        <v>337</v>
      </c>
      <c r="C887" s="14">
        <v>9.9477860902816503E-2</v>
      </c>
      <c r="D887" s="14">
        <v>0.10626249330456899</v>
      </c>
      <c r="E887" s="14">
        <v>9.2096556974864699E-2</v>
      </c>
      <c r="F887" s="14"/>
      <c r="G887" s="14">
        <v>7.6518018774730898E-2</v>
      </c>
      <c r="H887" s="14">
        <v>0.10823917019979</v>
      </c>
      <c r="I887" s="14">
        <v>0.124594202847394</v>
      </c>
      <c r="J887" s="14">
        <v>6.94408321809378E-2</v>
      </c>
      <c r="K887" s="14">
        <v>9.7103753760039394E-2</v>
      </c>
      <c r="L887" s="14">
        <v>0.109462015814215</v>
      </c>
      <c r="M887" s="14"/>
      <c r="N887" s="14">
        <v>8.1057981813692198E-2</v>
      </c>
      <c r="O887" s="14">
        <v>0.10319279450062301</v>
      </c>
      <c r="P887" s="14"/>
      <c r="Q887" s="14">
        <v>7.9972557413939105E-2</v>
      </c>
      <c r="R887" s="14">
        <v>0.103668925427327</v>
      </c>
      <c r="S887" s="14">
        <v>0.15904442577130901</v>
      </c>
      <c r="T887" s="14">
        <v>0.16974715299649801</v>
      </c>
      <c r="U887" s="14">
        <v>2.0060732259126399E-2</v>
      </c>
      <c r="V887" s="14">
        <v>7.6107117904191404E-2</v>
      </c>
      <c r="W887" s="14">
        <v>8.6506419156359704E-2</v>
      </c>
      <c r="X887" s="14">
        <v>7.8124144189269398E-2</v>
      </c>
      <c r="Y887" s="14">
        <v>7.1732981054121403E-2</v>
      </c>
      <c r="Z887" s="14">
        <v>0.24960419517145099</v>
      </c>
      <c r="AA887" s="14"/>
      <c r="AB887" s="14">
        <v>6.6640772433034901E-2</v>
      </c>
      <c r="AC887" s="14">
        <v>0.103734148020312</v>
      </c>
      <c r="AD887" s="14">
        <v>0.12268801555226699</v>
      </c>
      <c r="AE887" s="14"/>
      <c r="AF887" s="14">
        <v>6.0949614492191002E-2</v>
      </c>
      <c r="AG887" s="14">
        <v>0.117125177376698</v>
      </c>
      <c r="AH887" s="14">
        <v>0.165706737905432</v>
      </c>
      <c r="AI887" s="14">
        <v>0.14876878855374301</v>
      </c>
      <c r="AJ887" s="14">
        <v>0</v>
      </c>
      <c r="AK887" s="14"/>
      <c r="AL887" s="14">
        <v>5.37311805021531E-2</v>
      </c>
      <c r="AM887" s="14">
        <v>0.13140750777094701</v>
      </c>
      <c r="AN887" s="14">
        <v>0.14410913721129501</v>
      </c>
      <c r="AO887" s="14">
        <v>0.34790661830389003</v>
      </c>
      <c r="AP887" s="14">
        <v>0</v>
      </c>
      <c r="AQ887" s="14"/>
      <c r="AR887" s="14">
        <v>2.9467002864795699E-2</v>
      </c>
      <c r="AS887" s="14">
        <v>9.3540106289650607E-2</v>
      </c>
      <c r="AT887" s="14">
        <v>0.136588067594271</v>
      </c>
      <c r="AU887" s="14"/>
      <c r="AV887" s="14">
        <v>6.0280955623519698E-2</v>
      </c>
      <c r="AW887" s="14">
        <v>0.11738743193975899</v>
      </c>
      <c r="AX887" s="14">
        <v>0.13352643054920199</v>
      </c>
      <c r="AY887" s="14"/>
      <c r="AZ887" s="14">
        <v>4.8215151583257697E-2</v>
      </c>
      <c r="BA887" s="14">
        <v>9.6187104016434904E-2</v>
      </c>
      <c r="BB887" s="14">
        <v>0.121889681136419</v>
      </c>
      <c r="BC887" s="14"/>
      <c r="BD887" s="14">
        <v>8.5709658352071796E-2</v>
      </c>
      <c r="BE887" s="14">
        <v>0.10714327523426399</v>
      </c>
      <c r="BF887" s="14"/>
      <c r="BG887" s="14">
        <v>0.10848956354228199</v>
      </c>
      <c r="BH887" s="14">
        <v>8.3113230463345497E-2</v>
      </c>
      <c r="BI887" s="14"/>
      <c r="BJ887" s="14">
        <v>8.80352710553471E-2</v>
      </c>
      <c r="BK887" s="14">
        <v>0.102614137440259</v>
      </c>
    </row>
    <row r="888" spans="2:63" x14ac:dyDescent="0.35">
      <c r="B888" t="s">
        <v>338</v>
      </c>
      <c r="C888" s="14">
        <v>7.0163724068575295E-2</v>
      </c>
      <c r="D888" s="14">
        <v>7.4127905587135501E-2</v>
      </c>
      <c r="E888" s="14">
        <v>6.7133524787694396E-2</v>
      </c>
      <c r="F888" s="14"/>
      <c r="G888" s="14">
        <v>4.8648457047460202E-2</v>
      </c>
      <c r="H888" s="14">
        <v>7.1469684098991404E-2</v>
      </c>
      <c r="I888" s="14">
        <v>7.6826037562927094E-2</v>
      </c>
      <c r="J888" s="14">
        <v>0.11575876326368301</v>
      </c>
      <c r="K888" s="14">
        <v>3.6285615452529202E-2</v>
      </c>
      <c r="L888" s="14">
        <v>5.8333828095498898E-2</v>
      </c>
      <c r="M888" s="14"/>
      <c r="N888" s="14">
        <v>7.8353576771324193E-2</v>
      </c>
      <c r="O888" s="14">
        <v>6.8511989069701601E-2</v>
      </c>
      <c r="P888" s="14"/>
      <c r="Q888" s="14">
        <v>6.6985054340175307E-2</v>
      </c>
      <c r="R888" s="14">
        <v>7.1161500725097901E-2</v>
      </c>
      <c r="S888" s="14">
        <v>8.8845983569218606E-2</v>
      </c>
      <c r="T888" s="14">
        <v>6.0952793064959702E-2</v>
      </c>
      <c r="U888" s="14">
        <v>5.8449387351239002E-2</v>
      </c>
      <c r="V888" s="14">
        <v>6.68116852099222E-2</v>
      </c>
      <c r="W888" s="14">
        <v>0.101342701022546</v>
      </c>
      <c r="X888" s="14">
        <v>6.6344323848250994E-2</v>
      </c>
      <c r="Y888" s="14">
        <v>6.5280002392265099E-2</v>
      </c>
      <c r="Z888" s="14">
        <v>5.0327493388114798E-2</v>
      </c>
      <c r="AA888" s="14"/>
      <c r="AB888" s="14">
        <v>3.7506003913862197E-2</v>
      </c>
      <c r="AC888" s="14">
        <v>7.03731851956617E-2</v>
      </c>
      <c r="AD888" s="14">
        <v>9.5236611501711296E-2</v>
      </c>
      <c r="AE888" s="14"/>
      <c r="AF888" s="14">
        <v>4.2012735401017298E-2</v>
      </c>
      <c r="AG888" s="14">
        <v>0.107195186396458</v>
      </c>
      <c r="AH888" s="14">
        <v>5.9951226706100903E-2</v>
      </c>
      <c r="AI888" s="14">
        <v>6.0463592093979501E-2</v>
      </c>
      <c r="AJ888" s="14">
        <v>0</v>
      </c>
      <c r="AK888" s="14"/>
      <c r="AL888" s="14">
        <v>3.9335445077911903E-2</v>
      </c>
      <c r="AM888" s="14">
        <v>0.111799084787161</v>
      </c>
      <c r="AN888" s="14">
        <v>7.2714752153172801E-2</v>
      </c>
      <c r="AO888" s="14">
        <v>0</v>
      </c>
      <c r="AP888" s="14">
        <v>0</v>
      </c>
      <c r="AQ888" s="14"/>
      <c r="AR888" s="14">
        <v>1.1701249092284099E-2</v>
      </c>
      <c r="AS888" s="14">
        <v>3.2426536420754798E-2</v>
      </c>
      <c r="AT888" s="14">
        <v>0.123596740073568</v>
      </c>
      <c r="AU888" s="14"/>
      <c r="AV888" s="14">
        <v>4.3860277245257401E-2</v>
      </c>
      <c r="AW888" s="14">
        <v>6.3556620428691396E-2</v>
      </c>
      <c r="AX888" s="14">
        <v>0.138582527950906</v>
      </c>
      <c r="AY888" s="14"/>
      <c r="AZ888" s="14">
        <v>3.4224981803808702E-2</v>
      </c>
      <c r="BA888" s="14">
        <v>6.24221897123226E-2</v>
      </c>
      <c r="BB888" s="14">
        <v>0.103211843407312</v>
      </c>
      <c r="BC888" s="14"/>
      <c r="BD888" s="14">
        <v>9.2701862274312305E-2</v>
      </c>
      <c r="BE888" s="14">
        <v>5.5950098646971501E-2</v>
      </c>
      <c r="BF888" s="14"/>
      <c r="BG888" s="14">
        <v>7.4276332086995606E-2</v>
      </c>
      <c r="BH888" s="14">
        <v>6.2695511561305206E-2</v>
      </c>
      <c r="BI888" s="14"/>
      <c r="BJ888" s="14">
        <v>8.1578027876419698E-2</v>
      </c>
      <c r="BK888" s="14">
        <v>6.7035200395090699E-2</v>
      </c>
    </row>
    <row r="889" spans="2:63" x14ac:dyDescent="0.35">
      <c r="B889" t="s">
        <v>86</v>
      </c>
      <c r="C889" s="14">
        <v>7.2190597917491606E-2</v>
      </c>
      <c r="D889" s="14">
        <v>5.5664474462788202E-2</v>
      </c>
      <c r="E889" s="14">
        <v>8.7596266736763004E-2</v>
      </c>
      <c r="F889" s="14"/>
      <c r="G889" s="14">
        <v>8.3025404382814402E-2</v>
      </c>
      <c r="H889" s="14">
        <v>5.6096325668985002E-2</v>
      </c>
      <c r="I889" s="14">
        <v>0.101407653376685</v>
      </c>
      <c r="J889" s="14">
        <v>6.8739990185536295E-2</v>
      </c>
      <c r="K889" s="14">
        <v>8.8850316794233206E-2</v>
      </c>
      <c r="L889" s="14">
        <v>3.8669884434701797E-2</v>
      </c>
      <c r="M889" s="14"/>
      <c r="N889" s="14">
        <v>2.1732363856608001E-2</v>
      </c>
      <c r="O889" s="14">
        <v>8.2367048484392399E-2</v>
      </c>
      <c r="P889" s="14"/>
      <c r="Q889" s="14">
        <v>9.8150891161235307E-2</v>
      </c>
      <c r="R889" s="14">
        <v>0.108643334496967</v>
      </c>
      <c r="S889" s="14">
        <v>7.5925368207880803E-2</v>
      </c>
      <c r="T889" s="14">
        <v>4.9448358047393497E-2</v>
      </c>
      <c r="U889" s="14">
        <v>7.7147302948344196E-2</v>
      </c>
      <c r="V889" s="14">
        <v>2.8667928008893999E-2</v>
      </c>
      <c r="W889" s="14">
        <v>7.3157345388107503E-2</v>
      </c>
      <c r="X889" s="14">
        <v>7.1812450233074004E-2</v>
      </c>
      <c r="Y889" s="14">
        <v>2.49308160170751E-2</v>
      </c>
      <c r="Z889" s="14">
        <v>0.17258082802642899</v>
      </c>
      <c r="AA889" s="14"/>
      <c r="AB889" s="14">
        <v>3.8522717436961097E-2</v>
      </c>
      <c r="AC889" s="14">
        <v>5.8996618951989099E-2</v>
      </c>
      <c r="AD889" s="14">
        <v>6.1676571411497398E-2</v>
      </c>
      <c r="AE889" s="14"/>
      <c r="AF889" s="14">
        <v>4.4569614994407397E-2</v>
      </c>
      <c r="AG889" s="14">
        <v>6.1595723708164601E-2</v>
      </c>
      <c r="AH889" s="14">
        <v>4.2097753606880797E-2</v>
      </c>
      <c r="AI889" s="14">
        <v>0.13624337774192</v>
      </c>
      <c r="AJ889" s="14">
        <v>0</v>
      </c>
      <c r="AK889" s="14"/>
      <c r="AL889" s="14">
        <v>5.43848580775061E-2</v>
      </c>
      <c r="AM889" s="14">
        <v>3.9079449001874697E-2</v>
      </c>
      <c r="AN889" s="14">
        <v>8.3627322993132996E-2</v>
      </c>
      <c r="AO889" s="14">
        <v>0.29847371838812298</v>
      </c>
      <c r="AP889" s="14">
        <v>0</v>
      </c>
      <c r="AQ889" s="14"/>
      <c r="AR889" s="14">
        <v>2.0444939384329799E-2</v>
      </c>
      <c r="AS889" s="14">
        <v>5.6094066814017997E-2</v>
      </c>
      <c r="AT889" s="14">
        <v>6.7257924348331999E-2</v>
      </c>
      <c r="AU889" s="14"/>
      <c r="AV889" s="14">
        <v>3.5321792932580497E-2</v>
      </c>
      <c r="AW889" s="14">
        <v>5.9991804769252803E-2</v>
      </c>
      <c r="AX889" s="14">
        <v>7.7232045580685693E-2</v>
      </c>
      <c r="AY889" s="14"/>
      <c r="AZ889" s="14">
        <v>3.63696399691842E-2</v>
      </c>
      <c r="BA889" s="14">
        <v>6.9689947737689398E-2</v>
      </c>
      <c r="BB889" s="14">
        <v>4.5341894286932999E-2</v>
      </c>
      <c r="BC889" s="14"/>
      <c r="BD889" s="14">
        <v>2.0496945753111898E-2</v>
      </c>
      <c r="BE889" s="14">
        <v>5.6815648794748201E-2</v>
      </c>
      <c r="BF889" s="14"/>
      <c r="BG889" s="14">
        <v>3.3609996992059202E-2</v>
      </c>
      <c r="BH889" s="14">
        <v>0.14225030822267801</v>
      </c>
      <c r="BI889" s="14"/>
      <c r="BJ889" s="14">
        <v>0.113186440292234</v>
      </c>
      <c r="BK889" s="14">
        <v>6.0954129575402902E-2</v>
      </c>
    </row>
    <row r="890" spans="2:63" x14ac:dyDescent="0.35">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row>
    <row r="891" spans="2:63" x14ac:dyDescent="0.35">
      <c r="B891" s="6" t="s">
        <v>431</v>
      </c>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row>
    <row r="892" spans="2:63" x14ac:dyDescent="0.35">
      <c r="B892" s="21" t="s">
        <v>90</v>
      </c>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row>
    <row r="893" spans="2:63" x14ac:dyDescent="0.35">
      <c r="B893" t="s">
        <v>334</v>
      </c>
      <c r="C893" s="14">
        <v>0.33040101251098503</v>
      </c>
      <c r="D893" s="14">
        <v>0.32157650113828101</v>
      </c>
      <c r="E893" s="14">
        <v>0.34084652937695398</v>
      </c>
      <c r="F893" s="14"/>
      <c r="G893" s="14">
        <v>0.23242710596965699</v>
      </c>
      <c r="H893" s="14">
        <v>0.377697074878312</v>
      </c>
      <c r="I893" s="14">
        <v>0.32569278762091602</v>
      </c>
      <c r="J893" s="14">
        <v>0.37093102629781599</v>
      </c>
      <c r="K893" s="14">
        <v>0.24318833839858001</v>
      </c>
      <c r="L893" s="14">
        <v>0.38419391636822797</v>
      </c>
      <c r="M893" s="14"/>
      <c r="N893" s="14">
        <v>0.41928543109328098</v>
      </c>
      <c r="O893" s="14">
        <v>0.31247474321707602</v>
      </c>
      <c r="P893" s="14"/>
      <c r="Q893" s="14">
        <v>0.25618715435971101</v>
      </c>
      <c r="R893" s="14">
        <v>0.27343897391571498</v>
      </c>
      <c r="S893" s="14">
        <v>0.36162357721241101</v>
      </c>
      <c r="T893" s="14">
        <v>0.28269680813954701</v>
      </c>
      <c r="U893" s="14">
        <v>0.35808722683928301</v>
      </c>
      <c r="V893" s="14">
        <v>0.47737784045965098</v>
      </c>
      <c r="W893" s="14">
        <v>0.35691405843968399</v>
      </c>
      <c r="X893" s="14">
        <v>0.31422488399580201</v>
      </c>
      <c r="Y893" s="14">
        <v>0.36858635925268202</v>
      </c>
      <c r="Z893" s="14">
        <v>0.135751191434065</v>
      </c>
      <c r="AA893" s="14"/>
      <c r="AB893" s="14">
        <v>0.43156544729736501</v>
      </c>
      <c r="AC893" s="14">
        <v>0.28824013941680199</v>
      </c>
      <c r="AD893" s="14">
        <v>0.30068540982759101</v>
      </c>
      <c r="AE893" s="14"/>
      <c r="AF893" s="14">
        <v>0.4281937929397</v>
      </c>
      <c r="AG893" s="14">
        <v>0.29094983372584898</v>
      </c>
      <c r="AH893" s="14">
        <v>0.141599366683311</v>
      </c>
      <c r="AI893" s="14">
        <v>0.23352161066443899</v>
      </c>
      <c r="AJ893" s="14">
        <v>0</v>
      </c>
      <c r="AK893" s="14"/>
      <c r="AL893" s="14">
        <v>0.42505290716716898</v>
      </c>
      <c r="AM893" s="14">
        <v>0.28073485931686198</v>
      </c>
      <c r="AN893" s="14">
        <v>0.23963458417076</v>
      </c>
      <c r="AO893" s="14">
        <v>0.25596253069431202</v>
      </c>
      <c r="AP893" s="14">
        <v>0</v>
      </c>
      <c r="AQ893" s="14"/>
      <c r="AR893" s="14">
        <v>0.54612789097088199</v>
      </c>
      <c r="AS893" s="14">
        <v>0.33779141307188199</v>
      </c>
      <c r="AT893" s="14">
        <v>0.26992255053090702</v>
      </c>
      <c r="AU893" s="14"/>
      <c r="AV893" s="14">
        <v>0.51625192321142599</v>
      </c>
      <c r="AW893" s="14">
        <v>0.26103721004017699</v>
      </c>
      <c r="AX893" s="14">
        <v>0.26746199241274798</v>
      </c>
      <c r="AY893" s="14"/>
      <c r="AZ893" s="14">
        <v>0.50764835877136305</v>
      </c>
      <c r="BA893" s="14">
        <v>0.32819130256694901</v>
      </c>
      <c r="BB893" s="14">
        <v>0.27664927765263803</v>
      </c>
      <c r="BC893" s="14"/>
      <c r="BD893" s="14">
        <v>0.436404538700847</v>
      </c>
      <c r="BE893" s="14">
        <v>0.28801409994379801</v>
      </c>
      <c r="BF893" s="14"/>
      <c r="BG893" s="14">
        <v>0.36625191651380101</v>
      </c>
      <c r="BH893" s="14">
        <v>0.26529824354502501</v>
      </c>
      <c r="BI893" s="14"/>
      <c r="BJ893" s="14">
        <v>0.28112754922605099</v>
      </c>
      <c r="BK893" s="14">
        <v>0.34390627739236601</v>
      </c>
    </row>
    <row r="894" spans="2:63" x14ac:dyDescent="0.35">
      <c r="B894" t="s">
        <v>335</v>
      </c>
      <c r="C894" s="14">
        <v>0.318873612622675</v>
      </c>
      <c r="D894" s="14">
        <v>0.303776794641202</v>
      </c>
      <c r="E894" s="14">
        <v>0.33338143656361502</v>
      </c>
      <c r="F894" s="14"/>
      <c r="G894" s="14">
        <v>0.30125045375062998</v>
      </c>
      <c r="H894" s="14">
        <v>0.309389753945433</v>
      </c>
      <c r="I894" s="14">
        <v>0.29644161759431398</v>
      </c>
      <c r="J894" s="14">
        <v>0.29835723733128</v>
      </c>
      <c r="K894" s="14">
        <v>0.39773109616762398</v>
      </c>
      <c r="L894" s="14">
        <v>0.32737682939867602</v>
      </c>
      <c r="M894" s="14"/>
      <c r="N894" s="14">
        <v>0.31293424860105201</v>
      </c>
      <c r="O894" s="14">
        <v>0.32007146755140597</v>
      </c>
      <c r="P894" s="14"/>
      <c r="Q894" s="14">
        <v>0.283439072111975</v>
      </c>
      <c r="R894" s="14">
        <v>0.31867695329783102</v>
      </c>
      <c r="S894" s="14">
        <v>0.26668401599250102</v>
      </c>
      <c r="T894" s="14">
        <v>0.37757518925736799</v>
      </c>
      <c r="U894" s="14">
        <v>0.278421501632105</v>
      </c>
      <c r="V894" s="14">
        <v>0.26314874032317198</v>
      </c>
      <c r="W894" s="14">
        <v>0.274873166961211</v>
      </c>
      <c r="X894" s="14">
        <v>0.33706030407378901</v>
      </c>
      <c r="Y894" s="14">
        <v>0.36358356700828598</v>
      </c>
      <c r="Z894" s="14">
        <v>0.31605720446845997</v>
      </c>
      <c r="AA894" s="14"/>
      <c r="AB894" s="14">
        <v>0.34283577641701202</v>
      </c>
      <c r="AC894" s="14">
        <v>0.30814214963613001</v>
      </c>
      <c r="AD894" s="14">
        <v>0.34156311510901499</v>
      </c>
      <c r="AE894" s="14"/>
      <c r="AF894" s="14">
        <v>0.32518840132981702</v>
      </c>
      <c r="AG894" s="14">
        <v>0.33612232061000202</v>
      </c>
      <c r="AH894" s="14">
        <v>0.36596802699796499</v>
      </c>
      <c r="AI894" s="14">
        <v>0.271089776316291</v>
      </c>
      <c r="AJ894" s="14">
        <v>0</v>
      </c>
      <c r="AK894" s="14"/>
      <c r="AL894" s="14">
        <v>0.30359075575612299</v>
      </c>
      <c r="AM894" s="14">
        <v>0.35258782115938198</v>
      </c>
      <c r="AN894" s="14">
        <v>0.29684480082743903</v>
      </c>
      <c r="AO894" s="14">
        <v>0.43918005334127602</v>
      </c>
      <c r="AP894" s="14">
        <v>0</v>
      </c>
      <c r="AQ894" s="14"/>
      <c r="AR894" s="14">
        <v>0.28614752778948699</v>
      </c>
      <c r="AS894" s="14">
        <v>0.35507662461815598</v>
      </c>
      <c r="AT894" s="14">
        <v>0.31173746475796499</v>
      </c>
      <c r="AU894" s="14"/>
      <c r="AV894" s="14">
        <v>0.26702973290308302</v>
      </c>
      <c r="AW894" s="14">
        <v>0.37426282865018801</v>
      </c>
      <c r="AX894" s="14">
        <v>0.30302377700709798</v>
      </c>
      <c r="AY894" s="14"/>
      <c r="AZ894" s="14">
        <v>0.27074117288149802</v>
      </c>
      <c r="BA894" s="14">
        <v>0.34587162771962998</v>
      </c>
      <c r="BB894" s="14">
        <v>0.30012030575992998</v>
      </c>
      <c r="BC894" s="14"/>
      <c r="BD894" s="14">
        <v>0.26899512541044501</v>
      </c>
      <c r="BE894" s="14">
        <v>0.36126042312251999</v>
      </c>
      <c r="BF894" s="14"/>
      <c r="BG894" s="14">
        <v>0.31545437745968602</v>
      </c>
      <c r="BH894" s="14">
        <v>0.325082707847689</v>
      </c>
      <c r="BI894" s="14"/>
      <c r="BJ894" s="14">
        <v>0.32236216309959798</v>
      </c>
      <c r="BK894" s="14">
        <v>0.31791744280829698</v>
      </c>
    </row>
    <row r="895" spans="2:63" x14ac:dyDescent="0.35">
      <c r="B895" t="s">
        <v>336</v>
      </c>
      <c r="C895" s="14">
        <v>0.15653888101178701</v>
      </c>
      <c r="D895" s="14">
        <v>0.18533605439730899</v>
      </c>
      <c r="E895" s="14">
        <v>0.12572560915103301</v>
      </c>
      <c r="F895" s="14"/>
      <c r="G895" s="14">
        <v>0.25831602750288701</v>
      </c>
      <c r="H895" s="14">
        <v>0.137727227307823</v>
      </c>
      <c r="I895" s="14">
        <v>0.12653207660367599</v>
      </c>
      <c r="J895" s="14">
        <v>0.11447289179726899</v>
      </c>
      <c r="K895" s="14">
        <v>0.19473632271518901</v>
      </c>
      <c r="L895" s="14">
        <v>0.14800063941568101</v>
      </c>
      <c r="M895" s="14"/>
      <c r="N895" s="14">
        <v>0.101730865859814</v>
      </c>
      <c r="O895" s="14">
        <v>0.16759259835336099</v>
      </c>
      <c r="P895" s="14"/>
      <c r="Q895" s="14">
        <v>0.20389409450302301</v>
      </c>
      <c r="R895" s="14">
        <v>0.19258463354166999</v>
      </c>
      <c r="S895" s="14">
        <v>0.12494188592540301</v>
      </c>
      <c r="T895" s="14">
        <v>0.109172692123195</v>
      </c>
      <c r="U895" s="14">
        <v>0.23362272555435001</v>
      </c>
      <c r="V895" s="14">
        <v>0.12515473091288401</v>
      </c>
      <c r="W895" s="14">
        <v>0.13956926647415999</v>
      </c>
      <c r="X895" s="14">
        <v>0.19758146188303199</v>
      </c>
      <c r="Y895" s="14">
        <v>0.127015747311326</v>
      </c>
      <c r="Z895" s="14">
        <v>0.154447354963133</v>
      </c>
      <c r="AA895" s="14"/>
      <c r="AB895" s="14">
        <v>0.115494111613828</v>
      </c>
      <c r="AC895" s="14">
        <v>0.18993189733832799</v>
      </c>
      <c r="AD895" s="14">
        <v>0.16030534102968</v>
      </c>
      <c r="AE895" s="14"/>
      <c r="AF895" s="14">
        <v>0.12045386677115399</v>
      </c>
      <c r="AG895" s="14">
        <v>0.18471517603086601</v>
      </c>
      <c r="AH895" s="14">
        <v>0.21249350050711199</v>
      </c>
      <c r="AI895" s="14">
        <v>0.161172942512919</v>
      </c>
      <c r="AJ895" s="14">
        <v>0</v>
      </c>
      <c r="AK895" s="14"/>
      <c r="AL895" s="14">
        <v>0.14857921623413201</v>
      </c>
      <c r="AM895" s="14">
        <v>0.15682052262278201</v>
      </c>
      <c r="AN895" s="14">
        <v>0.18158139248897701</v>
      </c>
      <c r="AO895" s="14">
        <v>8.92954830011434E-2</v>
      </c>
      <c r="AP895" s="14">
        <v>0</v>
      </c>
      <c r="AQ895" s="14"/>
      <c r="AR895" s="14">
        <v>0.11534643694694199</v>
      </c>
      <c r="AS895" s="14">
        <v>0.136304743130686</v>
      </c>
      <c r="AT895" s="14">
        <v>0.19195930228659699</v>
      </c>
      <c r="AU895" s="14"/>
      <c r="AV895" s="14">
        <v>0.13050718488857199</v>
      </c>
      <c r="AW895" s="14">
        <v>0.164043861027939</v>
      </c>
      <c r="AX895" s="14">
        <v>0.14900443791106499</v>
      </c>
      <c r="AY895" s="14"/>
      <c r="AZ895" s="14">
        <v>0.136382843984338</v>
      </c>
      <c r="BA895" s="14">
        <v>0.15885334891960501</v>
      </c>
      <c r="BB895" s="14">
        <v>0.16593118863749501</v>
      </c>
      <c r="BC895" s="14"/>
      <c r="BD895" s="14">
        <v>0.12533462736756601</v>
      </c>
      <c r="BE895" s="14">
        <v>0.18466591575532301</v>
      </c>
      <c r="BF895" s="14"/>
      <c r="BG895" s="14">
        <v>0.15044253352732001</v>
      </c>
      <c r="BH895" s="14">
        <v>0.167609427567218</v>
      </c>
      <c r="BI895" s="14"/>
      <c r="BJ895" s="14">
        <v>0.16366873872997501</v>
      </c>
      <c r="BK895" s="14">
        <v>0.154584672587389</v>
      </c>
    </row>
    <row r="896" spans="2:63" x14ac:dyDescent="0.35">
      <c r="B896" t="s">
        <v>337</v>
      </c>
      <c r="C896" s="14">
        <v>8.2400190714004604E-2</v>
      </c>
      <c r="D896" s="14">
        <v>8.4846617752240103E-2</v>
      </c>
      <c r="E896" s="14">
        <v>8.0827476430945802E-2</v>
      </c>
      <c r="F896" s="14"/>
      <c r="G896" s="14">
        <v>6.9188038671298399E-2</v>
      </c>
      <c r="H896" s="14">
        <v>6.9533452658502901E-2</v>
      </c>
      <c r="I896" s="14">
        <v>0.10341330622926299</v>
      </c>
      <c r="J896" s="14">
        <v>7.6016830300405805E-2</v>
      </c>
      <c r="K896" s="14">
        <v>5.9500153430870999E-2</v>
      </c>
      <c r="L896" s="14">
        <v>0.10699947139565</v>
      </c>
      <c r="M896" s="14"/>
      <c r="N896" s="14">
        <v>0.10442419064280301</v>
      </c>
      <c r="O896" s="14">
        <v>7.7958375602314195E-2</v>
      </c>
      <c r="P896" s="14"/>
      <c r="Q896" s="14">
        <v>3.1789076842583898E-2</v>
      </c>
      <c r="R896" s="14">
        <v>8.0586048869183594E-2</v>
      </c>
      <c r="S896" s="14">
        <v>0.124717609242153</v>
      </c>
      <c r="T896" s="14">
        <v>0.130449887319807</v>
      </c>
      <c r="U896" s="14">
        <v>2.0060732259126399E-2</v>
      </c>
      <c r="V896" s="14">
        <v>7.0197478833024005E-2</v>
      </c>
      <c r="W896" s="14">
        <v>0.115687064878542</v>
      </c>
      <c r="X896" s="14">
        <v>8.3060226786119698E-2</v>
      </c>
      <c r="Y896" s="14">
        <v>8.7479139202717604E-2</v>
      </c>
      <c r="Z896" s="14">
        <v>6.2590527295292506E-2</v>
      </c>
      <c r="AA896" s="14"/>
      <c r="AB896" s="14">
        <v>6.7794277668268704E-2</v>
      </c>
      <c r="AC896" s="14">
        <v>0.101639227221395</v>
      </c>
      <c r="AD896" s="14">
        <v>8.7589157311998095E-2</v>
      </c>
      <c r="AE896" s="14"/>
      <c r="AF896" s="14">
        <v>7.5233243743790895E-2</v>
      </c>
      <c r="AG896" s="14">
        <v>8.3179238058865707E-2</v>
      </c>
      <c r="AH896" s="14">
        <v>0.10418235266160999</v>
      </c>
      <c r="AI896" s="14">
        <v>0.105024985752978</v>
      </c>
      <c r="AJ896" s="14">
        <v>0</v>
      </c>
      <c r="AK896" s="14"/>
      <c r="AL896" s="14">
        <v>5.9817425866982403E-2</v>
      </c>
      <c r="AM896" s="14">
        <v>0.10764109631659</v>
      </c>
      <c r="AN896" s="14">
        <v>0.106359441307737</v>
      </c>
      <c r="AO896" s="14">
        <v>0</v>
      </c>
      <c r="AP896" s="14">
        <v>0</v>
      </c>
      <c r="AQ896" s="14"/>
      <c r="AR896" s="14">
        <v>2.5975597688442702E-2</v>
      </c>
      <c r="AS896" s="14">
        <v>9.0910258014207004E-2</v>
      </c>
      <c r="AT896" s="14">
        <v>9.3172018099693596E-2</v>
      </c>
      <c r="AU896" s="14"/>
      <c r="AV896" s="14">
        <v>4.1168994013788797E-2</v>
      </c>
      <c r="AW896" s="14">
        <v>0.102724436984308</v>
      </c>
      <c r="AX896" s="14">
        <v>9.4925565011710594E-2</v>
      </c>
      <c r="AY896" s="14"/>
      <c r="AZ896" s="14">
        <v>2.5139132213677501E-2</v>
      </c>
      <c r="BA896" s="14">
        <v>8.2774561400082894E-2</v>
      </c>
      <c r="BB896" s="14">
        <v>0.118491706213357</v>
      </c>
      <c r="BC896" s="14"/>
      <c r="BD896" s="14">
        <v>0.124625782468419</v>
      </c>
      <c r="BE896" s="14">
        <v>7.6789479674177097E-2</v>
      </c>
      <c r="BF896" s="14"/>
      <c r="BG896" s="14">
        <v>9.8608981712676402E-2</v>
      </c>
      <c r="BH896" s="14">
        <v>5.29661442107092E-2</v>
      </c>
      <c r="BI896" s="14"/>
      <c r="BJ896" s="14">
        <v>7.51256130430146E-2</v>
      </c>
      <c r="BK896" s="14">
        <v>8.4394065140463603E-2</v>
      </c>
    </row>
    <row r="897" spans="2:63" x14ac:dyDescent="0.35">
      <c r="B897" t="s">
        <v>338</v>
      </c>
      <c r="C897" s="14">
        <v>4.28264070809872E-2</v>
      </c>
      <c r="D897" s="14">
        <v>5.2416014866087698E-2</v>
      </c>
      <c r="E897" s="14">
        <v>3.4531162462423597E-2</v>
      </c>
      <c r="F897" s="14"/>
      <c r="G897" s="14">
        <v>4.6540159134761797E-2</v>
      </c>
      <c r="H897" s="14">
        <v>3.6288408170991E-2</v>
      </c>
      <c r="I897" s="14">
        <v>5.1108248647826399E-2</v>
      </c>
      <c r="J897" s="14">
        <v>6.9210538129206495E-2</v>
      </c>
      <c r="K897" s="14">
        <v>4.0159353565350803E-2</v>
      </c>
      <c r="L897" s="14">
        <v>1.3594384270727801E-2</v>
      </c>
      <c r="M897" s="14"/>
      <c r="N897" s="14">
        <v>4.4304122297142499E-2</v>
      </c>
      <c r="O897" s="14">
        <v>4.2528380482771098E-2</v>
      </c>
      <c r="P897" s="14"/>
      <c r="Q897" s="14">
        <v>5.2513475223317098E-2</v>
      </c>
      <c r="R897" s="14">
        <v>2.7383927433171099E-2</v>
      </c>
      <c r="S897" s="14">
        <v>5.6166295508406801E-2</v>
      </c>
      <c r="T897" s="14">
        <v>8.3178803702219195E-2</v>
      </c>
      <c r="U897" s="14">
        <v>6.40494925645574E-2</v>
      </c>
      <c r="V897" s="14">
        <v>3.4594774404115701E-2</v>
      </c>
      <c r="W897" s="14">
        <v>5.8369344402937201E-2</v>
      </c>
      <c r="X897" s="14">
        <v>2.83730714840787E-2</v>
      </c>
      <c r="Y897" s="14">
        <v>2.5563646630192401E-2</v>
      </c>
      <c r="Z897" s="14">
        <v>6.6117902448386098E-2</v>
      </c>
      <c r="AA897" s="14"/>
      <c r="AB897" s="14">
        <v>1.48099239849618E-2</v>
      </c>
      <c r="AC897" s="14">
        <v>4.8853574924027802E-2</v>
      </c>
      <c r="AD897" s="14">
        <v>5.9572911979867797E-2</v>
      </c>
      <c r="AE897" s="14"/>
      <c r="AF897" s="14">
        <v>1.7345763926352401E-2</v>
      </c>
      <c r="AG897" s="14">
        <v>5.36339250900221E-2</v>
      </c>
      <c r="AH897" s="14">
        <v>9.3935274789542694E-2</v>
      </c>
      <c r="AI897" s="14">
        <v>7.0336165976622705E-2</v>
      </c>
      <c r="AJ897" s="14">
        <v>0</v>
      </c>
      <c r="AK897" s="14"/>
      <c r="AL897" s="14">
        <v>2.6573634743869801E-2</v>
      </c>
      <c r="AM897" s="14">
        <v>5.5842074995938497E-2</v>
      </c>
      <c r="AN897" s="14">
        <v>7.3826381727721796E-2</v>
      </c>
      <c r="AO897" s="14">
        <v>0</v>
      </c>
      <c r="AP897" s="14">
        <v>0</v>
      </c>
      <c r="AQ897" s="14"/>
      <c r="AR897" s="14">
        <v>1.23791175647731E-2</v>
      </c>
      <c r="AS897" s="14">
        <v>2.0095029978183999E-2</v>
      </c>
      <c r="AT897" s="14">
        <v>7.5671084468890995E-2</v>
      </c>
      <c r="AU897" s="14"/>
      <c r="AV897" s="14">
        <v>2.3952854454654001E-2</v>
      </c>
      <c r="AW897" s="14">
        <v>3.3256968683850897E-2</v>
      </c>
      <c r="AX897" s="14">
        <v>0.112411609702753</v>
      </c>
      <c r="AY897" s="14"/>
      <c r="AZ897" s="14">
        <v>2.24340456032814E-2</v>
      </c>
      <c r="BA897" s="14">
        <v>3.2950633103048403E-2</v>
      </c>
      <c r="BB897" s="14">
        <v>7.5229289504579896E-2</v>
      </c>
      <c r="BC897" s="14"/>
      <c r="BD897" s="14">
        <v>3.2087525500459201E-2</v>
      </c>
      <c r="BE897" s="14">
        <v>3.5157456481101503E-2</v>
      </c>
      <c r="BF897" s="14"/>
      <c r="BG897" s="14">
        <v>3.88476904270404E-2</v>
      </c>
      <c r="BH897" s="14">
        <v>5.0051482105108597E-2</v>
      </c>
      <c r="BI897" s="14"/>
      <c r="BJ897" s="14">
        <v>7.5140721026727003E-2</v>
      </c>
      <c r="BK897" s="14">
        <v>3.3969441481194497E-2</v>
      </c>
    </row>
    <row r="898" spans="2:63" x14ac:dyDescent="0.35">
      <c r="B898" t="s">
        <v>86</v>
      </c>
      <c r="C898" s="14">
        <v>6.8959896059561501E-2</v>
      </c>
      <c r="D898" s="14">
        <v>5.2048017204879803E-2</v>
      </c>
      <c r="E898" s="14">
        <v>8.4687786015027994E-2</v>
      </c>
      <c r="F898" s="14"/>
      <c r="G898" s="14">
        <v>9.2278214970765493E-2</v>
      </c>
      <c r="H898" s="14">
        <v>6.9364083038938096E-2</v>
      </c>
      <c r="I898" s="14">
        <v>9.6811963304004794E-2</v>
      </c>
      <c r="J898" s="14">
        <v>7.1011476144023394E-2</v>
      </c>
      <c r="K898" s="14">
        <v>6.4684735722384604E-2</v>
      </c>
      <c r="L898" s="14">
        <v>1.98347591510365E-2</v>
      </c>
      <c r="M898" s="14"/>
      <c r="N898" s="14">
        <v>1.73211415059084E-2</v>
      </c>
      <c r="O898" s="14">
        <v>7.9374434793071297E-2</v>
      </c>
      <c r="P898" s="14"/>
      <c r="Q898" s="14">
        <v>0.17217712695939</v>
      </c>
      <c r="R898" s="14">
        <v>0.10732946294243</v>
      </c>
      <c r="S898" s="14">
        <v>6.5866616119124297E-2</v>
      </c>
      <c r="T898" s="14">
        <v>1.6926619457863602E-2</v>
      </c>
      <c r="U898" s="14">
        <v>4.5758321150577499E-2</v>
      </c>
      <c r="V898" s="14">
        <v>2.9526435067152398E-2</v>
      </c>
      <c r="W898" s="14">
        <v>5.4587098843465402E-2</v>
      </c>
      <c r="X898" s="14">
        <v>3.9700051777179002E-2</v>
      </c>
      <c r="Y898" s="14">
        <v>2.7771540594795498E-2</v>
      </c>
      <c r="Z898" s="14">
        <v>0.26503581939066401</v>
      </c>
      <c r="AA898" s="14"/>
      <c r="AB898" s="14">
        <v>2.7500463018565E-2</v>
      </c>
      <c r="AC898" s="14">
        <v>6.3193011463316698E-2</v>
      </c>
      <c r="AD898" s="14">
        <v>5.0284064741848503E-2</v>
      </c>
      <c r="AE898" s="14"/>
      <c r="AF898" s="14">
        <v>3.3584931289184702E-2</v>
      </c>
      <c r="AG898" s="14">
        <v>5.13995064843948E-2</v>
      </c>
      <c r="AH898" s="14">
        <v>8.1821478360458694E-2</v>
      </c>
      <c r="AI898" s="14">
        <v>0.15885451877675</v>
      </c>
      <c r="AJ898" s="14">
        <v>0</v>
      </c>
      <c r="AK898" s="14"/>
      <c r="AL898" s="14">
        <v>3.6386060231723499E-2</v>
      </c>
      <c r="AM898" s="14">
        <v>4.6373625588445502E-2</v>
      </c>
      <c r="AN898" s="14">
        <v>0.101753399477365</v>
      </c>
      <c r="AO898" s="14">
        <v>0.215561932963268</v>
      </c>
      <c r="AP898" s="14">
        <v>0</v>
      </c>
      <c r="AQ898" s="14"/>
      <c r="AR898" s="14">
        <v>1.40234290394735E-2</v>
      </c>
      <c r="AS898" s="14">
        <v>5.9821931186884898E-2</v>
      </c>
      <c r="AT898" s="14">
        <v>5.7537579855946E-2</v>
      </c>
      <c r="AU898" s="14"/>
      <c r="AV898" s="14">
        <v>2.10893105284772E-2</v>
      </c>
      <c r="AW898" s="14">
        <v>6.4674694613537601E-2</v>
      </c>
      <c r="AX898" s="14">
        <v>7.3172617954624597E-2</v>
      </c>
      <c r="AY898" s="14"/>
      <c r="AZ898" s="14">
        <v>3.7654446545841103E-2</v>
      </c>
      <c r="BA898" s="14">
        <v>5.1358526290684998E-2</v>
      </c>
      <c r="BB898" s="14">
        <v>6.3578232232000903E-2</v>
      </c>
      <c r="BC898" s="14"/>
      <c r="BD898" s="14">
        <v>1.25524005522626E-2</v>
      </c>
      <c r="BE898" s="14">
        <v>5.4112625023080403E-2</v>
      </c>
      <c r="BF898" s="14"/>
      <c r="BG898" s="14">
        <v>3.0394500359476301E-2</v>
      </c>
      <c r="BH898" s="14">
        <v>0.13899199472425</v>
      </c>
      <c r="BI898" s="14"/>
      <c r="BJ898" s="14">
        <v>8.2575214874633707E-2</v>
      </c>
      <c r="BK898" s="14">
        <v>6.5228100590290702E-2</v>
      </c>
    </row>
    <row r="899" spans="2:63" x14ac:dyDescent="0.35">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row>
    <row r="900" spans="2:63" x14ac:dyDescent="0.35">
      <c r="B900" s="6" t="s">
        <v>432</v>
      </c>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row>
    <row r="901" spans="2:63" x14ac:dyDescent="0.35">
      <c r="B901" s="21" t="s">
        <v>90</v>
      </c>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row>
    <row r="902" spans="2:63" x14ac:dyDescent="0.35">
      <c r="B902" t="s">
        <v>334</v>
      </c>
      <c r="C902" s="14">
        <v>0.25757421553106402</v>
      </c>
      <c r="D902" s="14">
        <v>0.23859287516199301</v>
      </c>
      <c r="E902" s="14">
        <v>0.27659677196835503</v>
      </c>
      <c r="F902" s="14"/>
      <c r="G902" s="14">
        <v>0.28770004847903602</v>
      </c>
      <c r="H902" s="14">
        <v>0.34512268752910202</v>
      </c>
      <c r="I902" s="14">
        <v>0.26257775381760401</v>
      </c>
      <c r="J902" s="14">
        <v>0.26732885609213602</v>
      </c>
      <c r="K902" s="14">
        <v>0.19119072162446299</v>
      </c>
      <c r="L902" s="14">
        <v>0.17192987147250399</v>
      </c>
      <c r="M902" s="14"/>
      <c r="N902" s="14">
        <v>0.22314974002544199</v>
      </c>
      <c r="O902" s="14">
        <v>0.26451696689354298</v>
      </c>
      <c r="P902" s="14"/>
      <c r="Q902" s="14">
        <v>0.25849146944385498</v>
      </c>
      <c r="R902" s="14">
        <v>0.309718314226956</v>
      </c>
      <c r="S902" s="14">
        <v>0.23495448520185699</v>
      </c>
      <c r="T902" s="14">
        <v>0.17040893332327001</v>
      </c>
      <c r="U902" s="14">
        <v>0.31574211260726198</v>
      </c>
      <c r="V902" s="14">
        <v>0.32919036954794301</v>
      </c>
      <c r="W902" s="14">
        <v>0.26279084991348001</v>
      </c>
      <c r="X902" s="14">
        <v>0.21355843622172599</v>
      </c>
      <c r="Y902" s="14">
        <v>0.231477549347018</v>
      </c>
      <c r="Z902" s="14">
        <v>0.16107291159146001</v>
      </c>
      <c r="AA902" s="14"/>
      <c r="AB902" s="14">
        <v>0.36273270947424802</v>
      </c>
      <c r="AC902" s="14">
        <v>0.18656087343628999</v>
      </c>
      <c r="AD902" s="14">
        <v>0.230550543149007</v>
      </c>
      <c r="AE902" s="14"/>
      <c r="AF902" s="14">
        <v>0.35104348480018699</v>
      </c>
      <c r="AG902" s="14">
        <v>0.21215115837960999</v>
      </c>
      <c r="AH902" s="14">
        <v>0.119226713449108</v>
      </c>
      <c r="AI902" s="14">
        <v>0.182419597155806</v>
      </c>
      <c r="AJ902" s="14">
        <v>0</v>
      </c>
      <c r="AK902" s="14"/>
      <c r="AL902" s="14">
        <v>0.35855318623943599</v>
      </c>
      <c r="AM902" s="14">
        <v>0.192172141596478</v>
      </c>
      <c r="AN902" s="14">
        <v>0.21525436754671401</v>
      </c>
      <c r="AO902" s="14">
        <v>0.23104582947344501</v>
      </c>
      <c r="AP902" s="14">
        <v>0</v>
      </c>
      <c r="AQ902" s="14"/>
      <c r="AR902" s="14">
        <v>0.46770494848496103</v>
      </c>
      <c r="AS902" s="14">
        <v>0.26112368899989302</v>
      </c>
      <c r="AT902" s="14">
        <v>0.199583182712983</v>
      </c>
      <c r="AU902" s="14"/>
      <c r="AV902" s="14">
        <v>0.39159010752761497</v>
      </c>
      <c r="AW902" s="14">
        <v>0.22353600490181599</v>
      </c>
      <c r="AX902" s="14">
        <v>0.18217898674878599</v>
      </c>
      <c r="AY902" s="14"/>
      <c r="AZ902" s="14">
        <v>0.41593864812124598</v>
      </c>
      <c r="BA902" s="14">
        <v>0.25761969239490801</v>
      </c>
      <c r="BB902" s="14">
        <v>0.19878990429281501</v>
      </c>
      <c r="BC902" s="14"/>
      <c r="BD902" s="14">
        <v>0.32694327840436399</v>
      </c>
      <c r="BE902" s="14">
        <v>0.19255326686356899</v>
      </c>
      <c r="BF902" s="14"/>
      <c r="BG902" s="14">
        <v>0.28656018274064399</v>
      </c>
      <c r="BH902" s="14">
        <v>0.204937698294234</v>
      </c>
      <c r="BI902" s="14"/>
      <c r="BJ902" s="14">
        <v>0.241306296539535</v>
      </c>
      <c r="BK902" s="14">
        <v>0.26203305687085299</v>
      </c>
    </row>
    <row r="903" spans="2:63" x14ac:dyDescent="0.35">
      <c r="B903" t="s">
        <v>335</v>
      </c>
      <c r="C903" s="14">
        <v>0.28141586319745099</v>
      </c>
      <c r="D903" s="14">
        <v>0.25065304919362402</v>
      </c>
      <c r="E903" s="14">
        <v>0.31121107115383101</v>
      </c>
      <c r="F903" s="14"/>
      <c r="G903" s="14">
        <v>0.30679136371139099</v>
      </c>
      <c r="H903" s="14">
        <v>0.27072824089888098</v>
      </c>
      <c r="I903" s="14">
        <v>0.30086483876708803</v>
      </c>
      <c r="J903" s="14">
        <v>0.245140381349916</v>
      </c>
      <c r="K903" s="14">
        <v>0.21328101330499999</v>
      </c>
      <c r="L903" s="14">
        <v>0.34176084486686997</v>
      </c>
      <c r="M903" s="14"/>
      <c r="N903" s="14">
        <v>0.332599275171577</v>
      </c>
      <c r="O903" s="14">
        <v>0.27109315826149299</v>
      </c>
      <c r="P903" s="14"/>
      <c r="Q903" s="14">
        <v>0.25868292394354198</v>
      </c>
      <c r="R903" s="14">
        <v>0.24190012150453</v>
      </c>
      <c r="S903" s="14">
        <v>0.26726127388662202</v>
      </c>
      <c r="T903" s="14">
        <v>0.29385962309203401</v>
      </c>
      <c r="U903" s="14">
        <v>0.26650768277574299</v>
      </c>
      <c r="V903" s="14">
        <v>0.30120152482856399</v>
      </c>
      <c r="W903" s="14">
        <v>0.25793117335319499</v>
      </c>
      <c r="X903" s="14">
        <v>0.272229402895177</v>
      </c>
      <c r="Y903" s="14">
        <v>0.30880491912339902</v>
      </c>
      <c r="Z903" s="14">
        <v>0.29144933348353003</v>
      </c>
      <c r="AA903" s="14"/>
      <c r="AB903" s="14">
        <v>0.31011961713641001</v>
      </c>
      <c r="AC903" s="14">
        <v>0.33700955446867498</v>
      </c>
      <c r="AD903" s="14">
        <v>0.25005461826815401</v>
      </c>
      <c r="AE903" s="14"/>
      <c r="AF903" s="14">
        <v>0.312034554602659</v>
      </c>
      <c r="AG903" s="14">
        <v>0.26153852831096203</v>
      </c>
      <c r="AH903" s="14">
        <v>0.327610751251807</v>
      </c>
      <c r="AI903" s="14">
        <v>0.25392106644210899</v>
      </c>
      <c r="AJ903" s="14">
        <v>0</v>
      </c>
      <c r="AK903" s="14"/>
      <c r="AL903" s="14">
        <v>0.31994949154410002</v>
      </c>
      <c r="AM903" s="14">
        <v>0.25729409927862601</v>
      </c>
      <c r="AN903" s="14">
        <v>0.26287270926154299</v>
      </c>
      <c r="AO903" s="14">
        <v>0.36381385051697301</v>
      </c>
      <c r="AP903" s="14">
        <v>0</v>
      </c>
      <c r="AQ903" s="14"/>
      <c r="AR903" s="14">
        <v>0.27486665809871602</v>
      </c>
      <c r="AS903" s="14">
        <v>0.34332923003273902</v>
      </c>
      <c r="AT903" s="14">
        <v>0.24052322744313501</v>
      </c>
      <c r="AU903" s="14"/>
      <c r="AV903" s="14">
        <v>0.253778317365142</v>
      </c>
      <c r="AW903" s="14">
        <v>0.30379521230495798</v>
      </c>
      <c r="AX903" s="14">
        <v>0.29742524442787899</v>
      </c>
      <c r="AY903" s="14"/>
      <c r="AZ903" s="14">
        <v>0.24943370407010801</v>
      </c>
      <c r="BA903" s="14">
        <v>0.31346250335195402</v>
      </c>
      <c r="BB903" s="14">
        <v>0.24896731729862101</v>
      </c>
      <c r="BC903" s="14"/>
      <c r="BD903" s="14">
        <v>0.28551195775826499</v>
      </c>
      <c r="BE903" s="14">
        <v>0.32131843932695597</v>
      </c>
      <c r="BF903" s="14"/>
      <c r="BG903" s="14">
        <v>0.28931388590642398</v>
      </c>
      <c r="BH903" s="14">
        <v>0.26707359869919001</v>
      </c>
      <c r="BI903" s="14"/>
      <c r="BJ903" s="14">
        <v>0.227098365367987</v>
      </c>
      <c r="BK903" s="14">
        <v>0.29630363740643501</v>
      </c>
    </row>
    <row r="904" spans="2:63" x14ac:dyDescent="0.35">
      <c r="B904" t="s">
        <v>336</v>
      </c>
      <c r="C904" s="14">
        <v>0.16476048577185701</v>
      </c>
      <c r="D904" s="14">
        <v>0.19732258293662899</v>
      </c>
      <c r="E904" s="14">
        <v>0.13117486052049901</v>
      </c>
      <c r="F904" s="14"/>
      <c r="G904" s="14">
        <v>0.16867767939620701</v>
      </c>
      <c r="H904" s="14">
        <v>0.11355327032378899</v>
      </c>
      <c r="I904" s="14">
        <v>0.14438300889922401</v>
      </c>
      <c r="J904" s="14">
        <v>0.16505695070326701</v>
      </c>
      <c r="K904" s="14">
        <v>0.24627179982144201</v>
      </c>
      <c r="L904" s="14">
        <v>0.179268190269329</v>
      </c>
      <c r="M904" s="14"/>
      <c r="N904" s="14">
        <v>0.106793933125998</v>
      </c>
      <c r="O904" s="14">
        <v>0.17645121907858399</v>
      </c>
      <c r="P904" s="14"/>
      <c r="Q904" s="14">
        <v>0.12271996199683199</v>
      </c>
      <c r="R904" s="14">
        <v>0.21054987694858701</v>
      </c>
      <c r="S904" s="14">
        <v>0.16716763528273401</v>
      </c>
      <c r="T904" s="14">
        <v>0.14550750668505</v>
      </c>
      <c r="U904" s="14">
        <v>0.123438140274053</v>
      </c>
      <c r="V904" s="14">
        <v>8.4773774078019906E-2</v>
      </c>
      <c r="W904" s="14">
        <v>0.19803449590733299</v>
      </c>
      <c r="X904" s="14">
        <v>0.232419520474615</v>
      </c>
      <c r="Y904" s="14">
        <v>0.16175845438610301</v>
      </c>
      <c r="Z904" s="14">
        <v>8.5792423322078398E-2</v>
      </c>
      <c r="AA904" s="14"/>
      <c r="AB904" s="14">
        <v>0.12462817067293699</v>
      </c>
      <c r="AC904" s="14">
        <v>0.16482992521739301</v>
      </c>
      <c r="AD904" s="14">
        <v>0.20406461932245201</v>
      </c>
      <c r="AE904" s="14"/>
      <c r="AF904" s="14">
        <v>0.120181025517303</v>
      </c>
      <c r="AG904" s="14">
        <v>0.218708206245459</v>
      </c>
      <c r="AH904" s="14">
        <v>0.18505896382254799</v>
      </c>
      <c r="AI904" s="14">
        <v>0.14064703734505801</v>
      </c>
      <c r="AJ904" s="14">
        <v>0</v>
      </c>
      <c r="AK904" s="14"/>
      <c r="AL904" s="14">
        <v>0.13593122208112801</v>
      </c>
      <c r="AM904" s="14">
        <v>0.200475668924705</v>
      </c>
      <c r="AN904" s="14">
        <v>0.15477854114384801</v>
      </c>
      <c r="AO904" s="14">
        <v>0.17911917664093799</v>
      </c>
      <c r="AP904" s="14">
        <v>0</v>
      </c>
      <c r="AQ904" s="14"/>
      <c r="AR904" s="14">
        <v>0.114807482635418</v>
      </c>
      <c r="AS904" s="14">
        <v>0.15933035062583001</v>
      </c>
      <c r="AT904" s="14">
        <v>0.197397219840766</v>
      </c>
      <c r="AU904" s="14"/>
      <c r="AV904" s="14">
        <v>0.11896542882153401</v>
      </c>
      <c r="AW904" s="14">
        <v>0.19026327220463601</v>
      </c>
      <c r="AX904" s="14">
        <v>0.14534244317612199</v>
      </c>
      <c r="AY904" s="14"/>
      <c r="AZ904" s="14">
        <v>0.15972192096299201</v>
      </c>
      <c r="BA904" s="14">
        <v>0.15772528027207</v>
      </c>
      <c r="BB904" s="14">
        <v>0.19479867729203301</v>
      </c>
      <c r="BC904" s="14"/>
      <c r="BD904" s="14">
        <v>0.15423937752813</v>
      </c>
      <c r="BE904" s="14">
        <v>0.17315569398758601</v>
      </c>
      <c r="BF904" s="14"/>
      <c r="BG904" s="14">
        <v>0.16798656195211001</v>
      </c>
      <c r="BH904" s="14">
        <v>0.158902153936957</v>
      </c>
      <c r="BI904" s="14"/>
      <c r="BJ904" s="14">
        <v>0.17227017567080399</v>
      </c>
      <c r="BK904" s="14">
        <v>0.16270216990565001</v>
      </c>
    </row>
    <row r="905" spans="2:63" x14ac:dyDescent="0.35">
      <c r="B905" t="s">
        <v>337</v>
      </c>
      <c r="C905" s="14">
        <v>0.133870997091426</v>
      </c>
      <c r="D905" s="14">
        <v>0.14651775167964901</v>
      </c>
      <c r="E905" s="14">
        <v>0.121481270338679</v>
      </c>
      <c r="F905" s="14"/>
      <c r="G905" s="14">
        <v>0.103792590197127</v>
      </c>
      <c r="H905" s="14">
        <v>0.119980024300598</v>
      </c>
      <c r="I905" s="14">
        <v>0.127148104834609</v>
      </c>
      <c r="J905" s="14">
        <v>0.133287607283962</v>
      </c>
      <c r="K905" s="14">
        <v>0.16641950640763201</v>
      </c>
      <c r="L905" s="14">
        <v>0.155117084115617</v>
      </c>
      <c r="M905" s="14"/>
      <c r="N905" s="14">
        <v>0.18169796013349701</v>
      </c>
      <c r="O905" s="14">
        <v>0.124225223032521</v>
      </c>
      <c r="P905" s="14"/>
      <c r="Q905" s="14">
        <v>0.102920882233578</v>
      </c>
      <c r="R905" s="14">
        <v>7.5648813146098601E-2</v>
      </c>
      <c r="S905" s="14">
        <v>0.226963062384586</v>
      </c>
      <c r="T905" s="14">
        <v>0.13336620308979999</v>
      </c>
      <c r="U905" s="14">
        <v>0.14113694901715601</v>
      </c>
      <c r="V905" s="14">
        <v>0.16829134932916401</v>
      </c>
      <c r="W905" s="14">
        <v>0.12317961156271801</v>
      </c>
      <c r="X905" s="14">
        <v>0.162218034374736</v>
      </c>
      <c r="Y905" s="14">
        <v>0.14960261354215701</v>
      </c>
      <c r="Z905" s="14">
        <v>0.163716985817079</v>
      </c>
      <c r="AA905" s="14"/>
      <c r="AB905" s="14">
        <v>0.12147969328901401</v>
      </c>
      <c r="AC905" s="14">
        <v>0.12887849643912999</v>
      </c>
      <c r="AD905" s="14">
        <v>0.149052302737226</v>
      </c>
      <c r="AE905" s="14"/>
      <c r="AF905" s="14">
        <v>0.10627317506907601</v>
      </c>
      <c r="AG905" s="14">
        <v>0.155755613078111</v>
      </c>
      <c r="AH905" s="14">
        <v>0.13657176449753999</v>
      </c>
      <c r="AI905" s="14">
        <v>0.16582460752276901</v>
      </c>
      <c r="AJ905" s="14">
        <v>0</v>
      </c>
      <c r="AK905" s="14"/>
      <c r="AL905" s="14">
        <v>8.3082384685068802E-2</v>
      </c>
      <c r="AM905" s="14">
        <v>0.18649195888116499</v>
      </c>
      <c r="AN905" s="14">
        <v>0.125995254415317</v>
      </c>
      <c r="AO905" s="14">
        <v>0</v>
      </c>
      <c r="AP905" s="14">
        <v>0</v>
      </c>
      <c r="AQ905" s="14"/>
      <c r="AR905" s="14">
        <v>6.7583395243008895E-2</v>
      </c>
      <c r="AS905" s="14">
        <v>0.136873790574078</v>
      </c>
      <c r="AT905" s="14">
        <v>0.15020677517390199</v>
      </c>
      <c r="AU905" s="14"/>
      <c r="AV905" s="14">
        <v>0.11741980363985501</v>
      </c>
      <c r="AW905" s="14">
        <v>0.15105590773164199</v>
      </c>
      <c r="AX905" s="14">
        <v>0.147538636000414</v>
      </c>
      <c r="AY905" s="14"/>
      <c r="AZ905" s="14">
        <v>9.8838750577286194E-2</v>
      </c>
      <c r="BA905" s="14">
        <v>0.120399812941875</v>
      </c>
      <c r="BB905" s="14">
        <v>0.17512984107316901</v>
      </c>
      <c r="BC905" s="14"/>
      <c r="BD905" s="14">
        <v>0.121838450895427</v>
      </c>
      <c r="BE905" s="14">
        <v>0.151957227405495</v>
      </c>
      <c r="BF905" s="14"/>
      <c r="BG905" s="14">
        <v>0.13478652508589301</v>
      </c>
      <c r="BH905" s="14">
        <v>0.132208461399132</v>
      </c>
      <c r="BI905" s="14"/>
      <c r="BJ905" s="14">
        <v>0.13255082014953501</v>
      </c>
      <c r="BK905" s="14">
        <v>0.134232841745767</v>
      </c>
    </row>
    <row r="906" spans="2:63" x14ac:dyDescent="0.35">
      <c r="B906" t="s">
        <v>338</v>
      </c>
      <c r="C906" s="14">
        <v>9.6986524436851601E-2</v>
      </c>
      <c r="D906" s="14">
        <v>0.11800714370210499</v>
      </c>
      <c r="E906" s="14">
        <v>7.8826826186942797E-2</v>
      </c>
      <c r="F906" s="14"/>
      <c r="G906" s="14">
        <v>5.8106138535631097E-2</v>
      </c>
      <c r="H906" s="14">
        <v>0.10003783586126801</v>
      </c>
      <c r="I906" s="14">
        <v>7.4925761634718799E-2</v>
      </c>
      <c r="J906" s="14">
        <v>0.100964750632993</v>
      </c>
      <c r="K906" s="14">
        <v>9.5604356295223306E-2</v>
      </c>
      <c r="L906" s="14">
        <v>0.145615228138574</v>
      </c>
      <c r="M906" s="14"/>
      <c r="N906" s="14">
        <v>0.138385876153611</v>
      </c>
      <c r="O906" s="14">
        <v>8.8637075351118699E-2</v>
      </c>
      <c r="P906" s="14"/>
      <c r="Q906" s="14">
        <v>9.1061031754565994E-2</v>
      </c>
      <c r="R906" s="14">
        <v>9.1871853101197401E-2</v>
      </c>
      <c r="S906" s="14">
        <v>4.3477514003132101E-2</v>
      </c>
      <c r="T906" s="14">
        <v>0.207409375762452</v>
      </c>
      <c r="U906" s="14">
        <v>7.8397017604430602E-2</v>
      </c>
      <c r="V906" s="14">
        <v>8.5490394658289295E-2</v>
      </c>
      <c r="W906" s="14">
        <v>0.103476770419808</v>
      </c>
      <c r="X906" s="14">
        <v>4.8009280497347102E-2</v>
      </c>
      <c r="Y906" s="14">
        <v>0.125420532335139</v>
      </c>
      <c r="Z906" s="14">
        <v>9.42946940644733E-2</v>
      </c>
      <c r="AA906" s="14"/>
      <c r="AB906" s="14">
        <v>5.6198624293366799E-2</v>
      </c>
      <c r="AC906" s="14">
        <v>0.122638745360252</v>
      </c>
      <c r="AD906" s="14">
        <v>0.116702958687491</v>
      </c>
      <c r="AE906" s="14"/>
      <c r="AF906" s="14">
        <v>7.4449352148264106E-2</v>
      </c>
      <c r="AG906" s="14">
        <v>0.10241047840895701</v>
      </c>
      <c r="AH906" s="14">
        <v>0.15514494120252101</v>
      </c>
      <c r="AI906" s="14">
        <v>0.12878841262073201</v>
      </c>
      <c r="AJ906" s="14">
        <v>0</v>
      </c>
      <c r="AK906" s="14"/>
      <c r="AL906" s="14">
        <v>6.5535953681217202E-2</v>
      </c>
      <c r="AM906" s="14">
        <v>0.124891030619177</v>
      </c>
      <c r="AN906" s="14">
        <v>0.15774102757873301</v>
      </c>
      <c r="AO906" s="14">
        <v>8.7013610170906294E-2</v>
      </c>
      <c r="AP906" s="14">
        <v>0</v>
      </c>
      <c r="AQ906" s="14"/>
      <c r="AR906" s="14">
        <v>5.1581733184676001E-2</v>
      </c>
      <c r="AS906" s="14">
        <v>5.3296458867726E-2</v>
      </c>
      <c r="AT906" s="14">
        <v>0.16126355006930701</v>
      </c>
      <c r="AU906" s="14"/>
      <c r="AV906" s="14">
        <v>9.3489997721931103E-2</v>
      </c>
      <c r="AW906" s="14">
        <v>8.0555074236841606E-2</v>
      </c>
      <c r="AX906" s="14">
        <v>0.16512607357040601</v>
      </c>
      <c r="AY906" s="14"/>
      <c r="AZ906" s="14">
        <v>6.5012642541466603E-2</v>
      </c>
      <c r="BA906" s="14">
        <v>9.1974586478374698E-2</v>
      </c>
      <c r="BB906" s="14">
        <v>0.12416265075921</v>
      </c>
      <c r="BC906" s="14"/>
      <c r="BD906" s="14">
        <v>9.8914534861550996E-2</v>
      </c>
      <c r="BE906" s="14">
        <v>0.11451654155508501</v>
      </c>
      <c r="BF906" s="14"/>
      <c r="BG906" s="14">
        <v>9.3213039173501905E-2</v>
      </c>
      <c r="BH906" s="14">
        <v>0.10383891341083699</v>
      </c>
      <c r="BI906" s="14"/>
      <c r="BJ906" s="14">
        <v>0.13310714529447801</v>
      </c>
      <c r="BK906" s="14">
        <v>8.7086295797730806E-2</v>
      </c>
    </row>
    <row r="907" spans="2:63" x14ac:dyDescent="0.35">
      <c r="B907" t="s">
        <v>86</v>
      </c>
      <c r="C907" s="14">
        <v>6.5391913971350496E-2</v>
      </c>
      <c r="D907" s="14">
        <v>4.8906597325999501E-2</v>
      </c>
      <c r="E907" s="14">
        <v>8.0709199831692904E-2</v>
      </c>
      <c r="F907" s="14"/>
      <c r="G907" s="14">
        <v>7.4932179680608002E-2</v>
      </c>
      <c r="H907" s="14">
        <v>5.0577941086363501E-2</v>
      </c>
      <c r="I907" s="14">
        <v>9.0100532046755805E-2</v>
      </c>
      <c r="J907" s="14">
        <v>8.8221453937726194E-2</v>
      </c>
      <c r="K907" s="14">
        <v>8.7232602546240004E-2</v>
      </c>
      <c r="L907" s="14">
        <v>6.3087811371045598E-3</v>
      </c>
      <c r="M907" s="14"/>
      <c r="N907" s="14">
        <v>1.73732153898742E-2</v>
      </c>
      <c r="O907" s="14">
        <v>7.5076357382740599E-2</v>
      </c>
      <c r="P907" s="14"/>
      <c r="Q907" s="14">
        <v>0.166123730627627</v>
      </c>
      <c r="R907" s="14">
        <v>7.03110210726305E-2</v>
      </c>
      <c r="S907" s="14">
        <v>6.0176029241069399E-2</v>
      </c>
      <c r="T907" s="14">
        <v>4.9448358047393497E-2</v>
      </c>
      <c r="U907" s="14">
        <v>7.47780977213552E-2</v>
      </c>
      <c r="V907" s="14">
        <v>3.1052587558020001E-2</v>
      </c>
      <c r="W907" s="14">
        <v>5.4587098843465402E-2</v>
      </c>
      <c r="X907" s="14">
        <v>7.1565325536399493E-2</v>
      </c>
      <c r="Y907" s="14">
        <v>2.29359312661831E-2</v>
      </c>
      <c r="Z907" s="14">
        <v>0.203673651721379</v>
      </c>
      <c r="AA907" s="14"/>
      <c r="AB907" s="14">
        <v>2.48411851340237E-2</v>
      </c>
      <c r="AC907" s="14">
        <v>6.0082405078260202E-2</v>
      </c>
      <c r="AD907" s="14">
        <v>4.9574957835669599E-2</v>
      </c>
      <c r="AE907" s="14"/>
      <c r="AF907" s="14">
        <v>3.60184078625111E-2</v>
      </c>
      <c r="AG907" s="14">
        <v>4.9436015576900597E-2</v>
      </c>
      <c r="AH907" s="14">
        <v>7.6386865776474897E-2</v>
      </c>
      <c r="AI907" s="14">
        <v>0.12839927891352601</v>
      </c>
      <c r="AJ907" s="14">
        <v>0</v>
      </c>
      <c r="AK907" s="14"/>
      <c r="AL907" s="14">
        <v>3.6947761769050798E-2</v>
      </c>
      <c r="AM907" s="14">
        <v>3.8675100699849897E-2</v>
      </c>
      <c r="AN907" s="14">
        <v>8.3358100053845793E-2</v>
      </c>
      <c r="AO907" s="14">
        <v>0.13900753319773801</v>
      </c>
      <c r="AP907" s="14">
        <v>0</v>
      </c>
      <c r="AQ907" s="14"/>
      <c r="AR907" s="14">
        <v>2.3455782353220201E-2</v>
      </c>
      <c r="AS907" s="14">
        <v>4.6046480899733899E-2</v>
      </c>
      <c r="AT907" s="14">
        <v>5.1026044759906498E-2</v>
      </c>
      <c r="AU907" s="14"/>
      <c r="AV907" s="14">
        <v>2.4756344923923399E-2</v>
      </c>
      <c r="AW907" s="14">
        <v>5.0794528620106201E-2</v>
      </c>
      <c r="AX907" s="14">
        <v>6.2388616076392997E-2</v>
      </c>
      <c r="AY907" s="14"/>
      <c r="AZ907" s="14">
        <v>1.1054333726900199E-2</v>
      </c>
      <c r="BA907" s="14">
        <v>5.8818124560817801E-2</v>
      </c>
      <c r="BB907" s="14">
        <v>5.8151609284151702E-2</v>
      </c>
      <c r="BC907" s="14"/>
      <c r="BD907" s="14">
        <v>1.25524005522626E-2</v>
      </c>
      <c r="BE907" s="14">
        <v>4.6498830861309598E-2</v>
      </c>
      <c r="BF907" s="14"/>
      <c r="BG907" s="14">
        <v>2.8139805141426801E-2</v>
      </c>
      <c r="BH907" s="14">
        <v>0.13303917425965001</v>
      </c>
      <c r="BI907" s="14"/>
      <c r="BJ907" s="14">
        <v>9.3667196977660502E-2</v>
      </c>
      <c r="BK907" s="14">
        <v>5.7641998273563901E-2</v>
      </c>
    </row>
    <row r="908" spans="2:63" x14ac:dyDescent="0.35">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row>
    <row r="909" spans="2:63" x14ac:dyDescent="0.35">
      <c r="B909" s="6" t="s">
        <v>433</v>
      </c>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row>
    <row r="910" spans="2:63" x14ac:dyDescent="0.35">
      <c r="B910" s="21" t="s">
        <v>90</v>
      </c>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row>
    <row r="911" spans="2:63" x14ac:dyDescent="0.35">
      <c r="B911" t="s">
        <v>334</v>
      </c>
      <c r="C911" s="14">
        <v>0.29364294559654303</v>
      </c>
      <c r="D911" s="14">
        <v>0.26246275228031801</v>
      </c>
      <c r="E911" s="14">
        <v>0.32390634756991499</v>
      </c>
      <c r="F911" s="14"/>
      <c r="G911" s="14">
        <v>0.251813206649036</v>
      </c>
      <c r="H911" s="14">
        <v>0.34273970429409201</v>
      </c>
      <c r="I911" s="14">
        <v>0.29939510236022898</v>
      </c>
      <c r="J911" s="14">
        <v>0.27272774705424602</v>
      </c>
      <c r="K911" s="14">
        <v>0.27587837012355698</v>
      </c>
      <c r="L911" s="14">
        <v>0.297476916771443</v>
      </c>
      <c r="M911" s="14"/>
      <c r="N911" s="14">
        <v>0.33411149889253899</v>
      </c>
      <c r="O911" s="14">
        <v>0.28548122056205599</v>
      </c>
      <c r="P911" s="14"/>
      <c r="Q911" s="14">
        <v>0.205335546989</v>
      </c>
      <c r="R911" s="14">
        <v>0.28174558055512</v>
      </c>
      <c r="S911" s="14">
        <v>0.31563827179300102</v>
      </c>
      <c r="T911" s="14">
        <v>0.194235264050624</v>
      </c>
      <c r="U911" s="14">
        <v>0.246008048449323</v>
      </c>
      <c r="V911" s="14">
        <v>0.39055482742603798</v>
      </c>
      <c r="W911" s="14">
        <v>0.25904393641419698</v>
      </c>
      <c r="X911" s="14">
        <v>0.30851448744941501</v>
      </c>
      <c r="Y911" s="14">
        <v>0.34676428608681098</v>
      </c>
      <c r="Z911" s="14">
        <v>0.303953631263085</v>
      </c>
      <c r="AA911" s="14"/>
      <c r="AB911" s="14">
        <v>0.40135204265562802</v>
      </c>
      <c r="AC911" s="14">
        <v>0.24630607888034101</v>
      </c>
      <c r="AD911" s="14">
        <v>0.26034176769955603</v>
      </c>
      <c r="AE911" s="14"/>
      <c r="AF911" s="14">
        <v>0.408110115582141</v>
      </c>
      <c r="AG911" s="14">
        <v>0.211047524411346</v>
      </c>
      <c r="AH911" s="14">
        <v>0.19910608611939901</v>
      </c>
      <c r="AI911" s="14">
        <v>0.23867041140955</v>
      </c>
      <c r="AJ911" s="14">
        <v>0</v>
      </c>
      <c r="AK911" s="14"/>
      <c r="AL911" s="14">
        <v>0.41020655435625197</v>
      </c>
      <c r="AM911" s="14">
        <v>0.249863704205496</v>
      </c>
      <c r="AN911" s="14">
        <v>0.18888474520927201</v>
      </c>
      <c r="AO911" s="14">
        <v>0.32446706831209499</v>
      </c>
      <c r="AP911" s="14">
        <v>0</v>
      </c>
      <c r="AQ911" s="14"/>
      <c r="AR911" s="14">
        <v>0.51447359679328497</v>
      </c>
      <c r="AS911" s="14">
        <v>0.31986895815224797</v>
      </c>
      <c r="AT911" s="14">
        <v>0.21065977760798299</v>
      </c>
      <c r="AU911" s="14"/>
      <c r="AV911" s="14">
        <v>0.44185529411331997</v>
      </c>
      <c r="AW911" s="14">
        <v>0.24656578820083899</v>
      </c>
      <c r="AX911" s="14">
        <v>0.25650932301832702</v>
      </c>
      <c r="AY911" s="14"/>
      <c r="AZ911" s="14">
        <v>0.41755983542117098</v>
      </c>
      <c r="BA911" s="14">
        <v>0.31661369510416298</v>
      </c>
      <c r="BB911" s="14">
        <v>0.223911228118016</v>
      </c>
      <c r="BC911" s="14"/>
      <c r="BD911" s="14">
        <v>0.35136095459397798</v>
      </c>
      <c r="BE911" s="14">
        <v>0.27886926891883701</v>
      </c>
      <c r="BF911" s="14"/>
      <c r="BG911" s="14">
        <v>0.32125842956201101</v>
      </c>
      <c r="BH911" s="14">
        <v>0.24349513140625401</v>
      </c>
      <c r="BI911" s="14"/>
      <c r="BJ911" s="14">
        <v>0.24923191477457399</v>
      </c>
      <c r="BK911" s="14">
        <v>0.30581547610119703</v>
      </c>
    </row>
    <row r="912" spans="2:63" x14ac:dyDescent="0.35">
      <c r="B912" t="s">
        <v>335</v>
      </c>
      <c r="C912" s="14">
        <v>0.33328369096698301</v>
      </c>
      <c r="D912" s="14">
        <v>0.31964698168947903</v>
      </c>
      <c r="E912" s="14">
        <v>0.34455000318394702</v>
      </c>
      <c r="F912" s="14"/>
      <c r="G912" s="14">
        <v>0.29548482410329602</v>
      </c>
      <c r="H912" s="14">
        <v>0.32963890921337202</v>
      </c>
      <c r="I912" s="14">
        <v>0.301924455480517</v>
      </c>
      <c r="J912" s="14">
        <v>0.33521952328625898</v>
      </c>
      <c r="K912" s="14">
        <v>0.364360944940335</v>
      </c>
      <c r="L912" s="14">
        <v>0.37598845089481803</v>
      </c>
      <c r="M912" s="14"/>
      <c r="N912" s="14">
        <v>0.351214313938635</v>
      </c>
      <c r="O912" s="14">
        <v>0.32966743087186001</v>
      </c>
      <c r="P912" s="14"/>
      <c r="Q912" s="14">
        <v>0.35988962558360799</v>
      </c>
      <c r="R912" s="14">
        <v>0.292464783041333</v>
      </c>
      <c r="S912" s="14">
        <v>0.207280675338188</v>
      </c>
      <c r="T912" s="14">
        <v>0.37471701904745502</v>
      </c>
      <c r="U912" s="14">
        <v>0.33991916504328501</v>
      </c>
      <c r="V912" s="14">
        <v>0.43365342398868401</v>
      </c>
      <c r="W912" s="14">
        <v>0.27556532142119899</v>
      </c>
      <c r="X912" s="14">
        <v>0.340418581001456</v>
      </c>
      <c r="Y912" s="14">
        <v>0.359716425690844</v>
      </c>
      <c r="Z912" s="14">
        <v>0.27707637607807301</v>
      </c>
      <c r="AA912" s="14"/>
      <c r="AB912" s="14">
        <v>0.34014239936547302</v>
      </c>
      <c r="AC912" s="14">
        <v>0.40405403081124502</v>
      </c>
      <c r="AD912" s="14">
        <v>0.30657201745914098</v>
      </c>
      <c r="AE912" s="14"/>
      <c r="AF912" s="14">
        <v>0.34507670086987102</v>
      </c>
      <c r="AG912" s="14">
        <v>0.33487865786167897</v>
      </c>
      <c r="AH912" s="14">
        <v>0.35847174288787598</v>
      </c>
      <c r="AI912" s="14">
        <v>0.31066771010703398</v>
      </c>
      <c r="AJ912" s="14">
        <v>0</v>
      </c>
      <c r="AK912" s="14"/>
      <c r="AL912" s="14">
        <v>0.32864436347488402</v>
      </c>
      <c r="AM912" s="14">
        <v>0.32333782530364802</v>
      </c>
      <c r="AN912" s="14">
        <v>0.33700096033245303</v>
      </c>
      <c r="AO912" s="14">
        <v>0.27730451989326299</v>
      </c>
      <c r="AP912" s="14">
        <v>0</v>
      </c>
      <c r="AQ912" s="14"/>
      <c r="AR912" s="14">
        <v>0.29206008515464998</v>
      </c>
      <c r="AS912" s="14">
        <v>0.37425598210074501</v>
      </c>
      <c r="AT912" s="14">
        <v>0.33024550703480599</v>
      </c>
      <c r="AU912" s="14"/>
      <c r="AV912" s="14">
        <v>0.30610337442156699</v>
      </c>
      <c r="AW912" s="14">
        <v>0.36377138036741402</v>
      </c>
      <c r="AX912" s="14">
        <v>0.31643477127050001</v>
      </c>
      <c r="AY912" s="14"/>
      <c r="AZ912" s="14">
        <v>0.33695998397780702</v>
      </c>
      <c r="BA912" s="14">
        <v>0.35441406230828998</v>
      </c>
      <c r="BB912" s="14">
        <v>0.316715602599418</v>
      </c>
      <c r="BC912" s="14"/>
      <c r="BD912" s="14">
        <v>0.33238114909282401</v>
      </c>
      <c r="BE912" s="14">
        <v>0.33172963453512799</v>
      </c>
      <c r="BF912" s="14"/>
      <c r="BG912" s="14">
        <v>0.34130987242340699</v>
      </c>
      <c r="BH912" s="14">
        <v>0.318708699022696</v>
      </c>
      <c r="BI912" s="14"/>
      <c r="BJ912" s="14">
        <v>0.32992138129765902</v>
      </c>
      <c r="BK912" s="14">
        <v>0.33420525969120402</v>
      </c>
    </row>
    <row r="913" spans="2:63" x14ac:dyDescent="0.35">
      <c r="B913" t="s">
        <v>336</v>
      </c>
      <c r="C913" s="14">
        <v>0.16039011336337899</v>
      </c>
      <c r="D913" s="14">
        <v>0.18448699088353601</v>
      </c>
      <c r="E913" s="14">
        <v>0.13587009145826301</v>
      </c>
      <c r="F913" s="14"/>
      <c r="G913" s="14">
        <v>0.240804913153117</v>
      </c>
      <c r="H913" s="14">
        <v>0.110526286223199</v>
      </c>
      <c r="I913" s="14">
        <v>0.123956389844702</v>
      </c>
      <c r="J913" s="14">
        <v>0.126573647229276</v>
      </c>
      <c r="K913" s="14">
        <v>0.204808719323054</v>
      </c>
      <c r="L913" s="14">
        <v>0.197659024783612</v>
      </c>
      <c r="M913" s="14"/>
      <c r="N913" s="14">
        <v>0.142197572266716</v>
      </c>
      <c r="O913" s="14">
        <v>0.164059197282033</v>
      </c>
      <c r="P913" s="14"/>
      <c r="Q913" s="14">
        <v>0.130433453090185</v>
      </c>
      <c r="R913" s="14">
        <v>0.16944289289193401</v>
      </c>
      <c r="S913" s="14">
        <v>0.183535812976553</v>
      </c>
      <c r="T913" s="14">
        <v>0.20759302152279299</v>
      </c>
      <c r="U913" s="14">
        <v>0.24315798905840999</v>
      </c>
      <c r="V913" s="14">
        <v>8.8666986354269298E-2</v>
      </c>
      <c r="W913" s="14">
        <v>0.150261619196807</v>
      </c>
      <c r="X913" s="14">
        <v>0.196594144245195</v>
      </c>
      <c r="Y913" s="14">
        <v>0.159756883198131</v>
      </c>
      <c r="Z913" s="14">
        <v>0.124048322038496</v>
      </c>
      <c r="AA913" s="14"/>
      <c r="AB913" s="14">
        <v>0.128116523427796</v>
      </c>
      <c r="AC913" s="14">
        <v>0.143602150131136</v>
      </c>
      <c r="AD913" s="14">
        <v>0.186550661771193</v>
      </c>
      <c r="AE913" s="14"/>
      <c r="AF913" s="14">
        <v>0.12877965072756201</v>
      </c>
      <c r="AG913" s="14">
        <v>0.18643411802045401</v>
      </c>
      <c r="AH913" s="14">
        <v>0.16171390732031499</v>
      </c>
      <c r="AI913" s="14">
        <v>0.16923807643869801</v>
      </c>
      <c r="AJ913" s="14">
        <v>0</v>
      </c>
      <c r="AK913" s="14"/>
      <c r="AL913" s="14">
        <v>0.13940388329752501</v>
      </c>
      <c r="AM913" s="14">
        <v>0.17807485601643799</v>
      </c>
      <c r="AN913" s="14">
        <v>0.19254173677497</v>
      </c>
      <c r="AO913" s="14">
        <v>0.16735532111021401</v>
      </c>
      <c r="AP913" s="14">
        <v>0</v>
      </c>
      <c r="AQ913" s="14"/>
      <c r="AR913" s="14">
        <v>0.10596737427433001</v>
      </c>
      <c r="AS913" s="14">
        <v>0.17242699332435099</v>
      </c>
      <c r="AT913" s="14">
        <v>0.17327476353263799</v>
      </c>
      <c r="AU913" s="14"/>
      <c r="AV913" s="14">
        <v>0.12720109127291501</v>
      </c>
      <c r="AW913" s="14">
        <v>0.18540481922465399</v>
      </c>
      <c r="AX913" s="14">
        <v>0.14712846682216699</v>
      </c>
      <c r="AY913" s="14"/>
      <c r="AZ913" s="14">
        <v>0.16490687510031399</v>
      </c>
      <c r="BA913" s="14">
        <v>0.15372563336509401</v>
      </c>
      <c r="BB913" s="14">
        <v>0.19240454405453999</v>
      </c>
      <c r="BC913" s="14"/>
      <c r="BD913" s="14">
        <v>0.12033484078308899</v>
      </c>
      <c r="BE913" s="14">
        <v>0.21716311196110799</v>
      </c>
      <c r="BF913" s="14"/>
      <c r="BG913" s="14">
        <v>0.16036459051077501</v>
      </c>
      <c r="BH913" s="14">
        <v>0.160436461103349</v>
      </c>
      <c r="BI913" s="14"/>
      <c r="BJ913" s="14">
        <v>0.159026193718388</v>
      </c>
      <c r="BK913" s="14">
        <v>0.16076394736761701</v>
      </c>
    </row>
    <row r="914" spans="2:63" x14ac:dyDescent="0.35">
      <c r="B914" t="s">
        <v>337</v>
      </c>
      <c r="C914" s="14">
        <v>7.4267805022225103E-2</v>
      </c>
      <c r="D914" s="14">
        <v>9.2732268592726694E-2</v>
      </c>
      <c r="E914" s="14">
        <v>5.8233292914940199E-2</v>
      </c>
      <c r="F914" s="14"/>
      <c r="G914" s="14">
        <v>7.3760364468787906E-2</v>
      </c>
      <c r="H914" s="14">
        <v>9.9912782019699498E-2</v>
      </c>
      <c r="I914" s="14">
        <v>7.8027456547156399E-2</v>
      </c>
      <c r="J914" s="14">
        <v>8.69765231035904E-2</v>
      </c>
      <c r="K914" s="14">
        <v>3.4111028888082803E-2</v>
      </c>
      <c r="L914" s="14">
        <v>6.0041559506148499E-2</v>
      </c>
      <c r="M914" s="14"/>
      <c r="N914" s="14">
        <v>7.6776782432041807E-2</v>
      </c>
      <c r="O914" s="14">
        <v>7.3761792771505796E-2</v>
      </c>
      <c r="P914" s="14"/>
      <c r="Q914" s="14">
        <v>4.3160924077187197E-2</v>
      </c>
      <c r="R914" s="14">
        <v>7.90782775509659E-2</v>
      </c>
      <c r="S914" s="14">
        <v>0.12742192393759</v>
      </c>
      <c r="T914" s="14">
        <v>7.9248271399662201E-2</v>
      </c>
      <c r="U914" s="14">
        <v>4.1159353480655199E-2</v>
      </c>
      <c r="V914" s="14">
        <v>4.2354890752452502E-2</v>
      </c>
      <c r="W914" s="14">
        <v>0.13296731773234699</v>
      </c>
      <c r="X914" s="14">
        <v>3.9571502960126202E-2</v>
      </c>
      <c r="Y914" s="14">
        <v>7.1704344302029405E-2</v>
      </c>
      <c r="Z914" s="14">
        <v>6.5351896806756807E-2</v>
      </c>
      <c r="AA914" s="14"/>
      <c r="AB914" s="14">
        <v>6.52622169283366E-2</v>
      </c>
      <c r="AC914" s="14">
        <v>9.3939226356925698E-2</v>
      </c>
      <c r="AD914" s="14">
        <v>8.2179439751134203E-2</v>
      </c>
      <c r="AE914" s="14"/>
      <c r="AF914" s="14">
        <v>4.7302739228771901E-2</v>
      </c>
      <c r="AG914" s="14">
        <v>0.100965444167635</v>
      </c>
      <c r="AH914" s="14">
        <v>0.15349969622787299</v>
      </c>
      <c r="AI914" s="14">
        <v>6.7398174817215703E-2</v>
      </c>
      <c r="AJ914" s="14">
        <v>0</v>
      </c>
      <c r="AK914" s="14"/>
      <c r="AL914" s="14">
        <v>5.0420660468688101E-2</v>
      </c>
      <c r="AM914" s="14">
        <v>0.114137699956881</v>
      </c>
      <c r="AN914" s="14">
        <v>8.2851549238605507E-2</v>
      </c>
      <c r="AO914" s="14">
        <v>0.17220726842599801</v>
      </c>
      <c r="AP914" s="14">
        <v>0</v>
      </c>
      <c r="AQ914" s="14"/>
      <c r="AR914" s="14">
        <v>2.70239870802047E-2</v>
      </c>
      <c r="AS914" s="14">
        <v>6.9091356870478807E-2</v>
      </c>
      <c r="AT914" s="14">
        <v>9.6962877850330101E-2</v>
      </c>
      <c r="AU914" s="14"/>
      <c r="AV914" s="14">
        <v>5.3037052859120998E-2</v>
      </c>
      <c r="AW914" s="14">
        <v>9.0133592926321907E-2</v>
      </c>
      <c r="AX914" s="14">
        <v>6.9202804559584802E-2</v>
      </c>
      <c r="AY914" s="14"/>
      <c r="AZ914" s="14">
        <v>2.8025268891837499E-2</v>
      </c>
      <c r="BA914" s="14">
        <v>8.2813354011435303E-2</v>
      </c>
      <c r="BB914" s="14">
        <v>9.1378985536893401E-2</v>
      </c>
      <c r="BC914" s="14"/>
      <c r="BD914" s="14">
        <v>0.100828470759076</v>
      </c>
      <c r="BE914" s="14">
        <v>5.0541779710982698E-2</v>
      </c>
      <c r="BF914" s="14"/>
      <c r="BG914" s="14">
        <v>8.5615669745287698E-2</v>
      </c>
      <c r="BH914" s="14">
        <v>5.3660865368360802E-2</v>
      </c>
      <c r="BI914" s="14"/>
      <c r="BJ914" s="14">
        <v>5.6062833550681701E-2</v>
      </c>
      <c r="BK914" s="14">
        <v>7.9257569197302896E-2</v>
      </c>
    </row>
    <row r="915" spans="2:63" x14ac:dyDescent="0.35">
      <c r="B915" t="s">
        <v>338</v>
      </c>
      <c r="C915" s="14">
        <v>6.1234476026820701E-2</v>
      </c>
      <c r="D915" s="14">
        <v>7.6201324930418105E-2</v>
      </c>
      <c r="E915" s="14">
        <v>4.8245155848128198E-2</v>
      </c>
      <c r="F915" s="14"/>
      <c r="G915" s="14">
        <v>6.2042571498152801E-2</v>
      </c>
      <c r="H915" s="14">
        <v>5.7614997218836499E-2</v>
      </c>
      <c r="I915" s="14">
        <v>9.6661089633113206E-2</v>
      </c>
      <c r="J915" s="14">
        <v>6.2358595322089899E-2</v>
      </c>
      <c r="K915" s="14">
        <v>4.5821619725843699E-2</v>
      </c>
      <c r="L915" s="14">
        <v>3.4563101446612801E-2</v>
      </c>
      <c r="M915" s="14"/>
      <c r="N915" s="14">
        <v>7.3970032776976294E-2</v>
      </c>
      <c r="O915" s="14">
        <v>5.86659603797305E-2</v>
      </c>
      <c r="P915" s="14"/>
      <c r="Q915" s="14">
        <v>5.3658415677781901E-2</v>
      </c>
      <c r="R915" s="14">
        <v>6.60595284152595E-2</v>
      </c>
      <c r="S915" s="14">
        <v>8.4383718369493099E-2</v>
      </c>
      <c r="T915" s="14">
        <v>0.11152053781207499</v>
      </c>
      <c r="U915" s="14">
        <v>5.4977346246971301E-2</v>
      </c>
      <c r="V915" s="14">
        <v>3.3580396164843797E-2</v>
      </c>
      <c r="W915" s="14">
        <v>9.3949604605767803E-2</v>
      </c>
      <c r="X915" s="14">
        <v>4.4860077854515699E-2</v>
      </c>
      <c r="Y915" s="14">
        <v>3.5121747575467897E-2</v>
      </c>
      <c r="Z915" s="14">
        <v>6.9723556838769796E-2</v>
      </c>
      <c r="AA915" s="14"/>
      <c r="AB915" s="14">
        <v>3.9712536995797597E-2</v>
      </c>
      <c r="AC915" s="14">
        <v>5.33600279000679E-2</v>
      </c>
      <c r="AD915" s="14">
        <v>8.7893675585825504E-2</v>
      </c>
      <c r="AE915" s="14"/>
      <c r="AF915" s="14">
        <v>3.8814619934952901E-2</v>
      </c>
      <c r="AG915" s="14">
        <v>7.5899498417059993E-2</v>
      </c>
      <c r="AH915" s="14">
        <v>0.109320790387282</v>
      </c>
      <c r="AI915" s="14">
        <v>6.7651864176627996E-2</v>
      </c>
      <c r="AJ915" s="14">
        <v>0</v>
      </c>
      <c r="AK915" s="14"/>
      <c r="AL915" s="14">
        <v>3.0238501908927899E-2</v>
      </c>
      <c r="AM915" s="14">
        <v>9.1065711675327898E-2</v>
      </c>
      <c r="AN915" s="14">
        <v>8.4284456740703201E-2</v>
      </c>
      <c r="AO915" s="14">
        <v>0</v>
      </c>
      <c r="AP915" s="14">
        <v>0</v>
      </c>
      <c r="AQ915" s="14"/>
      <c r="AR915" s="14">
        <v>3.7908984373967003E-2</v>
      </c>
      <c r="AS915" s="14">
        <v>3.07949102909898E-2</v>
      </c>
      <c r="AT915" s="14">
        <v>9.9265187675185898E-2</v>
      </c>
      <c r="AU915" s="14"/>
      <c r="AV915" s="14">
        <v>3.7447375211996703E-2</v>
      </c>
      <c r="AW915" s="14">
        <v>5.3707234350970801E-2</v>
      </c>
      <c r="AX915" s="14">
        <v>0.121276635751252</v>
      </c>
      <c r="AY915" s="14"/>
      <c r="AZ915" s="14">
        <v>4.1493702881969498E-2</v>
      </c>
      <c r="BA915" s="14">
        <v>3.5189653660459098E-2</v>
      </c>
      <c r="BB915" s="14">
        <v>0.10501535309117201</v>
      </c>
      <c r="BC915" s="14"/>
      <c r="BD915" s="14">
        <v>7.5403566790037402E-2</v>
      </c>
      <c r="BE915" s="14">
        <v>4.7166227280075301E-2</v>
      </c>
      <c r="BF915" s="14"/>
      <c r="BG915" s="14">
        <v>5.3663585983741401E-2</v>
      </c>
      <c r="BH915" s="14">
        <v>7.4982690166764399E-2</v>
      </c>
      <c r="BI915" s="14"/>
      <c r="BJ915" s="14">
        <v>8.4156414514187997E-2</v>
      </c>
      <c r="BK915" s="14">
        <v>5.4951847808128701E-2</v>
      </c>
    </row>
    <row r="916" spans="2:63" x14ac:dyDescent="0.35">
      <c r="B916" t="s">
        <v>86</v>
      </c>
      <c r="C916" s="14">
        <v>7.7180969024050194E-2</v>
      </c>
      <c r="D916" s="14">
        <v>6.4469681623522804E-2</v>
      </c>
      <c r="E916" s="14">
        <v>8.9195109024806402E-2</v>
      </c>
      <c r="F916" s="14"/>
      <c r="G916" s="14">
        <v>7.6094120127609702E-2</v>
      </c>
      <c r="H916" s="14">
        <v>5.9567321030800598E-2</v>
      </c>
      <c r="I916" s="14">
        <v>0.100035506134282</v>
      </c>
      <c r="J916" s="14">
        <v>0.116143964004539</v>
      </c>
      <c r="K916" s="14">
        <v>7.5019316999127394E-2</v>
      </c>
      <c r="L916" s="14">
        <v>3.4270946597366E-2</v>
      </c>
      <c r="M916" s="14"/>
      <c r="N916" s="14">
        <v>2.17297996930924E-2</v>
      </c>
      <c r="O916" s="14">
        <v>8.8364398132814798E-2</v>
      </c>
      <c r="P916" s="14"/>
      <c r="Q916" s="14">
        <v>0.207522034582238</v>
      </c>
      <c r="R916" s="14">
        <v>0.11120893754538801</v>
      </c>
      <c r="S916" s="14">
        <v>8.1739597585175502E-2</v>
      </c>
      <c r="T916" s="14">
        <v>3.26858861673908E-2</v>
      </c>
      <c r="U916" s="14">
        <v>7.47780977213552E-2</v>
      </c>
      <c r="V916" s="14">
        <v>1.1189475313712101E-2</v>
      </c>
      <c r="W916" s="14">
        <v>8.8212200629681797E-2</v>
      </c>
      <c r="X916" s="14">
        <v>7.0041206489291893E-2</v>
      </c>
      <c r="Y916" s="14">
        <v>2.6936313146716202E-2</v>
      </c>
      <c r="Z916" s="14">
        <v>0.15984621697481799</v>
      </c>
      <c r="AA916" s="14"/>
      <c r="AB916" s="14">
        <v>2.5414280626968499E-2</v>
      </c>
      <c r="AC916" s="14">
        <v>5.8738485920283898E-2</v>
      </c>
      <c r="AD916" s="14">
        <v>7.6462437733150701E-2</v>
      </c>
      <c r="AE916" s="14"/>
      <c r="AF916" s="14">
        <v>3.1916173656701803E-2</v>
      </c>
      <c r="AG916" s="14">
        <v>9.0774757121827199E-2</v>
      </c>
      <c r="AH916" s="14">
        <v>1.7887777057255E-2</v>
      </c>
      <c r="AI916" s="14">
        <v>0.14637376305087299</v>
      </c>
      <c r="AJ916" s="14">
        <v>0</v>
      </c>
      <c r="AK916" s="14"/>
      <c r="AL916" s="14">
        <v>4.1086036493723298E-2</v>
      </c>
      <c r="AM916" s="14">
        <v>4.3520202842209699E-2</v>
      </c>
      <c r="AN916" s="14">
        <v>0.114436551703996</v>
      </c>
      <c r="AO916" s="14">
        <v>5.8665822258430103E-2</v>
      </c>
      <c r="AP916" s="14">
        <v>0</v>
      </c>
      <c r="AQ916" s="14"/>
      <c r="AR916" s="14">
        <v>2.2565972323563499E-2</v>
      </c>
      <c r="AS916" s="14">
        <v>3.3561799261186798E-2</v>
      </c>
      <c r="AT916" s="14">
        <v>8.9591886299057899E-2</v>
      </c>
      <c r="AU916" s="14"/>
      <c r="AV916" s="14">
        <v>3.4355812121080298E-2</v>
      </c>
      <c r="AW916" s="14">
        <v>6.04171849298E-2</v>
      </c>
      <c r="AX916" s="14">
        <v>8.9447998578169596E-2</v>
      </c>
      <c r="AY916" s="14"/>
      <c r="AZ916" s="14">
        <v>1.1054333726900199E-2</v>
      </c>
      <c r="BA916" s="14">
        <v>5.7243601550558798E-2</v>
      </c>
      <c r="BB916" s="14">
        <v>7.0574286599960401E-2</v>
      </c>
      <c r="BC916" s="14"/>
      <c r="BD916" s="14">
        <v>1.9691017980995498E-2</v>
      </c>
      <c r="BE916" s="14">
        <v>7.4529977593869007E-2</v>
      </c>
      <c r="BF916" s="14"/>
      <c r="BG916" s="14">
        <v>3.7787851774778301E-2</v>
      </c>
      <c r="BH916" s="14">
        <v>0.14871615293257601</v>
      </c>
      <c r="BI916" s="14"/>
      <c r="BJ916" s="14">
        <v>0.121601262144508</v>
      </c>
      <c r="BK916" s="14">
        <v>6.5005899834550199E-2</v>
      </c>
    </row>
    <row r="917" spans="2:63" x14ac:dyDescent="0.35">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row>
    <row r="918" spans="2:63" x14ac:dyDescent="0.35">
      <c r="B918" s="6" t="s">
        <v>434</v>
      </c>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row>
    <row r="919" spans="2:63" x14ac:dyDescent="0.35">
      <c r="B919" s="21" t="s">
        <v>90</v>
      </c>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row>
    <row r="920" spans="2:63" x14ac:dyDescent="0.35">
      <c r="B920" t="s">
        <v>334</v>
      </c>
      <c r="C920" s="14">
        <v>0.359136746967405</v>
      </c>
      <c r="D920" s="14">
        <v>0.36255312876500401</v>
      </c>
      <c r="E920" s="14">
        <v>0.358796408437842</v>
      </c>
      <c r="F920" s="14"/>
      <c r="G920" s="14">
        <v>0.37270473564921502</v>
      </c>
      <c r="H920" s="14">
        <v>0.37788684611385898</v>
      </c>
      <c r="I920" s="14">
        <v>0.36931645666236401</v>
      </c>
      <c r="J920" s="14">
        <v>0.44182747231147501</v>
      </c>
      <c r="K920" s="14">
        <v>0.26651112033052798</v>
      </c>
      <c r="L920" s="14">
        <v>0.30616567300540498</v>
      </c>
      <c r="M920" s="14"/>
      <c r="N920" s="14">
        <v>0.37473854750713598</v>
      </c>
      <c r="O920" s="14">
        <v>0.35599016534594702</v>
      </c>
      <c r="P920" s="14"/>
      <c r="Q920" s="14">
        <v>0.28696147009306</v>
      </c>
      <c r="R920" s="14">
        <v>0.30655468438528</v>
      </c>
      <c r="S920" s="14">
        <v>0.36236708145285401</v>
      </c>
      <c r="T920" s="14">
        <v>0.28083699809641</v>
      </c>
      <c r="U920" s="14">
        <v>0.45972036005953798</v>
      </c>
      <c r="V920" s="14">
        <v>0.45566173574107499</v>
      </c>
      <c r="W920" s="14">
        <v>0.35164808698352401</v>
      </c>
      <c r="X920" s="14">
        <v>0.37609827203456497</v>
      </c>
      <c r="Y920" s="14">
        <v>0.38263182122771999</v>
      </c>
      <c r="Z920" s="14">
        <v>0.267738447031381</v>
      </c>
      <c r="AA920" s="14"/>
      <c r="AB920" s="14">
        <v>0.49367120290168298</v>
      </c>
      <c r="AC920" s="14">
        <v>0.29028521223111903</v>
      </c>
      <c r="AD920" s="14">
        <v>0.32538220125662798</v>
      </c>
      <c r="AE920" s="14"/>
      <c r="AF920" s="14">
        <v>0.44715436324885899</v>
      </c>
      <c r="AG920" s="14">
        <v>0.30500534344417701</v>
      </c>
      <c r="AH920" s="14">
        <v>0.25299666782938102</v>
      </c>
      <c r="AI920" s="14">
        <v>0.29789710222974503</v>
      </c>
      <c r="AJ920" s="14">
        <v>0</v>
      </c>
      <c r="AK920" s="14"/>
      <c r="AL920" s="14">
        <v>0.42629731289218797</v>
      </c>
      <c r="AM920" s="14">
        <v>0.35294366021802898</v>
      </c>
      <c r="AN920" s="14">
        <v>0.25201148777999</v>
      </c>
      <c r="AO920" s="14">
        <v>7.2717598215868498E-2</v>
      </c>
      <c r="AP920" s="14">
        <v>0</v>
      </c>
      <c r="AQ920" s="14"/>
      <c r="AR920" s="14">
        <v>0.60367817270936697</v>
      </c>
      <c r="AS920" s="14">
        <v>0.35639968192518201</v>
      </c>
      <c r="AT920" s="14">
        <v>0.30843723382278998</v>
      </c>
      <c r="AU920" s="14"/>
      <c r="AV920" s="14">
        <v>0.52462064255371299</v>
      </c>
      <c r="AW920" s="14">
        <v>0.29961283525320997</v>
      </c>
      <c r="AX920" s="14">
        <v>0.31270151404512198</v>
      </c>
      <c r="AY920" s="14"/>
      <c r="AZ920" s="14">
        <v>0.47616038469456301</v>
      </c>
      <c r="BA920" s="14">
        <v>0.362449707533607</v>
      </c>
      <c r="BB920" s="14">
        <v>0.317968149820957</v>
      </c>
      <c r="BC920" s="14"/>
      <c r="BD920" s="14">
        <v>0.43789360647665798</v>
      </c>
      <c r="BE920" s="14">
        <v>0.35330675503204301</v>
      </c>
      <c r="BF920" s="14"/>
      <c r="BG920" s="14">
        <v>0.38945434244375698</v>
      </c>
      <c r="BH920" s="14">
        <v>0.30408208464298198</v>
      </c>
      <c r="BI920" s="14"/>
      <c r="BJ920" s="14">
        <v>0.38280441198837101</v>
      </c>
      <c r="BK920" s="14">
        <v>0.35264972405644102</v>
      </c>
    </row>
    <row r="921" spans="2:63" x14ac:dyDescent="0.35">
      <c r="B921" t="s">
        <v>335</v>
      </c>
      <c r="C921" s="14">
        <v>0.29888090068599599</v>
      </c>
      <c r="D921" s="14">
        <v>0.28448651303770101</v>
      </c>
      <c r="E921" s="14">
        <v>0.31056674922208399</v>
      </c>
      <c r="F921" s="14"/>
      <c r="G921" s="14">
        <v>0.29278174766418003</v>
      </c>
      <c r="H921" s="14">
        <v>0.31011417275874997</v>
      </c>
      <c r="I921" s="14">
        <v>0.24586275399461399</v>
      </c>
      <c r="J921" s="14">
        <v>0.24977604940075199</v>
      </c>
      <c r="K921" s="14">
        <v>0.326941229155437</v>
      </c>
      <c r="L921" s="14">
        <v>0.37927499415185201</v>
      </c>
      <c r="M921" s="14"/>
      <c r="N921" s="14">
        <v>0.38564634488768801</v>
      </c>
      <c r="O921" s="14">
        <v>0.28138198756968802</v>
      </c>
      <c r="P921" s="14"/>
      <c r="Q921" s="14">
        <v>0.24022176856285801</v>
      </c>
      <c r="R921" s="14">
        <v>0.26139745966780698</v>
      </c>
      <c r="S921" s="14">
        <v>0.24960674423044499</v>
      </c>
      <c r="T921" s="14">
        <v>0.33205293706752198</v>
      </c>
      <c r="U921" s="14">
        <v>0.25922854276901203</v>
      </c>
      <c r="V921" s="14">
        <v>0.299524342752364</v>
      </c>
      <c r="W921" s="14">
        <v>0.299675071425197</v>
      </c>
      <c r="X921" s="14">
        <v>0.301138063922263</v>
      </c>
      <c r="Y921" s="14">
        <v>0.36748100065001899</v>
      </c>
      <c r="Z921" s="14">
        <v>0.33060998015149801</v>
      </c>
      <c r="AA921" s="14"/>
      <c r="AB921" s="14">
        <v>0.30288066954126702</v>
      </c>
      <c r="AC921" s="14">
        <v>0.33774086478265197</v>
      </c>
      <c r="AD921" s="14">
        <v>0.29293443280540699</v>
      </c>
      <c r="AE921" s="14"/>
      <c r="AF921" s="14">
        <v>0.31843525425424302</v>
      </c>
      <c r="AG921" s="14">
        <v>0.28855573950711599</v>
      </c>
      <c r="AH921" s="14">
        <v>0.31318671347564098</v>
      </c>
      <c r="AI921" s="14">
        <v>0.29617136434749203</v>
      </c>
      <c r="AJ921" s="14">
        <v>0</v>
      </c>
      <c r="AK921" s="14"/>
      <c r="AL921" s="14">
        <v>0.32095073802950502</v>
      </c>
      <c r="AM921" s="14">
        <v>0.28570197388596302</v>
      </c>
      <c r="AN921" s="14">
        <v>0.33325833531316901</v>
      </c>
      <c r="AO921" s="14">
        <v>0.53951320039486494</v>
      </c>
      <c r="AP921" s="14">
        <v>0</v>
      </c>
      <c r="AQ921" s="14"/>
      <c r="AR921" s="14">
        <v>0.25402840035143298</v>
      </c>
      <c r="AS921" s="14">
        <v>0.32903537631749902</v>
      </c>
      <c r="AT921" s="14">
        <v>0.28736103583619899</v>
      </c>
      <c r="AU921" s="14"/>
      <c r="AV921" s="14">
        <v>0.291294934903572</v>
      </c>
      <c r="AW921" s="14">
        <v>0.336356218780615</v>
      </c>
      <c r="AX921" s="14">
        <v>0.28184478834189602</v>
      </c>
      <c r="AY921" s="14"/>
      <c r="AZ921" s="14">
        <v>0.28188811430536098</v>
      </c>
      <c r="BA921" s="14">
        <v>0.33972536794352098</v>
      </c>
      <c r="BB921" s="14">
        <v>0.26367359734162898</v>
      </c>
      <c r="BC921" s="14"/>
      <c r="BD921" s="14">
        <v>0.30566416393097001</v>
      </c>
      <c r="BE921" s="14">
        <v>0.32676392897837703</v>
      </c>
      <c r="BF921" s="14"/>
      <c r="BG921" s="14">
        <v>0.321802050332334</v>
      </c>
      <c r="BH921" s="14">
        <v>0.25725767384232801</v>
      </c>
      <c r="BI921" s="14"/>
      <c r="BJ921" s="14">
        <v>0.27326159823673801</v>
      </c>
      <c r="BK921" s="14">
        <v>0.30590284399151602</v>
      </c>
    </row>
    <row r="922" spans="2:63" x14ac:dyDescent="0.35">
      <c r="B922" t="s">
        <v>336</v>
      </c>
      <c r="C922" s="14">
        <v>0.14817305350732801</v>
      </c>
      <c r="D922" s="14">
        <v>0.16360526427545599</v>
      </c>
      <c r="E922" s="14">
        <v>0.13542647547924599</v>
      </c>
      <c r="F922" s="14"/>
      <c r="G922" s="14">
        <v>0.143768253744334</v>
      </c>
      <c r="H922" s="14">
        <v>0.126464281804545</v>
      </c>
      <c r="I922" s="14">
        <v>0.123946977346508</v>
      </c>
      <c r="J922" s="14">
        <v>0.12765207627443001</v>
      </c>
      <c r="K922" s="14">
        <v>0.22834096584431801</v>
      </c>
      <c r="L922" s="14">
        <v>0.16168740237641299</v>
      </c>
      <c r="M922" s="14"/>
      <c r="N922" s="14">
        <v>9.3202816033840993E-2</v>
      </c>
      <c r="O922" s="14">
        <v>0.159259487955763</v>
      </c>
      <c r="P922" s="14"/>
      <c r="Q922" s="14">
        <v>0.15327472441505699</v>
      </c>
      <c r="R922" s="14">
        <v>0.150060049668955</v>
      </c>
      <c r="S922" s="14">
        <v>0.207598961175573</v>
      </c>
      <c r="T922" s="14">
        <v>0.23728091356300601</v>
      </c>
      <c r="U922" s="14">
        <v>8.1768185239843902E-2</v>
      </c>
      <c r="V922" s="14">
        <v>0.13033811317875901</v>
      </c>
      <c r="W922" s="14">
        <v>0.13980017787212601</v>
      </c>
      <c r="X922" s="14">
        <v>0.153195105411361</v>
      </c>
      <c r="Y922" s="14">
        <v>0.13172242554975599</v>
      </c>
      <c r="Z922" s="14">
        <v>0.103836205736167</v>
      </c>
      <c r="AA922" s="14"/>
      <c r="AB922" s="14">
        <v>0.105243105213364</v>
      </c>
      <c r="AC922" s="14">
        <v>0.17531179491805199</v>
      </c>
      <c r="AD922" s="14">
        <v>0.178236542832651</v>
      </c>
      <c r="AE922" s="14"/>
      <c r="AF922" s="14">
        <v>0.12799187117112201</v>
      </c>
      <c r="AG922" s="14">
        <v>0.18135587017895599</v>
      </c>
      <c r="AH922" s="14">
        <v>0.18604326095836099</v>
      </c>
      <c r="AI922" s="14">
        <v>0.116625506204899</v>
      </c>
      <c r="AJ922" s="14">
        <v>0</v>
      </c>
      <c r="AK922" s="14"/>
      <c r="AL922" s="14">
        <v>0.13685957769029899</v>
      </c>
      <c r="AM922" s="14">
        <v>0.16451404530165301</v>
      </c>
      <c r="AN922" s="14">
        <v>0.13567830511187201</v>
      </c>
      <c r="AO922" s="14">
        <v>8.2911785424854903E-2</v>
      </c>
      <c r="AP922" s="14">
        <v>0</v>
      </c>
      <c r="AQ922" s="14"/>
      <c r="AR922" s="14">
        <v>9.5448131722802296E-2</v>
      </c>
      <c r="AS922" s="14">
        <v>0.16120549947512899</v>
      </c>
      <c r="AT922" s="14">
        <v>0.157751258780057</v>
      </c>
      <c r="AU922" s="14"/>
      <c r="AV922" s="14">
        <v>8.7606671792952506E-2</v>
      </c>
      <c r="AW922" s="14">
        <v>0.17053628003628199</v>
      </c>
      <c r="AX922" s="14">
        <v>0.160977442671632</v>
      </c>
      <c r="AY922" s="14"/>
      <c r="AZ922" s="14">
        <v>0.13464097666875799</v>
      </c>
      <c r="BA922" s="14">
        <v>0.154410874186728</v>
      </c>
      <c r="BB922" s="14">
        <v>0.163868839285846</v>
      </c>
      <c r="BC922" s="14"/>
      <c r="BD922" s="14">
        <v>0.104177977062102</v>
      </c>
      <c r="BE922" s="14">
        <v>0.16946234554945799</v>
      </c>
      <c r="BF922" s="14"/>
      <c r="BG922" s="14">
        <v>0.144915305515121</v>
      </c>
      <c r="BH922" s="14">
        <v>0.15408889916827301</v>
      </c>
      <c r="BI922" s="14"/>
      <c r="BJ922" s="14">
        <v>0.12727014582811899</v>
      </c>
      <c r="BK922" s="14">
        <v>0.15390228961493299</v>
      </c>
    </row>
    <row r="923" spans="2:63" x14ac:dyDescent="0.35">
      <c r="B923" t="s">
        <v>337</v>
      </c>
      <c r="C923" s="14">
        <v>6.7768502391923197E-2</v>
      </c>
      <c r="D923" s="14">
        <v>8.0053871749825894E-2</v>
      </c>
      <c r="E923" s="14">
        <v>5.3162527114242998E-2</v>
      </c>
      <c r="F923" s="14"/>
      <c r="G923" s="14">
        <v>7.3269289229030393E-2</v>
      </c>
      <c r="H923" s="14">
        <v>5.7906406709710201E-2</v>
      </c>
      <c r="I923" s="14">
        <v>9.2518723211791096E-2</v>
      </c>
      <c r="J923" s="14">
        <v>5.0829058077737799E-2</v>
      </c>
      <c r="K923" s="14">
        <v>4.3995825842337001E-2</v>
      </c>
      <c r="L923" s="14">
        <v>8.1714267531072401E-2</v>
      </c>
      <c r="M923" s="14"/>
      <c r="N923" s="14">
        <v>7.6395905923321197E-2</v>
      </c>
      <c r="O923" s="14">
        <v>6.6028521847775704E-2</v>
      </c>
      <c r="P923" s="14"/>
      <c r="Q923" s="14">
        <v>8.4176608718442306E-2</v>
      </c>
      <c r="R923" s="14">
        <v>9.6031417530834801E-2</v>
      </c>
      <c r="S923" s="14">
        <v>9.49009748221884E-2</v>
      </c>
      <c r="T923" s="14">
        <v>7.7856183653164907E-2</v>
      </c>
      <c r="U923" s="14">
        <v>2.6047064346693599E-2</v>
      </c>
      <c r="V923" s="14">
        <v>4.57745456281443E-2</v>
      </c>
      <c r="W923" s="14">
        <v>5.3440682987809303E-2</v>
      </c>
      <c r="X923" s="14">
        <v>6.0552559469306703E-2</v>
      </c>
      <c r="Y923" s="14">
        <v>6.2004409947495301E-2</v>
      </c>
      <c r="Z923" s="14">
        <v>5.9353044623794898E-2</v>
      </c>
      <c r="AA923" s="14"/>
      <c r="AB923" s="14">
        <v>3.5579434637293503E-2</v>
      </c>
      <c r="AC923" s="14">
        <v>8.4644857631735002E-2</v>
      </c>
      <c r="AD923" s="14">
        <v>8.6594956865253397E-2</v>
      </c>
      <c r="AE923" s="14"/>
      <c r="AF923" s="14">
        <v>3.54087937903729E-2</v>
      </c>
      <c r="AG923" s="14">
        <v>9.6088619791839996E-2</v>
      </c>
      <c r="AH923" s="14">
        <v>0.120880766710027</v>
      </c>
      <c r="AI923" s="14">
        <v>7.3237572951948299E-2</v>
      </c>
      <c r="AJ923" s="14">
        <v>0</v>
      </c>
      <c r="AK923" s="14"/>
      <c r="AL923" s="14">
        <v>3.7836344141783801E-2</v>
      </c>
      <c r="AM923" s="14">
        <v>8.6311973541306306E-2</v>
      </c>
      <c r="AN923" s="14">
        <v>9.2821349982648405E-2</v>
      </c>
      <c r="AO923" s="14">
        <v>8.92954830011434E-2</v>
      </c>
      <c r="AP923" s="14">
        <v>0</v>
      </c>
      <c r="AQ923" s="14"/>
      <c r="AR923" s="14">
        <v>1.8783987089679901E-2</v>
      </c>
      <c r="AS923" s="14">
        <v>6.51871266074351E-2</v>
      </c>
      <c r="AT923" s="14">
        <v>9.49497710278909E-2</v>
      </c>
      <c r="AU923" s="14"/>
      <c r="AV923" s="14">
        <v>5.5147600076173198E-2</v>
      </c>
      <c r="AW923" s="14">
        <v>7.2523947336975605E-2</v>
      </c>
      <c r="AX923" s="14">
        <v>7.6391213288654503E-2</v>
      </c>
      <c r="AY923" s="14"/>
      <c r="AZ923" s="14">
        <v>5.73542269501571E-2</v>
      </c>
      <c r="BA923" s="14">
        <v>4.5964651007860298E-2</v>
      </c>
      <c r="BB923" s="14">
        <v>0.107124275681107</v>
      </c>
      <c r="BC923" s="14"/>
      <c r="BD923" s="14">
        <v>8.6386485195621907E-2</v>
      </c>
      <c r="BE923" s="14">
        <v>4.9638651035274602E-2</v>
      </c>
      <c r="BF923" s="14"/>
      <c r="BG923" s="14">
        <v>6.5796779744295E-2</v>
      </c>
      <c r="BH923" s="14">
        <v>7.1349014726658402E-2</v>
      </c>
      <c r="BI923" s="14"/>
      <c r="BJ923" s="14">
        <v>7.9505321554616204E-2</v>
      </c>
      <c r="BK923" s="14">
        <v>6.4551581130667002E-2</v>
      </c>
    </row>
    <row r="924" spans="2:63" x14ac:dyDescent="0.35">
      <c r="B924" t="s">
        <v>338</v>
      </c>
      <c r="C924" s="14">
        <v>4.7260125674941603E-2</v>
      </c>
      <c r="D924" s="14">
        <v>5.79370938361169E-2</v>
      </c>
      <c r="E924" s="14">
        <v>3.8021076237031597E-2</v>
      </c>
      <c r="F924" s="14"/>
      <c r="G924" s="14">
        <v>4.4375770992585599E-2</v>
      </c>
      <c r="H924" s="14">
        <v>5.4334554742113197E-2</v>
      </c>
      <c r="I924" s="14">
        <v>6.06072665576795E-2</v>
      </c>
      <c r="J924" s="14">
        <v>2.4465816004706001E-2</v>
      </c>
      <c r="K924" s="14">
        <v>4.3096025276490903E-2</v>
      </c>
      <c r="L924" s="14">
        <v>5.1895454335454498E-2</v>
      </c>
      <c r="M924" s="14"/>
      <c r="N924" s="14">
        <v>4.81233687917339E-2</v>
      </c>
      <c r="O924" s="14">
        <v>4.7086026222815401E-2</v>
      </c>
      <c r="P924" s="14"/>
      <c r="Q924" s="14">
        <v>5.9554656681296503E-2</v>
      </c>
      <c r="R924" s="14">
        <v>5.0081233638127103E-2</v>
      </c>
      <c r="S924" s="14">
        <v>1.7788389363381299E-2</v>
      </c>
      <c r="T924" s="14">
        <v>5.5046348162033402E-2</v>
      </c>
      <c r="U924" s="14">
        <v>9.8457749863557098E-2</v>
      </c>
      <c r="V924" s="14">
        <v>3.5578818559638598E-2</v>
      </c>
      <c r="W924" s="14">
        <v>8.4503258973228898E-2</v>
      </c>
      <c r="X924" s="14">
        <v>3.7798760328672798E-2</v>
      </c>
      <c r="Y924" s="14">
        <v>3.8021760314941401E-2</v>
      </c>
      <c r="Z924" s="14">
        <v>4.15263330287685E-2</v>
      </c>
      <c r="AA924" s="14"/>
      <c r="AB924" s="14">
        <v>3.4458574313650299E-2</v>
      </c>
      <c r="AC924" s="14">
        <v>3.9969562966323501E-2</v>
      </c>
      <c r="AD924" s="14">
        <v>5.6223123637608501E-2</v>
      </c>
      <c r="AE924" s="14"/>
      <c r="AF924" s="14">
        <v>2.5698338818462799E-2</v>
      </c>
      <c r="AG924" s="14">
        <v>5.6487083637140202E-2</v>
      </c>
      <c r="AH924" s="14">
        <v>8.2162209817025295E-2</v>
      </c>
      <c r="AI924" s="14">
        <v>7.2064614669231003E-2</v>
      </c>
      <c r="AJ924" s="14">
        <v>0</v>
      </c>
      <c r="AK924" s="14"/>
      <c r="AL924" s="14">
        <v>2.78714074292323E-2</v>
      </c>
      <c r="AM924" s="14">
        <v>6.2609247521816694E-2</v>
      </c>
      <c r="AN924" s="14">
        <v>8.9626400395774505E-2</v>
      </c>
      <c r="AO924" s="14">
        <v>7.6554399765530398E-2</v>
      </c>
      <c r="AP924" s="14">
        <v>0</v>
      </c>
      <c r="AQ924" s="14"/>
      <c r="AR924" s="14">
        <v>2.0716578518569999E-2</v>
      </c>
      <c r="AS924" s="14">
        <v>2.92395354421402E-2</v>
      </c>
      <c r="AT924" s="14">
        <v>7.49455630290147E-2</v>
      </c>
      <c r="AU924" s="14"/>
      <c r="AV924" s="14">
        <v>2.4452169822245899E-2</v>
      </c>
      <c r="AW924" s="14">
        <v>4.8739544122779699E-2</v>
      </c>
      <c r="AX924" s="14">
        <v>7.77484021866158E-2</v>
      </c>
      <c r="AY924" s="14"/>
      <c r="AZ924" s="14">
        <v>1.4317974160891299E-2</v>
      </c>
      <c r="BA924" s="14">
        <v>2.97126706347224E-2</v>
      </c>
      <c r="BB924" s="14">
        <v>8.6366590439818702E-2</v>
      </c>
      <c r="BC924" s="14"/>
      <c r="BD924" s="14">
        <v>5.33253667823851E-2</v>
      </c>
      <c r="BE924" s="14">
        <v>3.5118565656919801E-2</v>
      </c>
      <c r="BF924" s="14"/>
      <c r="BG924" s="14">
        <v>4.2261613528306402E-2</v>
      </c>
      <c r="BH924" s="14">
        <v>5.6337078976603901E-2</v>
      </c>
      <c r="BI924" s="14"/>
      <c r="BJ924" s="14">
        <v>3.3488036104360797E-2</v>
      </c>
      <c r="BK924" s="14">
        <v>5.1034890126655401E-2</v>
      </c>
    </row>
    <row r="925" spans="2:63" x14ac:dyDescent="0.35">
      <c r="B925" t="s">
        <v>86</v>
      </c>
      <c r="C925" s="14">
        <v>7.8780670772406095E-2</v>
      </c>
      <c r="D925" s="14">
        <v>5.1364128335896202E-2</v>
      </c>
      <c r="E925" s="14">
        <v>0.10402676350955301</v>
      </c>
      <c r="F925" s="14"/>
      <c r="G925" s="14">
        <v>7.3100202720655302E-2</v>
      </c>
      <c r="H925" s="14">
        <v>7.3293737871022696E-2</v>
      </c>
      <c r="I925" s="14">
        <v>0.107747822227043</v>
      </c>
      <c r="J925" s="14">
        <v>0.105449527930899</v>
      </c>
      <c r="K925" s="14">
        <v>9.1114833550888702E-2</v>
      </c>
      <c r="L925" s="14">
        <v>1.9262208599802901E-2</v>
      </c>
      <c r="M925" s="14"/>
      <c r="N925" s="14">
        <v>2.189301685628E-2</v>
      </c>
      <c r="O925" s="14">
        <v>9.0253811058011404E-2</v>
      </c>
      <c r="P925" s="14"/>
      <c r="Q925" s="14">
        <v>0.17581077152928601</v>
      </c>
      <c r="R925" s="14">
        <v>0.135875155108995</v>
      </c>
      <c r="S925" s="14">
        <v>6.7737848955558705E-2</v>
      </c>
      <c r="T925" s="14">
        <v>1.6926619457863602E-2</v>
      </c>
      <c r="U925" s="14">
        <v>7.47780977213552E-2</v>
      </c>
      <c r="V925" s="14">
        <v>3.3122444140019199E-2</v>
      </c>
      <c r="W925" s="14">
        <v>7.0932721758114298E-2</v>
      </c>
      <c r="X925" s="14">
        <v>7.1217238833831506E-2</v>
      </c>
      <c r="Y925" s="14">
        <v>1.81385823100675E-2</v>
      </c>
      <c r="Z925" s="14">
        <v>0.196935989428391</v>
      </c>
      <c r="AA925" s="14"/>
      <c r="AB925" s="14">
        <v>2.8167013392742801E-2</v>
      </c>
      <c r="AC925" s="14">
        <v>7.2047707470118197E-2</v>
      </c>
      <c r="AD925" s="14">
        <v>6.0628742602451803E-2</v>
      </c>
      <c r="AE925" s="14"/>
      <c r="AF925" s="14">
        <v>4.53113787169412E-2</v>
      </c>
      <c r="AG925" s="14">
        <v>7.2507343440771199E-2</v>
      </c>
      <c r="AH925" s="14">
        <v>4.4730381209563297E-2</v>
      </c>
      <c r="AI925" s="14">
        <v>0.144003839596684</v>
      </c>
      <c r="AJ925" s="14">
        <v>0</v>
      </c>
      <c r="AK925" s="14"/>
      <c r="AL925" s="14">
        <v>5.0184619816991197E-2</v>
      </c>
      <c r="AM925" s="14">
        <v>4.7919099531232197E-2</v>
      </c>
      <c r="AN925" s="14">
        <v>9.6604121416546104E-2</v>
      </c>
      <c r="AO925" s="14">
        <v>0.13900753319773801</v>
      </c>
      <c r="AP925" s="14">
        <v>0</v>
      </c>
      <c r="AQ925" s="14"/>
      <c r="AR925" s="14">
        <v>7.3447296081477704E-3</v>
      </c>
      <c r="AS925" s="14">
        <v>5.8932780232614203E-2</v>
      </c>
      <c r="AT925" s="14">
        <v>7.6555137504048507E-2</v>
      </c>
      <c r="AU925" s="14"/>
      <c r="AV925" s="14">
        <v>1.6877980851342698E-2</v>
      </c>
      <c r="AW925" s="14">
        <v>7.2231174470137494E-2</v>
      </c>
      <c r="AX925" s="14">
        <v>9.0336639466080199E-2</v>
      </c>
      <c r="AY925" s="14"/>
      <c r="AZ925" s="14">
        <v>3.5638323220270302E-2</v>
      </c>
      <c r="BA925" s="14">
        <v>6.7736728693562398E-2</v>
      </c>
      <c r="BB925" s="14">
        <v>6.09985474306423E-2</v>
      </c>
      <c r="BC925" s="14"/>
      <c r="BD925" s="14">
        <v>1.25524005522626E-2</v>
      </c>
      <c r="BE925" s="14">
        <v>6.5709753747928298E-2</v>
      </c>
      <c r="BF925" s="14"/>
      <c r="BG925" s="14">
        <v>3.5769908436187201E-2</v>
      </c>
      <c r="BH925" s="14">
        <v>0.15688524864315501</v>
      </c>
      <c r="BI925" s="14"/>
      <c r="BJ925" s="14">
        <v>0.103670486287795</v>
      </c>
      <c r="BK925" s="14">
        <v>7.1958671079788594E-2</v>
      </c>
    </row>
    <row r="926" spans="2:63" x14ac:dyDescent="0.35">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row>
    <row r="927" spans="2:63" x14ac:dyDescent="0.35">
      <c r="B927" s="6" t="s">
        <v>435</v>
      </c>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row>
    <row r="928" spans="2:63" x14ac:dyDescent="0.35">
      <c r="B928" s="21" t="s">
        <v>90</v>
      </c>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row>
    <row r="929" spans="2:63" x14ac:dyDescent="0.35">
      <c r="B929" t="s">
        <v>334</v>
      </c>
      <c r="C929" s="14">
        <v>0.17317420596842101</v>
      </c>
      <c r="D929" s="14">
        <v>0.17293695508757101</v>
      </c>
      <c r="E929" s="14">
        <v>0.17470433536711799</v>
      </c>
      <c r="F929" s="14"/>
      <c r="G929" s="14">
        <v>0.16092691581650001</v>
      </c>
      <c r="H929" s="14">
        <v>0.22259508398792499</v>
      </c>
      <c r="I929" s="14">
        <v>0.20093048442216899</v>
      </c>
      <c r="J929" s="14">
        <v>0.13817747568970001</v>
      </c>
      <c r="K929" s="14">
        <v>0.102924856763245</v>
      </c>
      <c r="L929" s="14">
        <v>0.18416910471808701</v>
      </c>
      <c r="M929" s="14"/>
      <c r="N929" s="14">
        <v>0.18100153238011299</v>
      </c>
      <c r="O929" s="14">
        <v>0.171595585515643</v>
      </c>
      <c r="P929" s="14"/>
      <c r="Q929" s="14">
        <v>0.157999574827902</v>
      </c>
      <c r="R929" s="14">
        <v>0.20094122971647899</v>
      </c>
      <c r="S929" s="14">
        <v>0.18031581735532401</v>
      </c>
      <c r="T929" s="14">
        <v>0.13197427959798</v>
      </c>
      <c r="U929" s="14">
        <v>0.110983073430289</v>
      </c>
      <c r="V929" s="14">
        <v>0.17817255065770499</v>
      </c>
      <c r="W929" s="14">
        <v>0.165141757560997</v>
      </c>
      <c r="X929" s="14">
        <v>0.14455653613173999</v>
      </c>
      <c r="Y929" s="14">
        <v>0.21073969994372699</v>
      </c>
      <c r="Z929" s="14">
        <v>3.9750242113370603E-2</v>
      </c>
      <c r="AA929" s="14"/>
      <c r="AB929" s="14">
        <v>0.249159049146669</v>
      </c>
      <c r="AC929" s="14">
        <v>0.14009728934922999</v>
      </c>
      <c r="AD929" s="14">
        <v>0.143642433411142</v>
      </c>
      <c r="AE929" s="14"/>
      <c r="AF929" s="14">
        <v>0.22334367949953601</v>
      </c>
      <c r="AG929" s="14">
        <v>0.152623100607892</v>
      </c>
      <c r="AH929" s="14">
        <v>0.109735185836087</v>
      </c>
      <c r="AI929" s="14">
        <v>0.118548141999244</v>
      </c>
      <c r="AJ929" s="14">
        <v>0</v>
      </c>
      <c r="AK929" s="14"/>
      <c r="AL929" s="14">
        <v>0.238027691450032</v>
      </c>
      <c r="AM929" s="14">
        <v>0.122487360372697</v>
      </c>
      <c r="AN929" s="14">
        <v>9.1324157186706403E-2</v>
      </c>
      <c r="AO929" s="14">
        <v>0.14927199798139901</v>
      </c>
      <c r="AP929" s="14">
        <v>0</v>
      </c>
      <c r="AQ929" s="14"/>
      <c r="AR929" s="14">
        <v>0.30201385739477099</v>
      </c>
      <c r="AS929" s="14">
        <v>0.186012692052235</v>
      </c>
      <c r="AT929" s="14">
        <v>0.13783764669040299</v>
      </c>
      <c r="AU929" s="14"/>
      <c r="AV929" s="14">
        <v>0.28357762124462599</v>
      </c>
      <c r="AW929" s="14">
        <v>0.14194004611118</v>
      </c>
      <c r="AX929" s="14">
        <v>8.5807592150337703E-2</v>
      </c>
      <c r="AY929" s="14"/>
      <c r="AZ929" s="14">
        <v>0.32158176191905402</v>
      </c>
      <c r="BA929" s="14">
        <v>0.181638767946491</v>
      </c>
      <c r="BB929" s="14">
        <v>0.101872621705603</v>
      </c>
      <c r="BC929" s="14"/>
      <c r="BD929" s="14">
        <v>0.30132694041111002</v>
      </c>
      <c r="BE929" s="14">
        <v>0.14309830085365699</v>
      </c>
      <c r="BF929" s="14"/>
      <c r="BG929" s="14">
        <v>0.20555166354365501</v>
      </c>
      <c r="BH929" s="14">
        <v>0.114378976144925</v>
      </c>
      <c r="BI929" s="14"/>
      <c r="BJ929" s="14">
        <v>0.15313120863176799</v>
      </c>
      <c r="BK929" s="14">
        <v>0.17866775097220999</v>
      </c>
    </row>
    <row r="930" spans="2:63" x14ac:dyDescent="0.35">
      <c r="B930" t="s">
        <v>335</v>
      </c>
      <c r="C930" s="14">
        <v>0.26119906451687802</v>
      </c>
      <c r="D930" s="14">
        <v>0.244458139432222</v>
      </c>
      <c r="E930" s="14">
        <v>0.27674634777607998</v>
      </c>
      <c r="F930" s="14"/>
      <c r="G930" s="14">
        <v>0.32146145853909103</v>
      </c>
      <c r="H930" s="14">
        <v>0.25115393734723301</v>
      </c>
      <c r="I930" s="14">
        <v>0.25781580641962598</v>
      </c>
      <c r="J930" s="14">
        <v>0.22310030092010499</v>
      </c>
      <c r="K930" s="14">
        <v>0.26643794607994598</v>
      </c>
      <c r="L930" s="14">
        <v>0.26503761764417</v>
      </c>
      <c r="M930" s="14"/>
      <c r="N930" s="14">
        <v>0.31853357131732701</v>
      </c>
      <c r="O930" s="14">
        <v>0.24963580264115701</v>
      </c>
      <c r="P930" s="14"/>
      <c r="Q930" s="14">
        <v>0.18861769397651501</v>
      </c>
      <c r="R930" s="14">
        <v>0.248033834860484</v>
      </c>
      <c r="S930" s="14">
        <v>0.212674513187255</v>
      </c>
      <c r="T930" s="14">
        <v>0.26341001242505302</v>
      </c>
      <c r="U930" s="14">
        <v>0.31020573224327302</v>
      </c>
      <c r="V930" s="14">
        <v>0.37143781914779</v>
      </c>
      <c r="W930" s="14">
        <v>0.26301410741780301</v>
      </c>
      <c r="X930" s="14">
        <v>0.263317808382587</v>
      </c>
      <c r="Y930" s="14">
        <v>0.24082039947564499</v>
      </c>
      <c r="Z930" s="14">
        <v>0.26056807554738198</v>
      </c>
      <c r="AA930" s="14"/>
      <c r="AB930" s="14">
        <v>0.32237471758502301</v>
      </c>
      <c r="AC930" s="14">
        <v>0.272846798757575</v>
      </c>
      <c r="AD930" s="14">
        <v>0.22529403715618401</v>
      </c>
      <c r="AE930" s="14"/>
      <c r="AF930" s="14">
        <v>0.33176631449630201</v>
      </c>
      <c r="AG930" s="14">
        <v>0.222128639609389</v>
      </c>
      <c r="AH930" s="14">
        <v>0.207849442542724</v>
      </c>
      <c r="AI930" s="14">
        <v>0.215194815832807</v>
      </c>
      <c r="AJ930" s="14">
        <v>0</v>
      </c>
      <c r="AK930" s="14"/>
      <c r="AL930" s="14">
        <v>0.31266011072972999</v>
      </c>
      <c r="AM930" s="14">
        <v>0.24755600182967899</v>
      </c>
      <c r="AN930" s="14">
        <v>0.257009483708736</v>
      </c>
      <c r="AO930" s="14">
        <v>0.256939005766668</v>
      </c>
      <c r="AP930" s="14">
        <v>0</v>
      </c>
      <c r="AQ930" s="14"/>
      <c r="AR930" s="14">
        <v>0.35213190514214299</v>
      </c>
      <c r="AS930" s="14">
        <v>0.30722082305332499</v>
      </c>
      <c r="AT930" s="14">
        <v>0.19908533910565801</v>
      </c>
      <c r="AU930" s="14"/>
      <c r="AV930" s="14">
        <v>0.265133790752553</v>
      </c>
      <c r="AW930" s="14">
        <v>0.27316948441349198</v>
      </c>
      <c r="AX930" s="14">
        <v>0.230064492041712</v>
      </c>
      <c r="AY930" s="14"/>
      <c r="AZ930" s="14">
        <v>0.30494867587279001</v>
      </c>
      <c r="BA930" s="14">
        <v>0.279512045245639</v>
      </c>
      <c r="BB930" s="14">
        <v>0.23435230519754899</v>
      </c>
      <c r="BC930" s="14"/>
      <c r="BD930" s="14">
        <v>0.28023984144006803</v>
      </c>
      <c r="BE930" s="14">
        <v>0.25597931752046399</v>
      </c>
      <c r="BF930" s="14"/>
      <c r="BG930" s="14">
        <v>0.26393746921229</v>
      </c>
      <c r="BH930" s="14">
        <v>0.256226310462847</v>
      </c>
      <c r="BI930" s="14"/>
      <c r="BJ930" s="14">
        <v>0.246752542964915</v>
      </c>
      <c r="BK930" s="14">
        <v>0.26515868267981502</v>
      </c>
    </row>
    <row r="931" spans="2:63" x14ac:dyDescent="0.35">
      <c r="B931" t="s">
        <v>336</v>
      </c>
      <c r="C931" s="14">
        <v>0.235192142236197</v>
      </c>
      <c r="D931" s="14">
        <v>0.25146652622334298</v>
      </c>
      <c r="E931" s="14">
        <v>0.21623474924448699</v>
      </c>
      <c r="F931" s="14"/>
      <c r="G931" s="14">
        <v>0.19331295342009699</v>
      </c>
      <c r="H931" s="14">
        <v>0.215541255435373</v>
      </c>
      <c r="I931" s="14">
        <v>0.180230436427434</v>
      </c>
      <c r="J931" s="14">
        <v>0.243749390339905</v>
      </c>
      <c r="K931" s="14">
        <v>0.328038364773382</v>
      </c>
      <c r="L931" s="14">
        <v>0.271350290631518</v>
      </c>
      <c r="M931" s="14"/>
      <c r="N931" s="14">
        <v>0.203214562820657</v>
      </c>
      <c r="O931" s="14">
        <v>0.24164140195025499</v>
      </c>
      <c r="P931" s="14"/>
      <c r="Q931" s="14">
        <v>0.25030962945527002</v>
      </c>
      <c r="R931" s="14">
        <v>0.21962442643374</v>
      </c>
      <c r="S931" s="14">
        <v>0.20071587638428001</v>
      </c>
      <c r="T931" s="14">
        <v>0.20378854266247101</v>
      </c>
      <c r="U931" s="14">
        <v>0.18183033289995201</v>
      </c>
      <c r="V931" s="14">
        <v>0.239758917365787</v>
      </c>
      <c r="W931" s="14">
        <v>0.228118334513779</v>
      </c>
      <c r="X931" s="14">
        <v>0.24831498989453901</v>
      </c>
      <c r="Y931" s="14">
        <v>0.25779339629201198</v>
      </c>
      <c r="Z931" s="14">
        <v>0.26349072619751202</v>
      </c>
      <c r="AA931" s="14"/>
      <c r="AB931" s="14">
        <v>0.22668455203869001</v>
      </c>
      <c r="AC931" s="14">
        <v>0.24840168049584499</v>
      </c>
      <c r="AD931" s="14">
        <v>0.250919922948598</v>
      </c>
      <c r="AE931" s="14"/>
      <c r="AF931" s="14">
        <v>0.239923446494926</v>
      </c>
      <c r="AG931" s="14">
        <v>0.25432423635159401</v>
      </c>
      <c r="AH931" s="14">
        <v>0.26722795298619201</v>
      </c>
      <c r="AI931" s="14">
        <v>0.177350088348873</v>
      </c>
      <c r="AJ931" s="14">
        <v>0</v>
      </c>
      <c r="AK931" s="14"/>
      <c r="AL931" s="14">
        <v>0.24547043838945001</v>
      </c>
      <c r="AM931" s="14">
        <v>0.24613937983332901</v>
      </c>
      <c r="AN931" s="14">
        <v>0.21555278277754999</v>
      </c>
      <c r="AO931" s="14">
        <v>0.100467216082562</v>
      </c>
      <c r="AP931" s="14">
        <v>0</v>
      </c>
      <c r="AQ931" s="14"/>
      <c r="AR931" s="14">
        <v>0.21071909746693701</v>
      </c>
      <c r="AS931" s="14">
        <v>0.25135034949481</v>
      </c>
      <c r="AT931" s="14">
        <v>0.233859846346718</v>
      </c>
      <c r="AU931" s="14"/>
      <c r="AV931" s="14">
        <v>0.21279814066806499</v>
      </c>
      <c r="AW931" s="14">
        <v>0.25576020233435898</v>
      </c>
      <c r="AX931" s="14">
        <v>0.226531160178956</v>
      </c>
      <c r="AY931" s="14"/>
      <c r="AZ931" s="14">
        <v>0.183585820791617</v>
      </c>
      <c r="BA931" s="14">
        <v>0.241823215812137</v>
      </c>
      <c r="BB931" s="14">
        <v>0.26004695659046501</v>
      </c>
      <c r="BC931" s="14"/>
      <c r="BD931" s="14">
        <v>0.165186308779639</v>
      </c>
      <c r="BE931" s="14">
        <v>0.27677744073029298</v>
      </c>
      <c r="BF931" s="14"/>
      <c r="BG931" s="14">
        <v>0.24581415105127299</v>
      </c>
      <c r="BH931" s="14">
        <v>0.215903306847611</v>
      </c>
      <c r="BI931" s="14"/>
      <c r="BJ931" s="14">
        <v>0.25094315962802899</v>
      </c>
      <c r="BK931" s="14">
        <v>0.23087497742077001</v>
      </c>
    </row>
    <row r="932" spans="2:63" x14ac:dyDescent="0.35">
      <c r="B932" t="s">
        <v>337</v>
      </c>
      <c r="C932" s="14">
        <v>0.12801690557063999</v>
      </c>
      <c r="D932" s="14">
        <v>0.12941782339331601</v>
      </c>
      <c r="E932" s="14">
        <v>0.12773096417385801</v>
      </c>
      <c r="F932" s="14"/>
      <c r="G932" s="14">
        <v>0.161642831837774</v>
      </c>
      <c r="H932" s="14">
        <v>0.10665234174169699</v>
      </c>
      <c r="I932" s="14">
        <v>0.124706068165507</v>
      </c>
      <c r="J932" s="14">
        <v>0.17754475792969401</v>
      </c>
      <c r="K932" s="14">
        <v>0.10311266539088899</v>
      </c>
      <c r="L932" s="14">
        <v>0.10101803149720499</v>
      </c>
      <c r="M932" s="14"/>
      <c r="N932" s="14">
        <v>0.114178261204535</v>
      </c>
      <c r="O932" s="14">
        <v>0.13080789266968601</v>
      </c>
      <c r="P932" s="14"/>
      <c r="Q932" s="14">
        <v>0.11647634779377</v>
      </c>
      <c r="R932" s="14">
        <v>0.14150645058544101</v>
      </c>
      <c r="S932" s="14">
        <v>0.22602755924536</v>
      </c>
      <c r="T932" s="14">
        <v>0.203282735961336</v>
      </c>
      <c r="U932" s="14">
        <v>0.118390108767865</v>
      </c>
      <c r="V932" s="14">
        <v>9.2766914897315006E-2</v>
      </c>
      <c r="W932" s="14">
        <v>0.114945705772835</v>
      </c>
      <c r="X932" s="14">
        <v>8.1459841418116893E-2</v>
      </c>
      <c r="Y932" s="14">
        <v>0.12893660203854199</v>
      </c>
      <c r="Z932" s="14">
        <v>0.10726883184160101</v>
      </c>
      <c r="AA932" s="14"/>
      <c r="AB932" s="14">
        <v>0.118632594544864</v>
      </c>
      <c r="AC932" s="14">
        <v>0.14492217833570201</v>
      </c>
      <c r="AD932" s="14">
        <v>0.122362209085548</v>
      </c>
      <c r="AE932" s="14"/>
      <c r="AF932" s="14">
        <v>9.7122526078776E-2</v>
      </c>
      <c r="AG932" s="14">
        <v>0.133013685501568</v>
      </c>
      <c r="AH932" s="14">
        <v>0.17893550669354299</v>
      </c>
      <c r="AI932" s="14">
        <v>0.19555936985377001</v>
      </c>
      <c r="AJ932" s="14">
        <v>0</v>
      </c>
      <c r="AK932" s="14"/>
      <c r="AL932" s="14">
        <v>9.6381771228438204E-2</v>
      </c>
      <c r="AM932" s="14">
        <v>0.14797733737257099</v>
      </c>
      <c r="AN932" s="14">
        <v>0.18458223558383</v>
      </c>
      <c r="AO932" s="14">
        <v>0.17911917664093799</v>
      </c>
      <c r="AP932" s="14">
        <v>0</v>
      </c>
      <c r="AQ932" s="14"/>
      <c r="AR932" s="14">
        <v>8.1229385277472699E-2</v>
      </c>
      <c r="AS932" s="14">
        <v>0.132167785074158</v>
      </c>
      <c r="AT932" s="14">
        <v>0.151309136169758</v>
      </c>
      <c r="AU932" s="14"/>
      <c r="AV932" s="14">
        <v>0.10229723205946201</v>
      </c>
      <c r="AW932" s="14">
        <v>0.158919699802126</v>
      </c>
      <c r="AX932" s="14">
        <v>0.12376825053716201</v>
      </c>
      <c r="AY932" s="14"/>
      <c r="AZ932" s="14">
        <v>9.5250942424470603E-2</v>
      </c>
      <c r="BA932" s="14">
        <v>0.121084026100489</v>
      </c>
      <c r="BB932" s="14">
        <v>0.16107051610554399</v>
      </c>
      <c r="BC932" s="14"/>
      <c r="BD932" s="14">
        <v>0.107475182365766</v>
      </c>
      <c r="BE932" s="14">
        <v>0.122017957661978</v>
      </c>
      <c r="BF932" s="14"/>
      <c r="BG932" s="14">
        <v>0.118632302386006</v>
      </c>
      <c r="BH932" s="14">
        <v>0.14505869768049601</v>
      </c>
      <c r="BI932" s="14"/>
      <c r="BJ932" s="14">
        <v>0.120903871056823</v>
      </c>
      <c r="BK932" s="14">
        <v>0.12996650295664</v>
      </c>
    </row>
    <row r="933" spans="2:63" x14ac:dyDescent="0.35">
      <c r="B933" t="s">
        <v>338</v>
      </c>
      <c r="C933" s="14">
        <v>0.11763967426484601</v>
      </c>
      <c r="D933" s="14">
        <v>0.12767153876000101</v>
      </c>
      <c r="E933" s="14">
        <v>0.10951574013999101</v>
      </c>
      <c r="F933" s="14"/>
      <c r="G933" s="14">
        <v>8.3507951393014604E-2</v>
      </c>
      <c r="H933" s="14">
        <v>0.13740729940666499</v>
      </c>
      <c r="I933" s="14">
        <v>0.130926157065549</v>
      </c>
      <c r="J933" s="14">
        <v>0.107337320973885</v>
      </c>
      <c r="K933" s="14">
        <v>0.109804168470109</v>
      </c>
      <c r="L933" s="14">
        <v>0.12187780577886299</v>
      </c>
      <c r="M933" s="14"/>
      <c r="N933" s="14">
        <v>0.165679593556534</v>
      </c>
      <c r="O933" s="14">
        <v>0.10795095104635501</v>
      </c>
      <c r="P933" s="14"/>
      <c r="Q933" s="14">
        <v>0.13123992479297</v>
      </c>
      <c r="R933" s="14">
        <v>7.2229485776740196E-2</v>
      </c>
      <c r="S933" s="14">
        <v>7.8561680716068394E-2</v>
      </c>
      <c r="T933" s="14">
        <v>0.12809336554054601</v>
      </c>
      <c r="U933" s="14">
        <v>0.208925234052287</v>
      </c>
      <c r="V933" s="14">
        <v>0.106674322617691</v>
      </c>
      <c r="W933" s="14">
        <v>0.13979633096835301</v>
      </c>
      <c r="X933" s="14">
        <v>0.15250500161700001</v>
      </c>
      <c r="Y933" s="14">
        <v>0.142839566739561</v>
      </c>
      <c r="Z933" s="14">
        <v>0.111554278195064</v>
      </c>
      <c r="AA933" s="14"/>
      <c r="AB933" s="14">
        <v>4.8156308150432099E-2</v>
      </c>
      <c r="AC933" s="14">
        <v>0.103642322356119</v>
      </c>
      <c r="AD933" s="14">
        <v>0.19018905035701</v>
      </c>
      <c r="AE933" s="14"/>
      <c r="AF933" s="14">
        <v>5.7857821352058698E-2</v>
      </c>
      <c r="AG933" s="14">
        <v>0.16345413490617</v>
      </c>
      <c r="AH933" s="14">
        <v>0.16217467785522599</v>
      </c>
      <c r="AI933" s="14">
        <v>0.15669124000439499</v>
      </c>
      <c r="AJ933" s="14">
        <v>0</v>
      </c>
      <c r="AK933" s="14"/>
      <c r="AL933" s="14">
        <v>5.4808247292262399E-2</v>
      </c>
      <c r="AM933" s="14">
        <v>0.188312130967321</v>
      </c>
      <c r="AN933" s="14">
        <v>0.13136577853936501</v>
      </c>
      <c r="AO933" s="14">
        <v>0.17519507033069601</v>
      </c>
      <c r="AP933" s="14">
        <v>0</v>
      </c>
      <c r="AQ933" s="14"/>
      <c r="AR933" s="14">
        <v>5.3905754718675702E-2</v>
      </c>
      <c r="AS933" s="14">
        <v>6.7708040530636907E-2</v>
      </c>
      <c r="AT933" s="14">
        <v>0.19829321694902299</v>
      </c>
      <c r="AU933" s="14"/>
      <c r="AV933" s="14">
        <v>0.103726597539553</v>
      </c>
      <c r="AW933" s="14">
        <v>0.10972604743001201</v>
      </c>
      <c r="AX933" s="14">
        <v>0.19358819638462299</v>
      </c>
      <c r="AY933" s="14"/>
      <c r="AZ933" s="14">
        <v>6.2914006759291097E-2</v>
      </c>
      <c r="BA933" s="14">
        <v>9.8398090278138797E-2</v>
      </c>
      <c r="BB933" s="14">
        <v>0.18668811231105301</v>
      </c>
      <c r="BC933" s="14"/>
      <c r="BD933" s="14">
        <v>0.131829586370104</v>
      </c>
      <c r="BE933" s="14">
        <v>0.12831485863186601</v>
      </c>
      <c r="BF933" s="14"/>
      <c r="BG933" s="14">
        <v>0.128820943048543</v>
      </c>
      <c r="BH933" s="14">
        <v>9.73352613464398E-2</v>
      </c>
      <c r="BI933" s="14"/>
      <c r="BJ933" s="14">
        <v>0.12597974892388999</v>
      </c>
      <c r="BK933" s="14">
        <v>0.115353759902595</v>
      </c>
    </row>
    <row r="934" spans="2:63" x14ac:dyDescent="0.35">
      <c r="B934" t="s">
        <v>86</v>
      </c>
      <c r="C934" s="14">
        <v>8.4778007443018097E-2</v>
      </c>
      <c r="D934" s="14">
        <v>7.4049017103547304E-2</v>
      </c>
      <c r="E934" s="14">
        <v>9.5067863298466698E-2</v>
      </c>
      <c r="F934" s="14"/>
      <c r="G934" s="14">
        <v>7.9147888993522597E-2</v>
      </c>
      <c r="H934" s="14">
        <v>6.6650082081107107E-2</v>
      </c>
      <c r="I934" s="14">
        <v>0.10539104749971601</v>
      </c>
      <c r="J934" s="14">
        <v>0.110090754146711</v>
      </c>
      <c r="K934" s="14">
        <v>8.9681998522428794E-2</v>
      </c>
      <c r="L934" s="14">
        <v>5.6547149730155601E-2</v>
      </c>
      <c r="M934" s="14"/>
      <c r="N934" s="14">
        <v>1.7392478720834201E-2</v>
      </c>
      <c r="O934" s="14">
        <v>9.8368366176903893E-2</v>
      </c>
      <c r="P934" s="14"/>
      <c r="Q934" s="14">
        <v>0.15535682915357199</v>
      </c>
      <c r="R934" s="14">
        <v>0.11766457262711599</v>
      </c>
      <c r="S934" s="14">
        <v>0.101704553111712</v>
      </c>
      <c r="T934" s="14">
        <v>6.9451063812613803E-2</v>
      </c>
      <c r="U934" s="14">
        <v>6.9665518606334798E-2</v>
      </c>
      <c r="V934" s="14">
        <v>1.1189475313712101E-2</v>
      </c>
      <c r="W934" s="14">
        <v>8.8983763766233098E-2</v>
      </c>
      <c r="X934" s="14">
        <v>0.10984582255601801</v>
      </c>
      <c r="Y934" s="14">
        <v>1.88703355105127E-2</v>
      </c>
      <c r="Z934" s="14">
        <v>0.21736784610507101</v>
      </c>
      <c r="AA934" s="14"/>
      <c r="AB934" s="14">
        <v>3.4992778534321499E-2</v>
      </c>
      <c r="AC934" s="14">
        <v>9.0089730705528406E-2</v>
      </c>
      <c r="AD934" s="14">
        <v>6.7592347041518397E-2</v>
      </c>
      <c r="AE934" s="14"/>
      <c r="AF934" s="14">
        <v>4.9986212078402002E-2</v>
      </c>
      <c r="AG934" s="14">
        <v>7.4456203023385903E-2</v>
      </c>
      <c r="AH934" s="14">
        <v>7.4077234086228905E-2</v>
      </c>
      <c r="AI934" s="14">
        <v>0.136656343960911</v>
      </c>
      <c r="AJ934" s="14">
        <v>0</v>
      </c>
      <c r="AK934" s="14"/>
      <c r="AL934" s="14">
        <v>5.2651740910087799E-2</v>
      </c>
      <c r="AM934" s="14">
        <v>4.7527789624403703E-2</v>
      </c>
      <c r="AN934" s="14">
        <v>0.120165562203813</v>
      </c>
      <c r="AO934" s="14">
        <v>0.13900753319773801</v>
      </c>
      <c r="AP934" s="14">
        <v>0</v>
      </c>
      <c r="AQ934" s="14"/>
      <c r="AR934" s="14">
        <v>0</v>
      </c>
      <c r="AS934" s="14">
        <v>5.5540309794834798E-2</v>
      </c>
      <c r="AT934" s="14">
        <v>7.9614814738439704E-2</v>
      </c>
      <c r="AU934" s="14"/>
      <c r="AV934" s="14">
        <v>3.2466617735741603E-2</v>
      </c>
      <c r="AW934" s="14">
        <v>6.04845199088321E-2</v>
      </c>
      <c r="AX934" s="14">
        <v>0.14024030870720899</v>
      </c>
      <c r="AY934" s="14"/>
      <c r="AZ934" s="14">
        <v>3.1718792232777099E-2</v>
      </c>
      <c r="BA934" s="14">
        <v>7.7543854617105196E-2</v>
      </c>
      <c r="BB934" s="14">
        <v>5.5969488089786301E-2</v>
      </c>
      <c r="BC934" s="14"/>
      <c r="BD934" s="14">
        <v>1.3942140633313799E-2</v>
      </c>
      <c r="BE934" s="14">
        <v>7.3812124601742704E-2</v>
      </c>
      <c r="BF934" s="14"/>
      <c r="BG934" s="14">
        <v>3.7243470758232602E-2</v>
      </c>
      <c r="BH934" s="14">
        <v>0.171097447517681</v>
      </c>
      <c r="BI934" s="14"/>
      <c r="BJ934" s="14">
        <v>0.102289468794576</v>
      </c>
      <c r="BK934" s="14">
        <v>7.9978326067969299E-2</v>
      </c>
    </row>
    <row r="935" spans="2:63" x14ac:dyDescent="0.35">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row>
    <row r="936" spans="2:63" x14ac:dyDescent="0.35">
      <c r="B936" s="6" t="s">
        <v>436</v>
      </c>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row>
    <row r="937" spans="2:63" x14ac:dyDescent="0.35">
      <c r="B937" s="21" t="s">
        <v>90</v>
      </c>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row>
    <row r="938" spans="2:63" x14ac:dyDescent="0.35">
      <c r="B938" t="s">
        <v>334</v>
      </c>
      <c r="C938" s="14">
        <v>0.24794409262546199</v>
      </c>
      <c r="D938" s="14">
        <v>0.25848441301054298</v>
      </c>
      <c r="E938" s="14">
        <v>0.24035392067980299</v>
      </c>
      <c r="F938" s="14"/>
      <c r="G938" s="14">
        <v>0.23846845338369899</v>
      </c>
      <c r="H938" s="14">
        <v>0.25593561168601697</v>
      </c>
      <c r="I938" s="14">
        <v>0.228661116775112</v>
      </c>
      <c r="J938" s="14">
        <v>0.30602183294135299</v>
      </c>
      <c r="K938" s="14">
        <v>0.18949483237319201</v>
      </c>
      <c r="L938" s="14">
        <v>0.256510527772566</v>
      </c>
      <c r="M938" s="14"/>
      <c r="N938" s="14">
        <v>0.32989984024149699</v>
      </c>
      <c r="O938" s="14">
        <v>0.23141520234995899</v>
      </c>
      <c r="P938" s="14"/>
      <c r="Q938" s="14">
        <v>0.281777459013833</v>
      </c>
      <c r="R938" s="14">
        <v>0.21651703822202301</v>
      </c>
      <c r="S938" s="14">
        <v>0.273503882265826</v>
      </c>
      <c r="T938" s="14">
        <v>0.209086374326137</v>
      </c>
      <c r="U938" s="14">
        <v>0.31691919437088001</v>
      </c>
      <c r="V938" s="14">
        <v>0.27611907497704102</v>
      </c>
      <c r="W938" s="14">
        <v>0.23374636243157901</v>
      </c>
      <c r="X938" s="14">
        <v>0.24868146598798499</v>
      </c>
      <c r="Y938" s="14">
        <v>0.30004495397176301</v>
      </c>
      <c r="Z938" s="14">
        <v>0.118035162024778</v>
      </c>
      <c r="AA938" s="14"/>
      <c r="AB938" s="14">
        <v>0.41373011994001002</v>
      </c>
      <c r="AC938" s="14">
        <v>0.18907724931957001</v>
      </c>
      <c r="AD938" s="14">
        <v>0.18779787277509699</v>
      </c>
      <c r="AE938" s="14"/>
      <c r="AF938" s="14">
        <v>0.39501657619161501</v>
      </c>
      <c r="AG938" s="14">
        <v>0.15017831053021699</v>
      </c>
      <c r="AH938" s="14">
        <v>0.123455550580596</v>
      </c>
      <c r="AI938" s="14">
        <v>0.13766378359006901</v>
      </c>
      <c r="AJ938" s="14">
        <v>0</v>
      </c>
      <c r="AK938" s="14"/>
      <c r="AL938" s="14">
        <v>0.40211000103905398</v>
      </c>
      <c r="AM938" s="14">
        <v>0.140102041714431</v>
      </c>
      <c r="AN938" s="14">
        <v>0.177836449173189</v>
      </c>
      <c r="AO938" s="14">
        <v>0</v>
      </c>
      <c r="AP938" s="14">
        <v>0</v>
      </c>
      <c r="AQ938" s="14"/>
      <c r="AR938" s="14">
        <v>0.57433668021634898</v>
      </c>
      <c r="AS938" s="14">
        <v>0.25978063041469801</v>
      </c>
      <c r="AT938" s="14">
        <v>0.15384895986257499</v>
      </c>
      <c r="AU938" s="14"/>
      <c r="AV938" s="14">
        <v>0.44633248863496</v>
      </c>
      <c r="AW938" s="14">
        <v>0.18443549408162899</v>
      </c>
      <c r="AX938" s="14">
        <v>0.136928936553605</v>
      </c>
      <c r="AY938" s="14"/>
      <c r="AZ938" s="14">
        <v>0.445175060870238</v>
      </c>
      <c r="BA938" s="14">
        <v>0.25206590344434798</v>
      </c>
      <c r="BB938" s="14">
        <v>0.16910446048926001</v>
      </c>
      <c r="BC938" s="14"/>
      <c r="BD938" s="14">
        <v>0.360125216395005</v>
      </c>
      <c r="BE938" s="14">
        <v>0.20805258950050201</v>
      </c>
      <c r="BF938" s="14"/>
      <c r="BG938" s="14">
        <v>0.28878345222181201</v>
      </c>
      <c r="BH938" s="14">
        <v>0.17378263236465299</v>
      </c>
      <c r="BI938" s="14"/>
      <c r="BJ938" s="14">
        <v>0.23363967905288199</v>
      </c>
      <c r="BK938" s="14">
        <v>0.251864760696902</v>
      </c>
    </row>
    <row r="939" spans="2:63" x14ac:dyDescent="0.35">
      <c r="B939" t="s">
        <v>335</v>
      </c>
      <c r="C939" s="14">
        <v>0.27867725939316201</v>
      </c>
      <c r="D939" s="14">
        <v>0.26394695592922901</v>
      </c>
      <c r="E939" s="14">
        <v>0.28996172483250199</v>
      </c>
      <c r="F939" s="14"/>
      <c r="G939" s="14">
        <v>0.33207912174005699</v>
      </c>
      <c r="H939" s="14">
        <v>0.28394444439759098</v>
      </c>
      <c r="I939" s="14">
        <v>0.25378330434996899</v>
      </c>
      <c r="J939" s="14">
        <v>0.246269691466829</v>
      </c>
      <c r="K939" s="14">
        <v>0.33589717238571998</v>
      </c>
      <c r="L939" s="14">
        <v>0.24861317834754301</v>
      </c>
      <c r="M939" s="14"/>
      <c r="N939" s="14">
        <v>0.28897898240571002</v>
      </c>
      <c r="O939" s="14">
        <v>0.27659960097046299</v>
      </c>
      <c r="P939" s="14"/>
      <c r="Q939" s="14">
        <v>0.25980790524730402</v>
      </c>
      <c r="R939" s="14">
        <v>0.25988457575007101</v>
      </c>
      <c r="S939" s="14">
        <v>0.28519381608573002</v>
      </c>
      <c r="T939" s="14">
        <v>0.249249593947071</v>
      </c>
      <c r="U939" s="14">
        <v>0.28984608174368098</v>
      </c>
      <c r="V939" s="14">
        <v>0.35352755083593301</v>
      </c>
      <c r="W939" s="14">
        <v>0.27410413208458401</v>
      </c>
      <c r="X939" s="14">
        <v>0.26423041413134701</v>
      </c>
      <c r="Y939" s="14">
        <v>0.28573402457234198</v>
      </c>
      <c r="Z939" s="14">
        <v>0.26015153186829199</v>
      </c>
      <c r="AA939" s="14"/>
      <c r="AB939" s="14">
        <v>0.30863787212789301</v>
      </c>
      <c r="AC939" s="14">
        <v>0.29011936076240602</v>
      </c>
      <c r="AD939" s="14">
        <v>0.26523872680319999</v>
      </c>
      <c r="AE939" s="14"/>
      <c r="AF939" s="14">
        <v>0.29022138405935</v>
      </c>
      <c r="AG939" s="14">
        <v>0.29511989136432998</v>
      </c>
      <c r="AH939" s="14">
        <v>0.34040920426132099</v>
      </c>
      <c r="AI939" s="14">
        <v>0.21534401064543701</v>
      </c>
      <c r="AJ939" s="14">
        <v>0</v>
      </c>
      <c r="AK939" s="14"/>
      <c r="AL939" s="14">
        <v>0.29430800062450702</v>
      </c>
      <c r="AM939" s="14">
        <v>0.30076427510729198</v>
      </c>
      <c r="AN939" s="14">
        <v>0.24054422273843801</v>
      </c>
      <c r="AO939" s="14">
        <v>0.42998975103612502</v>
      </c>
      <c r="AP939" s="14">
        <v>0</v>
      </c>
      <c r="AQ939" s="14"/>
      <c r="AR939" s="14">
        <v>0.25922410258133699</v>
      </c>
      <c r="AS939" s="14">
        <v>0.34545134941920302</v>
      </c>
      <c r="AT939" s="14">
        <v>0.23871513763755201</v>
      </c>
      <c r="AU939" s="14"/>
      <c r="AV939" s="14">
        <v>0.21302437920933001</v>
      </c>
      <c r="AW939" s="14">
        <v>0.33878613874372399</v>
      </c>
      <c r="AX939" s="14">
        <v>0.28330813562562701</v>
      </c>
      <c r="AY939" s="14"/>
      <c r="AZ939" s="14">
        <v>0.24999000098593499</v>
      </c>
      <c r="BA939" s="14">
        <v>0.28422564726245098</v>
      </c>
      <c r="BB939" s="14">
        <v>0.30062102495841497</v>
      </c>
      <c r="BC939" s="14"/>
      <c r="BD939" s="14">
        <v>0.240119638177135</v>
      </c>
      <c r="BE939" s="14">
        <v>0.30472868901933198</v>
      </c>
      <c r="BF939" s="14"/>
      <c r="BG939" s="14">
        <v>0.28012574740906998</v>
      </c>
      <c r="BH939" s="14">
        <v>0.27604690506117002</v>
      </c>
      <c r="BI939" s="14"/>
      <c r="BJ939" s="14">
        <v>0.25731494737935801</v>
      </c>
      <c r="BK939" s="14">
        <v>0.284532412714876</v>
      </c>
    </row>
    <row r="940" spans="2:63" x14ac:dyDescent="0.35">
      <c r="B940" t="s">
        <v>336</v>
      </c>
      <c r="C940" s="14">
        <v>0.212633994747742</v>
      </c>
      <c r="D940" s="14">
        <v>0.214351118212496</v>
      </c>
      <c r="E940" s="14">
        <v>0.20918001786865001</v>
      </c>
      <c r="F940" s="14"/>
      <c r="G940" s="14">
        <v>0.23454257700533401</v>
      </c>
      <c r="H940" s="14">
        <v>0.186654364703109</v>
      </c>
      <c r="I940" s="14">
        <v>0.209707344240635</v>
      </c>
      <c r="J940" s="14">
        <v>0.188856556357063</v>
      </c>
      <c r="K940" s="14">
        <v>0.21990600603146701</v>
      </c>
      <c r="L940" s="14">
        <v>0.24710976620960801</v>
      </c>
      <c r="M940" s="14"/>
      <c r="N940" s="14">
        <v>0.132514764913407</v>
      </c>
      <c r="O940" s="14">
        <v>0.228792494882398</v>
      </c>
      <c r="P940" s="14"/>
      <c r="Q940" s="14">
        <v>0.232942293422741</v>
      </c>
      <c r="R940" s="14">
        <v>0.23582843180808599</v>
      </c>
      <c r="S940" s="14">
        <v>0.179021383222007</v>
      </c>
      <c r="T940" s="14">
        <v>0.34001322276332102</v>
      </c>
      <c r="U940" s="14">
        <v>0.10215459728955401</v>
      </c>
      <c r="V940" s="14">
        <v>0.16168214815005699</v>
      </c>
      <c r="W940" s="14">
        <v>0.16837647418676799</v>
      </c>
      <c r="X940" s="14">
        <v>0.217989112120173</v>
      </c>
      <c r="Y940" s="14">
        <v>0.193012572349643</v>
      </c>
      <c r="Z940" s="14">
        <v>0.21251196178161899</v>
      </c>
      <c r="AA940" s="14"/>
      <c r="AB940" s="14">
        <v>0.14501537198037601</v>
      </c>
      <c r="AC940" s="14">
        <v>0.281196306422277</v>
      </c>
      <c r="AD940" s="14">
        <v>0.205114103784197</v>
      </c>
      <c r="AE940" s="14"/>
      <c r="AF940" s="14">
        <v>0.17892412429360199</v>
      </c>
      <c r="AG940" s="14">
        <v>0.22785915761362399</v>
      </c>
      <c r="AH940" s="14">
        <v>0.31235528659388401</v>
      </c>
      <c r="AI940" s="14">
        <v>0.23365348346475401</v>
      </c>
      <c r="AJ940" s="14">
        <v>0</v>
      </c>
      <c r="AK940" s="14"/>
      <c r="AL940" s="14">
        <v>0.166697154369816</v>
      </c>
      <c r="AM940" s="14">
        <v>0.20002611754614899</v>
      </c>
      <c r="AN940" s="14">
        <v>0.27986500628608502</v>
      </c>
      <c r="AO940" s="14">
        <v>0.27267448450856102</v>
      </c>
      <c r="AP940" s="14">
        <v>0</v>
      </c>
      <c r="AQ940" s="14"/>
      <c r="AR940" s="14">
        <v>8.6497345489363303E-2</v>
      </c>
      <c r="AS940" s="14">
        <v>0.22929364604111499</v>
      </c>
      <c r="AT940" s="14">
        <v>0.235184129768366</v>
      </c>
      <c r="AU940" s="14"/>
      <c r="AV940" s="14">
        <v>0.176061979647615</v>
      </c>
      <c r="AW940" s="14">
        <v>0.21461536842458601</v>
      </c>
      <c r="AX940" s="14">
        <v>0.21823140268309299</v>
      </c>
      <c r="AY940" s="14"/>
      <c r="AZ940" s="14">
        <v>0.14200877414608401</v>
      </c>
      <c r="BA940" s="14">
        <v>0.25082751095596501</v>
      </c>
      <c r="BB940" s="14">
        <v>0.18720227461925501</v>
      </c>
      <c r="BC940" s="14"/>
      <c r="BD940" s="14">
        <v>0.18049649512487401</v>
      </c>
      <c r="BE940" s="14">
        <v>0.23471573206828</v>
      </c>
      <c r="BF940" s="14"/>
      <c r="BG940" s="14">
        <v>0.20922005721294001</v>
      </c>
      <c r="BH940" s="14">
        <v>0.21883346984535701</v>
      </c>
      <c r="BI940" s="14"/>
      <c r="BJ940" s="14">
        <v>0.242221170740475</v>
      </c>
      <c r="BK940" s="14">
        <v>0.20452450492838001</v>
      </c>
    </row>
    <row r="941" spans="2:63" x14ac:dyDescent="0.35">
      <c r="B941" t="s">
        <v>337</v>
      </c>
      <c r="C941" s="14">
        <v>9.5791302835053105E-2</v>
      </c>
      <c r="D941" s="14">
        <v>0.11251069305379</v>
      </c>
      <c r="E941" s="14">
        <v>8.1489251830548601E-2</v>
      </c>
      <c r="F941" s="14"/>
      <c r="G941" s="14">
        <v>7.9885102161730004E-2</v>
      </c>
      <c r="H941" s="14">
        <v>0.11001221605321999</v>
      </c>
      <c r="I941" s="14">
        <v>9.8458745208400894E-2</v>
      </c>
      <c r="J941" s="14">
        <v>8.5525955285499097E-2</v>
      </c>
      <c r="K941" s="14">
        <v>0.109903316301522</v>
      </c>
      <c r="L941" s="14">
        <v>8.7614296654209195E-2</v>
      </c>
      <c r="M941" s="14"/>
      <c r="N941" s="14">
        <v>0.10073138992097801</v>
      </c>
      <c r="O941" s="14">
        <v>9.4794982750496803E-2</v>
      </c>
      <c r="P941" s="14"/>
      <c r="Q941" s="14">
        <v>3.5969000387382002E-2</v>
      </c>
      <c r="R941" s="14">
        <v>7.1689618621892201E-2</v>
      </c>
      <c r="S941" s="14">
        <v>0.14162216100346001</v>
      </c>
      <c r="T941" s="14">
        <v>9.4712698189932207E-2</v>
      </c>
      <c r="U941" s="14">
        <v>0.135222674577058</v>
      </c>
      <c r="V941" s="14">
        <v>9.1548077372212405E-2</v>
      </c>
      <c r="W941" s="14">
        <v>0.109987148999545</v>
      </c>
      <c r="X941" s="14">
        <v>0.102518170210118</v>
      </c>
      <c r="Y941" s="14">
        <v>9.9196935708644698E-2</v>
      </c>
      <c r="Z941" s="14">
        <v>8.72181349645684E-2</v>
      </c>
      <c r="AA941" s="14"/>
      <c r="AB941" s="14">
        <v>5.7352161505336598E-2</v>
      </c>
      <c r="AC941" s="14">
        <v>0.112573173238844</v>
      </c>
      <c r="AD941" s="14">
        <v>0.119897512302341</v>
      </c>
      <c r="AE941" s="14"/>
      <c r="AF941" s="14">
        <v>5.9051634365488603E-2</v>
      </c>
      <c r="AG941" s="14">
        <v>0.110614318085486</v>
      </c>
      <c r="AH941" s="14">
        <v>0.114445225763049</v>
      </c>
      <c r="AI941" s="14">
        <v>0.166303122777158</v>
      </c>
      <c r="AJ941" s="14">
        <v>0</v>
      </c>
      <c r="AK941" s="14"/>
      <c r="AL941" s="14">
        <v>5.8854871709335101E-2</v>
      </c>
      <c r="AM941" s="14">
        <v>0.134276171383343</v>
      </c>
      <c r="AN941" s="14">
        <v>0.120034828947321</v>
      </c>
      <c r="AO941" s="14">
        <v>8.1773831492046298E-2</v>
      </c>
      <c r="AP941" s="14">
        <v>0</v>
      </c>
      <c r="AQ941" s="14"/>
      <c r="AR941" s="14">
        <v>3.2318022663760597E-2</v>
      </c>
      <c r="AS941" s="14">
        <v>6.9420108394400604E-2</v>
      </c>
      <c r="AT941" s="14">
        <v>0.14835943038011201</v>
      </c>
      <c r="AU941" s="14"/>
      <c r="AV941" s="14">
        <v>8.0440799534246807E-2</v>
      </c>
      <c r="AW941" s="14">
        <v>0.111037210430247</v>
      </c>
      <c r="AX941" s="14">
        <v>0.103439832840832</v>
      </c>
      <c r="AY941" s="14"/>
      <c r="AZ941" s="14">
        <v>6.7344931519537493E-2</v>
      </c>
      <c r="BA941" s="14">
        <v>9.0020097637277099E-2</v>
      </c>
      <c r="BB941" s="14">
        <v>0.13442097012114901</v>
      </c>
      <c r="BC941" s="14"/>
      <c r="BD941" s="14">
        <v>9.6976566606691503E-2</v>
      </c>
      <c r="BE941" s="14">
        <v>0.11462717542343601</v>
      </c>
      <c r="BF941" s="14"/>
      <c r="BG941" s="14">
        <v>9.3498665134453596E-2</v>
      </c>
      <c r="BH941" s="14">
        <v>9.9954574771879606E-2</v>
      </c>
      <c r="BI941" s="14"/>
      <c r="BJ941" s="14">
        <v>8.8592634537613596E-2</v>
      </c>
      <c r="BK941" s="14">
        <v>9.7764371413324599E-2</v>
      </c>
    </row>
    <row r="942" spans="2:63" x14ac:dyDescent="0.35">
      <c r="B942" t="s">
        <v>338</v>
      </c>
      <c r="C942" s="14">
        <v>9.3338736052475099E-2</v>
      </c>
      <c r="D942" s="14">
        <v>0.102185649643314</v>
      </c>
      <c r="E942" s="14">
        <v>8.6095265515735805E-2</v>
      </c>
      <c r="F942" s="14"/>
      <c r="G942" s="14">
        <v>5.5009973529252902E-2</v>
      </c>
      <c r="H942" s="14">
        <v>9.1978582956772706E-2</v>
      </c>
      <c r="I942" s="14">
        <v>0.112615410774477</v>
      </c>
      <c r="J942" s="14">
        <v>0.106531730687782</v>
      </c>
      <c r="K942" s="14">
        <v>6.8699732011436296E-2</v>
      </c>
      <c r="L942" s="14">
        <v>0.107620615410866</v>
      </c>
      <c r="M942" s="14"/>
      <c r="N942" s="14">
        <v>0.119132698751744</v>
      </c>
      <c r="O942" s="14">
        <v>8.8136592314807499E-2</v>
      </c>
      <c r="P942" s="14"/>
      <c r="Q942" s="14">
        <v>5.8958645231255401E-2</v>
      </c>
      <c r="R942" s="14">
        <v>8.6467095790496898E-2</v>
      </c>
      <c r="S942" s="14">
        <v>5.5291194404661501E-2</v>
      </c>
      <c r="T942" s="14">
        <v>7.1972967619896994E-2</v>
      </c>
      <c r="U942" s="14">
        <v>0.10261734652623999</v>
      </c>
      <c r="V942" s="14">
        <v>9.64484777515104E-2</v>
      </c>
      <c r="W942" s="14">
        <v>0.12999406829862301</v>
      </c>
      <c r="X942" s="14">
        <v>0.12765001900856099</v>
      </c>
      <c r="Y942" s="14">
        <v>0.112286760076552</v>
      </c>
      <c r="Z942" s="14">
        <v>5.0327493388114798E-2</v>
      </c>
      <c r="AA942" s="14"/>
      <c r="AB942" s="14">
        <v>4.3664112970070099E-2</v>
      </c>
      <c r="AC942" s="14">
        <v>7.4049965375976495E-2</v>
      </c>
      <c r="AD942" s="14">
        <v>0.15595045663148099</v>
      </c>
      <c r="AE942" s="14"/>
      <c r="AF942" s="14">
        <v>3.6616534719631499E-2</v>
      </c>
      <c r="AG942" s="14">
        <v>0.14275908189429101</v>
      </c>
      <c r="AH942" s="14">
        <v>9.2933397688811301E-2</v>
      </c>
      <c r="AI942" s="14">
        <v>0.122982761429255</v>
      </c>
      <c r="AJ942" s="14">
        <v>0</v>
      </c>
      <c r="AK942" s="14"/>
      <c r="AL942" s="14">
        <v>3.0284395325236399E-2</v>
      </c>
      <c r="AM942" s="14">
        <v>0.178829763407648</v>
      </c>
      <c r="AN942" s="14">
        <v>0.10044995015793</v>
      </c>
      <c r="AO942" s="14">
        <v>7.6554399765530398E-2</v>
      </c>
      <c r="AP942" s="14">
        <v>0</v>
      </c>
      <c r="AQ942" s="14"/>
      <c r="AR942" s="14">
        <v>1.3346542346279799E-2</v>
      </c>
      <c r="AS942" s="14">
        <v>6.2950957763015805E-2</v>
      </c>
      <c r="AT942" s="14">
        <v>0.15882198599538799</v>
      </c>
      <c r="AU942" s="14"/>
      <c r="AV942" s="14">
        <v>6.4955488820846494E-2</v>
      </c>
      <c r="AW942" s="14">
        <v>8.8776098388276395E-2</v>
      </c>
      <c r="AX942" s="14">
        <v>0.173770882260771</v>
      </c>
      <c r="AY942" s="14"/>
      <c r="AZ942" s="14">
        <v>5.95615166716068E-2</v>
      </c>
      <c r="BA942" s="14">
        <v>6.33647061613683E-2</v>
      </c>
      <c r="BB942" s="14">
        <v>0.16465855925255199</v>
      </c>
      <c r="BC942" s="14"/>
      <c r="BD942" s="14">
        <v>9.5185977840238897E-2</v>
      </c>
      <c r="BE942" s="14">
        <v>6.9824833501167402E-2</v>
      </c>
      <c r="BF942" s="14"/>
      <c r="BG942" s="14">
        <v>9.4395770037876706E-2</v>
      </c>
      <c r="BH942" s="14">
        <v>9.1419235240574895E-2</v>
      </c>
      <c r="BI942" s="14"/>
      <c r="BJ942" s="14">
        <v>9.6769353362750998E-2</v>
      </c>
      <c r="BK942" s="14">
        <v>9.2398445023731998E-2</v>
      </c>
    </row>
    <row r="943" spans="2:63" x14ac:dyDescent="0.35">
      <c r="B943" t="s">
        <v>86</v>
      </c>
      <c r="C943" s="14">
        <v>7.1614614346105596E-2</v>
      </c>
      <c r="D943" s="14">
        <v>4.85211701506282E-2</v>
      </c>
      <c r="E943" s="14">
        <v>9.29198192727613E-2</v>
      </c>
      <c r="F943" s="14"/>
      <c r="G943" s="14">
        <v>6.0014772179926297E-2</v>
      </c>
      <c r="H943" s="14">
        <v>7.1474780203290497E-2</v>
      </c>
      <c r="I943" s="14">
        <v>9.6774078651404902E-2</v>
      </c>
      <c r="J943" s="14">
        <v>6.67942332614746E-2</v>
      </c>
      <c r="K943" s="14">
        <v>7.6098940896662207E-2</v>
      </c>
      <c r="L943" s="14">
        <v>5.2531615605207603E-2</v>
      </c>
      <c r="M943" s="14"/>
      <c r="N943" s="14">
        <v>2.8742323766663198E-2</v>
      </c>
      <c r="O943" s="14">
        <v>8.0261126731875507E-2</v>
      </c>
      <c r="P943" s="14"/>
      <c r="Q943" s="14">
        <v>0.130544696697485</v>
      </c>
      <c r="R943" s="14">
        <v>0.129613239807431</v>
      </c>
      <c r="S943" s="14">
        <v>6.53675630183152E-2</v>
      </c>
      <c r="T943" s="14">
        <v>3.4965143153642499E-2</v>
      </c>
      <c r="U943" s="14">
        <v>5.3240105492586898E-2</v>
      </c>
      <c r="V943" s="14">
        <v>2.06746709132457E-2</v>
      </c>
      <c r="W943" s="14">
        <v>8.3791813998900705E-2</v>
      </c>
      <c r="X943" s="14">
        <v>3.8930818541816202E-2</v>
      </c>
      <c r="Y943" s="14">
        <v>9.7247533210545901E-3</v>
      </c>
      <c r="Z943" s="14">
        <v>0.27175571597262799</v>
      </c>
      <c r="AA943" s="14"/>
      <c r="AB943" s="14">
        <v>3.16003614763141E-2</v>
      </c>
      <c r="AC943" s="14">
        <v>5.2983944880926698E-2</v>
      </c>
      <c r="AD943" s="14">
        <v>6.6001327703684207E-2</v>
      </c>
      <c r="AE943" s="14"/>
      <c r="AF943" s="14">
        <v>4.01697463703138E-2</v>
      </c>
      <c r="AG943" s="14">
        <v>7.3469240512052406E-2</v>
      </c>
      <c r="AH943" s="14">
        <v>1.6401335112339099E-2</v>
      </c>
      <c r="AI943" s="14">
        <v>0.124052838093327</v>
      </c>
      <c r="AJ943" s="14">
        <v>0</v>
      </c>
      <c r="AK943" s="14"/>
      <c r="AL943" s="14">
        <v>4.77455769320509E-2</v>
      </c>
      <c r="AM943" s="14">
        <v>4.60016308411378E-2</v>
      </c>
      <c r="AN943" s="14">
        <v>8.1269542697035901E-2</v>
      </c>
      <c r="AO943" s="14">
        <v>0.13900753319773801</v>
      </c>
      <c r="AP943" s="14">
        <v>0</v>
      </c>
      <c r="AQ943" s="14"/>
      <c r="AR943" s="14">
        <v>3.4277306702910799E-2</v>
      </c>
      <c r="AS943" s="14">
        <v>3.3103307967567698E-2</v>
      </c>
      <c r="AT943" s="14">
        <v>6.5070356356008094E-2</v>
      </c>
      <c r="AU943" s="14"/>
      <c r="AV943" s="14">
        <v>1.91848641530009E-2</v>
      </c>
      <c r="AW943" s="14">
        <v>6.2349689931537701E-2</v>
      </c>
      <c r="AX943" s="14">
        <v>8.4320810036072794E-2</v>
      </c>
      <c r="AY943" s="14"/>
      <c r="AZ943" s="14">
        <v>3.5919715806598501E-2</v>
      </c>
      <c r="BA943" s="14">
        <v>5.9496134538590699E-2</v>
      </c>
      <c r="BB943" s="14">
        <v>4.3992710559368098E-2</v>
      </c>
      <c r="BC943" s="14"/>
      <c r="BD943" s="14">
        <v>2.7096105856055298E-2</v>
      </c>
      <c r="BE943" s="14">
        <v>6.8050980487282101E-2</v>
      </c>
      <c r="BF943" s="14"/>
      <c r="BG943" s="14">
        <v>3.3976307983848E-2</v>
      </c>
      <c r="BH943" s="14">
        <v>0.13996318271636499</v>
      </c>
      <c r="BI943" s="14"/>
      <c r="BJ943" s="14">
        <v>8.1462214926920101E-2</v>
      </c>
      <c r="BK943" s="14">
        <v>6.8915505222785695E-2</v>
      </c>
    </row>
    <row r="944" spans="2:63" x14ac:dyDescent="0.35">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row>
    <row r="945" spans="2:63" x14ac:dyDescent="0.35">
      <c r="B945" s="6" t="s">
        <v>437</v>
      </c>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row>
    <row r="946" spans="2:63" x14ac:dyDescent="0.35">
      <c r="B946" s="21" t="s">
        <v>90</v>
      </c>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row>
    <row r="947" spans="2:63" x14ac:dyDescent="0.35">
      <c r="B947" t="s">
        <v>334</v>
      </c>
      <c r="C947" s="14">
        <v>0.17781177800567999</v>
      </c>
      <c r="D947" s="14">
        <v>0.162962854793365</v>
      </c>
      <c r="E947" s="14">
        <v>0.19251283124773</v>
      </c>
      <c r="F947" s="14"/>
      <c r="G947" s="14">
        <v>0.24992291029490499</v>
      </c>
      <c r="H947" s="14">
        <v>0.19596729701372001</v>
      </c>
      <c r="I947" s="14">
        <v>0.24356078341950199</v>
      </c>
      <c r="J947" s="14">
        <v>0.15673943402684201</v>
      </c>
      <c r="K947" s="14">
        <v>9.0865588608015094E-2</v>
      </c>
      <c r="L947" s="14">
        <v>0.115852437409799</v>
      </c>
      <c r="M947" s="14"/>
      <c r="N947" s="14">
        <v>0.140125974846948</v>
      </c>
      <c r="O947" s="14">
        <v>0.18541227612172601</v>
      </c>
      <c r="P947" s="14"/>
      <c r="Q947" s="14">
        <v>0.18932675214168601</v>
      </c>
      <c r="R947" s="14">
        <v>0.20435851517267201</v>
      </c>
      <c r="S947" s="14">
        <v>0.133291743568933</v>
      </c>
      <c r="T947" s="14">
        <v>8.9510688914191797E-2</v>
      </c>
      <c r="U947" s="14">
        <v>0.20059990175471901</v>
      </c>
      <c r="V947" s="14">
        <v>0.19962352789382601</v>
      </c>
      <c r="W947" s="14">
        <v>0.143290800395695</v>
      </c>
      <c r="X947" s="14">
        <v>0.128357784247839</v>
      </c>
      <c r="Y947" s="14">
        <v>0.197063862810856</v>
      </c>
      <c r="Z947" s="14">
        <v>0.24094951704744599</v>
      </c>
      <c r="AA947" s="14"/>
      <c r="AB947" s="14">
        <v>0.24008793177118101</v>
      </c>
      <c r="AC947" s="14">
        <v>0.14393982301802399</v>
      </c>
      <c r="AD947" s="14">
        <v>0.15243630929179799</v>
      </c>
      <c r="AE947" s="14"/>
      <c r="AF947" s="14">
        <v>0.21563099016062401</v>
      </c>
      <c r="AG947" s="14">
        <v>0.14644682972902601</v>
      </c>
      <c r="AH947" s="14">
        <v>7.1586826645936602E-2</v>
      </c>
      <c r="AI947" s="14">
        <v>0.19219542896915601</v>
      </c>
      <c r="AJ947" s="14">
        <v>0</v>
      </c>
      <c r="AK947" s="14"/>
      <c r="AL947" s="14">
        <v>0.23854664241581999</v>
      </c>
      <c r="AM947" s="14">
        <v>0.15165523407401099</v>
      </c>
      <c r="AN947" s="14">
        <v>0.154274991760674</v>
      </c>
      <c r="AO947" s="14">
        <v>8.1773831492046298E-2</v>
      </c>
      <c r="AP947" s="14">
        <v>0</v>
      </c>
      <c r="AQ947" s="14"/>
      <c r="AR947" s="14">
        <v>0.30872939221873602</v>
      </c>
      <c r="AS947" s="14">
        <v>0.18138896622473999</v>
      </c>
      <c r="AT947" s="14">
        <v>0.13780292643105299</v>
      </c>
      <c r="AU947" s="14"/>
      <c r="AV947" s="14">
        <v>0.308289171748096</v>
      </c>
      <c r="AW947" s="14">
        <v>0.12206270534838599</v>
      </c>
      <c r="AX947" s="14">
        <v>0.138472398779693</v>
      </c>
      <c r="AY947" s="14"/>
      <c r="AZ947" s="14">
        <v>0.34099622531467499</v>
      </c>
      <c r="BA947" s="14">
        <v>0.16891602050510199</v>
      </c>
      <c r="BB947" s="14">
        <v>0.117559678947424</v>
      </c>
      <c r="BC947" s="14"/>
      <c r="BD947" s="14">
        <v>0.24572229619876201</v>
      </c>
      <c r="BE947" s="14">
        <v>0.15343270961911201</v>
      </c>
      <c r="BF947" s="14"/>
      <c r="BG947" s="14">
        <v>0.20697552680721401</v>
      </c>
      <c r="BH947" s="14">
        <v>0.124852421659785</v>
      </c>
      <c r="BI947" s="14"/>
      <c r="BJ947" s="14">
        <v>0.173090251088862</v>
      </c>
      <c r="BK947" s="14">
        <v>0.17910589186342599</v>
      </c>
    </row>
    <row r="948" spans="2:63" x14ac:dyDescent="0.35">
      <c r="B948" t="s">
        <v>335</v>
      </c>
      <c r="C948" s="14">
        <v>0.311273820356401</v>
      </c>
      <c r="D948" s="14">
        <v>0.32699457144732302</v>
      </c>
      <c r="E948" s="14">
        <v>0.299508093810883</v>
      </c>
      <c r="F948" s="14"/>
      <c r="G948" s="14">
        <v>0.29496498453682701</v>
      </c>
      <c r="H948" s="14">
        <v>0.33492854112720999</v>
      </c>
      <c r="I948" s="14">
        <v>0.25723057965538798</v>
      </c>
      <c r="J948" s="14">
        <v>0.34451678676427799</v>
      </c>
      <c r="K948" s="14">
        <v>0.34936235250067699</v>
      </c>
      <c r="L948" s="14">
        <v>0.29628403750150201</v>
      </c>
      <c r="M948" s="14"/>
      <c r="N948" s="14">
        <v>0.36362433722929699</v>
      </c>
      <c r="O948" s="14">
        <v>0.30071573291984999</v>
      </c>
      <c r="P948" s="14"/>
      <c r="Q948" s="14">
        <v>0.26527837344551403</v>
      </c>
      <c r="R948" s="14">
        <v>0.26975091827928399</v>
      </c>
      <c r="S948" s="14">
        <v>0.29113080469126601</v>
      </c>
      <c r="T948" s="14">
        <v>0.34326109783074099</v>
      </c>
      <c r="U948" s="14">
        <v>0.21084187492895301</v>
      </c>
      <c r="V948" s="14">
        <v>0.362122046063106</v>
      </c>
      <c r="W948" s="14">
        <v>0.34222327718425499</v>
      </c>
      <c r="X948" s="14">
        <v>0.29775487757108698</v>
      </c>
      <c r="Y948" s="14">
        <v>0.35172918465029301</v>
      </c>
      <c r="Z948" s="14">
        <v>0.233648864760165</v>
      </c>
      <c r="AA948" s="14"/>
      <c r="AB948" s="14">
        <v>0.35604570088424597</v>
      </c>
      <c r="AC948" s="14">
        <v>0.31495880392719799</v>
      </c>
      <c r="AD948" s="14">
        <v>0.31333599689936298</v>
      </c>
      <c r="AE948" s="14"/>
      <c r="AF948" s="14">
        <v>0.35083374145419299</v>
      </c>
      <c r="AG948" s="14">
        <v>0.30974074817595598</v>
      </c>
      <c r="AH948" s="14">
        <v>0.36684624774811597</v>
      </c>
      <c r="AI948" s="14">
        <v>0.23570325511821499</v>
      </c>
      <c r="AJ948" s="14">
        <v>0</v>
      </c>
      <c r="AK948" s="14"/>
      <c r="AL948" s="14">
        <v>0.34901667337764503</v>
      </c>
      <c r="AM948" s="14">
        <v>0.311453514175349</v>
      </c>
      <c r="AN948" s="14">
        <v>0.260282068751651</v>
      </c>
      <c r="AO948" s="14">
        <v>0.342447930226568</v>
      </c>
      <c r="AP948" s="14">
        <v>0</v>
      </c>
      <c r="AQ948" s="14"/>
      <c r="AR948" s="14">
        <v>0.31918945329120801</v>
      </c>
      <c r="AS948" s="14">
        <v>0.37661555882258202</v>
      </c>
      <c r="AT948" s="14">
        <v>0.27265110542462601</v>
      </c>
      <c r="AU948" s="14"/>
      <c r="AV948" s="14">
        <v>0.32354063520465698</v>
      </c>
      <c r="AW948" s="14">
        <v>0.367184423387383</v>
      </c>
      <c r="AX948" s="14">
        <v>0.22642992927191399</v>
      </c>
      <c r="AY948" s="14"/>
      <c r="AZ948" s="14">
        <v>0.31816827839365502</v>
      </c>
      <c r="BA948" s="14">
        <v>0.34136203027933099</v>
      </c>
      <c r="BB948" s="14">
        <v>0.28658743297325601</v>
      </c>
      <c r="BC948" s="14"/>
      <c r="BD948" s="14">
        <v>0.36620270481548201</v>
      </c>
      <c r="BE948" s="14">
        <v>0.317084754722947</v>
      </c>
      <c r="BF948" s="14"/>
      <c r="BG948" s="14">
        <v>0.32500499471557298</v>
      </c>
      <c r="BH948" s="14">
        <v>0.286338954784635</v>
      </c>
      <c r="BI948" s="14"/>
      <c r="BJ948" s="14">
        <v>0.293557197397119</v>
      </c>
      <c r="BK948" s="14">
        <v>0.31612973406567302</v>
      </c>
    </row>
    <row r="949" spans="2:63" x14ac:dyDescent="0.35">
      <c r="B949" t="s">
        <v>336</v>
      </c>
      <c r="C949" s="14">
        <v>0.182835502990396</v>
      </c>
      <c r="D949" s="14">
        <v>0.200406120275019</v>
      </c>
      <c r="E949" s="14">
        <v>0.162864422980914</v>
      </c>
      <c r="F949" s="14"/>
      <c r="G949" s="14">
        <v>0.238264138513857</v>
      </c>
      <c r="H949" s="14">
        <v>0.16250374136906001</v>
      </c>
      <c r="I949" s="14">
        <v>0.156543237660523</v>
      </c>
      <c r="J949" s="14">
        <v>0.16608483051323</v>
      </c>
      <c r="K949" s="14">
        <v>0.193901009685256</v>
      </c>
      <c r="L949" s="14">
        <v>0.202774340774419</v>
      </c>
      <c r="M949" s="14"/>
      <c r="N949" s="14">
        <v>0.14193961706165301</v>
      </c>
      <c r="O949" s="14">
        <v>0.19108341275753701</v>
      </c>
      <c r="P949" s="14"/>
      <c r="Q949" s="14">
        <v>0.116390898175108</v>
      </c>
      <c r="R949" s="14">
        <v>0.16925278699690599</v>
      </c>
      <c r="S949" s="14">
        <v>0.27376501447108098</v>
      </c>
      <c r="T949" s="14">
        <v>0.22274008243495899</v>
      </c>
      <c r="U949" s="14">
        <v>0.24326760135344999</v>
      </c>
      <c r="V949" s="14">
        <v>0.172381760427572</v>
      </c>
      <c r="W949" s="14">
        <v>0.122072734337439</v>
      </c>
      <c r="X949" s="14">
        <v>0.23389762859347299</v>
      </c>
      <c r="Y949" s="14">
        <v>0.186675201429856</v>
      </c>
      <c r="Z949" s="14">
        <v>0.109762399680992</v>
      </c>
      <c r="AA949" s="14"/>
      <c r="AB949" s="14">
        <v>0.16956346638869099</v>
      </c>
      <c r="AC949" s="14">
        <v>0.22340128710726101</v>
      </c>
      <c r="AD949" s="14">
        <v>0.18130601355630399</v>
      </c>
      <c r="AE949" s="14"/>
      <c r="AF949" s="14">
        <v>0.16558644661997299</v>
      </c>
      <c r="AG949" s="14">
        <v>0.19593620595091499</v>
      </c>
      <c r="AH949" s="14">
        <v>0.25778518685448398</v>
      </c>
      <c r="AI949" s="14">
        <v>0.17325308445829199</v>
      </c>
      <c r="AJ949" s="14">
        <v>0</v>
      </c>
      <c r="AK949" s="14"/>
      <c r="AL949" s="14">
        <v>0.177417971022508</v>
      </c>
      <c r="AM949" s="14">
        <v>0.18742338263239</v>
      </c>
      <c r="AN949" s="14">
        <v>0.162804876475168</v>
      </c>
      <c r="AO949" s="14">
        <v>0.166378093405325</v>
      </c>
      <c r="AP949" s="14">
        <v>0</v>
      </c>
      <c r="AQ949" s="14"/>
      <c r="AR949" s="14">
        <v>0.12680941859014899</v>
      </c>
      <c r="AS949" s="14">
        <v>0.192563923416154</v>
      </c>
      <c r="AT949" s="14">
        <v>0.19891029488664</v>
      </c>
      <c r="AU949" s="14"/>
      <c r="AV949" s="14">
        <v>0.144989373005316</v>
      </c>
      <c r="AW949" s="14">
        <v>0.19494724303655001</v>
      </c>
      <c r="AX949" s="14">
        <v>0.19191434228482501</v>
      </c>
      <c r="AY949" s="14"/>
      <c r="AZ949" s="14">
        <v>0.16049505910216</v>
      </c>
      <c r="BA949" s="14">
        <v>0.17986437642752801</v>
      </c>
      <c r="BB949" s="14">
        <v>0.20292738382248701</v>
      </c>
      <c r="BC949" s="14"/>
      <c r="BD949" s="14">
        <v>0.13940274386049301</v>
      </c>
      <c r="BE949" s="14">
        <v>0.201498038549523</v>
      </c>
      <c r="BF949" s="14"/>
      <c r="BG949" s="14">
        <v>0.181663090908011</v>
      </c>
      <c r="BH949" s="14">
        <v>0.184964522468578</v>
      </c>
      <c r="BI949" s="14"/>
      <c r="BJ949" s="14">
        <v>0.20623775542453199</v>
      </c>
      <c r="BK949" s="14">
        <v>0.17642122648386599</v>
      </c>
    </row>
    <row r="950" spans="2:63" x14ac:dyDescent="0.35">
      <c r="B950" t="s">
        <v>337</v>
      </c>
      <c r="C950" s="14">
        <v>0.12589972343283201</v>
      </c>
      <c r="D950" s="14">
        <v>0.131522608745302</v>
      </c>
      <c r="E950" s="14">
        <v>0.11976372761394</v>
      </c>
      <c r="F950" s="14"/>
      <c r="G950" s="14">
        <v>6.8526652714438294E-2</v>
      </c>
      <c r="H950" s="14">
        <v>0.1566853126959</v>
      </c>
      <c r="I950" s="14">
        <v>0.139520549325339</v>
      </c>
      <c r="J950" s="14">
        <v>0.109124799842443</v>
      </c>
      <c r="K950" s="14">
        <v>0.16121947875225001</v>
      </c>
      <c r="L950" s="14">
        <v>0.107170415525285</v>
      </c>
      <c r="M950" s="14"/>
      <c r="N950" s="14">
        <v>0.14040875575433101</v>
      </c>
      <c r="O950" s="14">
        <v>0.12297353204026</v>
      </c>
      <c r="P950" s="14"/>
      <c r="Q950" s="14">
        <v>6.6972837273722205E-2</v>
      </c>
      <c r="R950" s="14">
        <v>0.129486443345562</v>
      </c>
      <c r="S950" s="14">
        <v>0.122458096201415</v>
      </c>
      <c r="T950" s="14">
        <v>0.13247345531548299</v>
      </c>
      <c r="U950" s="14">
        <v>0.14575222792879799</v>
      </c>
      <c r="V950" s="14">
        <v>0.13778162907698099</v>
      </c>
      <c r="W950" s="14">
        <v>0.153693083358172</v>
      </c>
      <c r="X950" s="14">
        <v>0.139414856485754</v>
      </c>
      <c r="Y950" s="14">
        <v>0.121521665336355</v>
      </c>
      <c r="Z950" s="14">
        <v>0.15027917404007901</v>
      </c>
      <c r="AA950" s="14"/>
      <c r="AB950" s="14">
        <v>0.106174113158964</v>
      </c>
      <c r="AC950" s="14">
        <v>0.13625832602298901</v>
      </c>
      <c r="AD950" s="14">
        <v>0.146817980435586</v>
      </c>
      <c r="AE950" s="14"/>
      <c r="AF950" s="14">
        <v>0.11737873940475201</v>
      </c>
      <c r="AG950" s="14">
        <v>0.140162429211451</v>
      </c>
      <c r="AH950" s="14">
        <v>0.11207085956627801</v>
      </c>
      <c r="AI950" s="14">
        <v>0.13558206069155501</v>
      </c>
      <c r="AJ950" s="14">
        <v>0</v>
      </c>
      <c r="AK950" s="14"/>
      <c r="AL950" s="14">
        <v>0.10741130682576699</v>
      </c>
      <c r="AM950" s="14">
        <v>0.159241765543505</v>
      </c>
      <c r="AN950" s="14">
        <v>0.101014242619061</v>
      </c>
      <c r="AO950" s="14">
        <v>0.27039261167832401</v>
      </c>
      <c r="AP950" s="14">
        <v>0</v>
      </c>
      <c r="AQ950" s="14"/>
      <c r="AR950" s="14">
        <v>0.103388652117113</v>
      </c>
      <c r="AS950" s="14">
        <v>0.13412569082664799</v>
      </c>
      <c r="AT950" s="14">
        <v>0.139802923799103</v>
      </c>
      <c r="AU950" s="14"/>
      <c r="AV950" s="14">
        <v>0.10027959687455699</v>
      </c>
      <c r="AW950" s="14">
        <v>0.140926006018987</v>
      </c>
      <c r="AX950" s="14">
        <v>0.149225548201979</v>
      </c>
      <c r="AY950" s="14"/>
      <c r="AZ950" s="14">
        <v>6.9295052437672505E-2</v>
      </c>
      <c r="BA950" s="14">
        <v>0.13136940940960301</v>
      </c>
      <c r="BB950" s="14">
        <v>0.157748234414127</v>
      </c>
      <c r="BC950" s="14"/>
      <c r="BD950" s="14">
        <v>9.2707063234410206E-2</v>
      </c>
      <c r="BE950" s="14">
        <v>0.13200669617557301</v>
      </c>
      <c r="BF950" s="14"/>
      <c r="BG950" s="14">
        <v>0.129243363489569</v>
      </c>
      <c r="BH950" s="14">
        <v>0.11982790370683399</v>
      </c>
      <c r="BI950" s="14"/>
      <c r="BJ950" s="14">
        <v>0.11235581530750099</v>
      </c>
      <c r="BK950" s="14">
        <v>0.129611946089151</v>
      </c>
    </row>
    <row r="951" spans="2:63" x14ac:dyDescent="0.35">
      <c r="B951" t="s">
        <v>338</v>
      </c>
      <c r="C951" s="14">
        <v>0.116510454164688</v>
      </c>
      <c r="D951" s="14">
        <v>0.12018747850008001</v>
      </c>
      <c r="E951" s="14">
        <v>0.11409083261391501</v>
      </c>
      <c r="F951" s="14"/>
      <c r="G951" s="14">
        <v>7.0158874978032595E-2</v>
      </c>
      <c r="H951" s="14">
        <v>7.8007504318227894E-2</v>
      </c>
      <c r="I951" s="14">
        <v>0.106994894866777</v>
      </c>
      <c r="J951" s="14">
        <v>0.11252708169771899</v>
      </c>
      <c r="K951" s="14">
        <v>0.10575809708825799</v>
      </c>
      <c r="L951" s="14">
        <v>0.21883770583489001</v>
      </c>
      <c r="M951" s="14"/>
      <c r="N951" s="14">
        <v>0.18497651084696101</v>
      </c>
      <c r="O951" s="14">
        <v>0.102702173825405</v>
      </c>
      <c r="P951" s="14"/>
      <c r="Q951" s="14">
        <v>0.188198017492932</v>
      </c>
      <c r="R951" s="14">
        <v>9.0509595976567103E-2</v>
      </c>
      <c r="S951" s="14">
        <v>6.4076916173886403E-2</v>
      </c>
      <c r="T951" s="14">
        <v>0.19508805604676199</v>
      </c>
      <c r="U951" s="14">
        <v>0.12476029631272401</v>
      </c>
      <c r="V951" s="14">
        <v>9.4968592398495894E-2</v>
      </c>
      <c r="W951" s="14">
        <v>0.13407992761829199</v>
      </c>
      <c r="X951" s="14">
        <v>0.1204175779397</v>
      </c>
      <c r="Y951" s="14">
        <v>0.116073772625924</v>
      </c>
      <c r="Z951" s="14">
        <v>0.13156223050704499</v>
      </c>
      <c r="AA951" s="14"/>
      <c r="AB951" s="14">
        <v>7.5142121904127196E-2</v>
      </c>
      <c r="AC951" s="14">
        <v>0.112460909296171</v>
      </c>
      <c r="AD951" s="14">
        <v>0.138294084224271</v>
      </c>
      <c r="AE951" s="14"/>
      <c r="AF951" s="14">
        <v>9.47355806332289E-2</v>
      </c>
      <c r="AG951" s="14">
        <v>0.126812353257859</v>
      </c>
      <c r="AH951" s="14">
        <v>0.17530954407284599</v>
      </c>
      <c r="AI951" s="14">
        <v>0.12277521788929099</v>
      </c>
      <c r="AJ951" s="14">
        <v>0</v>
      </c>
      <c r="AK951" s="14"/>
      <c r="AL951" s="14">
        <v>6.6770788102202605E-2</v>
      </c>
      <c r="AM951" s="14">
        <v>0.13602794517349301</v>
      </c>
      <c r="AN951" s="14">
        <v>0.2108631654384</v>
      </c>
      <c r="AO951" s="14">
        <v>0</v>
      </c>
      <c r="AP951" s="14">
        <v>0</v>
      </c>
      <c r="AQ951" s="14"/>
      <c r="AR951" s="14">
        <v>0.11115780877652399</v>
      </c>
      <c r="AS951" s="14">
        <v>6.1158851619496503E-2</v>
      </c>
      <c r="AT951" s="14">
        <v>0.16871011515670001</v>
      </c>
      <c r="AU951" s="14"/>
      <c r="AV951" s="14">
        <v>0.10181987532172</v>
      </c>
      <c r="AW951" s="14">
        <v>0.103942199233838</v>
      </c>
      <c r="AX951" s="14">
        <v>0.18842766368366701</v>
      </c>
      <c r="AY951" s="14"/>
      <c r="AZ951" s="14">
        <v>6.1181258593138603E-2</v>
      </c>
      <c r="BA951" s="14">
        <v>0.10480030710511699</v>
      </c>
      <c r="BB951" s="14">
        <v>0.17159451578386101</v>
      </c>
      <c r="BC951" s="14"/>
      <c r="BD951" s="14">
        <v>0.14916166868627201</v>
      </c>
      <c r="BE951" s="14">
        <v>0.114894587132022</v>
      </c>
      <c r="BF951" s="14"/>
      <c r="BG951" s="14">
        <v>0.113044476724721</v>
      </c>
      <c r="BH951" s="14">
        <v>0.122804430140792</v>
      </c>
      <c r="BI951" s="14"/>
      <c r="BJ951" s="14">
        <v>0.133914925910464</v>
      </c>
      <c r="BK951" s="14">
        <v>0.11174009735644</v>
      </c>
    </row>
    <row r="952" spans="2:63" x14ac:dyDescent="0.35">
      <c r="B952" t="s">
        <v>86</v>
      </c>
      <c r="C952" s="14">
        <v>8.5668721050004795E-2</v>
      </c>
      <c r="D952" s="14">
        <v>5.7926366238911502E-2</v>
      </c>
      <c r="E952" s="14">
        <v>0.111260091732617</v>
      </c>
      <c r="F952" s="14"/>
      <c r="G952" s="14">
        <v>7.8162438961940098E-2</v>
      </c>
      <c r="H952" s="14">
        <v>7.1907603475883E-2</v>
      </c>
      <c r="I952" s="14">
        <v>9.6149955072469998E-2</v>
      </c>
      <c r="J952" s="14">
        <v>0.111007067155487</v>
      </c>
      <c r="K952" s="14">
        <v>9.8893473365543202E-2</v>
      </c>
      <c r="L952" s="14">
        <v>5.9081062954104799E-2</v>
      </c>
      <c r="M952" s="14"/>
      <c r="N952" s="14">
        <v>2.8924804260810701E-2</v>
      </c>
      <c r="O952" s="14">
        <v>9.7112872335220396E-2</v>
      </c>
      <c r="P952" s="14"/>
      <c r="Q952" s="14">
        <v>0.17383312147103699</v>
      </c>
      <c r="R952" s="14">
        <v>0.13664174022900799</v>
      </c>
      <c r="S952" s="14">
        <v>0.115277424893418</v>
      </c>
      <c r="T952" s="14">
        <v>1.6926619457863602E-2</v>
      </c>
      <c r="U952" s="14">
        <v>7.47780977213552E-2</v>
      </c>
      <c r="V952" s="14">
        <v>3.3122444140019199E-2</v>
      </c>
      <c r="W952" s="14">
        <v>0.10464017710614699</v>
      </c>
      <c r="X952" s="14">
        <v>8.0157275162146296E-2</v>
      </c>
      <c r="Y952" s="14">
        <v>2.6936313146716202E-2</v>
      </c>
      <c r="Z952" s="14">
        <v>0.13379781396427301</v>
      </c>
      <c r="AA952" s="14"/>
      <c r="AB952" s="14">
        <v>5.2986665892790601E-2</v>
      </c>
      <c r="AC952" s="14">
        <v>6.8980850628356405E-2</v>
      </c>
      <c r="AD952" s="14">
        <v>6.7809615592677799E-2</v>
      </c>
      <c r="AE952" s="14"/>
      <c r="AF952" s="14">
        <v>5.5834501727228897E-2</v>
      </c>
      <c r="AG952" s="14">
        <v>8.0901433674793993E-2</v>
      </c>
      <c r="AH952" s="14">
        <v>1.6401335112339099E-2</v>
      </c>
      <c r="AI952" s="14">
        <v>0.140490952873492</v>
      </c>
      <c r="AJ952" s="14">
        <v>0</v>
      </c>
      <c r="AK952" s="14"/>
      <c r="AL952" s="14">
        <v>6.08366182560574E-2</v>
      </c>
      <c r="AM952" s="14">
        <v>5.4198158401253499E-2</v>
      </c>
      <c r="AN952" s="14">
        <v>0.110760654955045</v>
      </c>
      <c r="AO952" s="14">
        <v>0.13900753319773801</v>
      </c>
      <c r="AP952" s="14">
        <v>0</v>
      </c>
      <c r="AQ952" s="14"/>
      <c r="AR952" s="14">
        <v>3.0725275006269901E-2</v>
      </c>
      <c r="AS952" s="14">
        <v>5.4147009090379603E-2</v>
      </c>
      <c r="AT952" s="14">
        <v>8.2122634301877495E-2</v>
      </c>
      <c r="AU952" s="14"/>
      <c r="AV952" s="14">
        <v>2.1081347845653901E-2</v>
      </c>
      <c r="AW952" s="14">
        <v>7.0937422974855696E-2</v>
      </c>
      <c r="AX952" s="14">
        <v>0.105530117777923</v>
      </c>
      <c r="AY952" s="14"/>
      <c r="AZ952" s="14">
        <v>4.9864126158698098E-2</v>
      </c>
      <c r="BA952" s="14">
        <v>7.3687856273317504E-2</v>
      </c>
      <c r="BB952" s="14">
        <v>6.3582754058845406E-2</v>
      </c>
      <c r="BC952" s="14"/>
      <c r="BD952" s="14">
        <v>6.8035232045809196E-3</v>
      </c>
      <c r="BE952" s="14">
        <v>8.1083213800823603E-2</v>
      </c>
      <c r="BF952" s="14"/>
      <c r="BG952" s="14">
        <v>4.4068547354911301E-2</v>
      </c>
      <c r="BH952" s="14">
        <v>0.161211767239377</v>
      </c>
      <c r="BI952" s="14"/>
      <c r="BJ952" s="14">
        <v>8.0844054871522297E-2</v>
      </c>
      <c r="BK952" s="14">
        <v>8.6991104141443898E-2</v>
      </c>
    </row>
    <row r="953" spans="2:63" x14ac:dyDescent="0.35">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row>
    <row r="954" spans="2:63" x14ac:dyDescent="0.35">
      <c r="B954" s="6" t="s">
        <v>438</v>
      </c>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row>
    <row r="955" spans="2:63" x14ac:dyDescent="0.35">
      <c r="B955" s="21" t="s">
        <v>90</v>
      </c>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row>
    <row r="956" spans="2:63" x14ac:dyDescent="0.35">
      <c r="B956" t="s">
        <v>334</v>
      </c>
      <c r="C956" s="14">
        <v>0.28977605491439001</v>
      </c>
      <c r="D956" s="14">
        <v>0.29818873861017398</v>
      </c>
      <c r="E956" s="14">
        <v>0.28441669122170699</v>
      </c>
      <c r="F956" s="14"/>
      <c r="G956" s="14">
        <v>0.22713501552545901</v>
      </c>
      <c r="H956" s="14">
        <v>0.29390801029423602</v>
      </c>
      <c r="I956" s="14">
        <v>0.28525329817161799</v>
      </c>
      <c r="J956" s="14">
        <v>0.35088980150218402</v>
      </c>
      <c r="K956" s="14">
        <v>0.177923007716598</v>
      </c>
      <c r="L956" s="14">
        <v>0.364733236054329</v>
      </c>
      <c r="M956" s="14"/>
      <c r="N956" s="14">
        <v>0.38802616668951601</v>
      </c>
      <c r="O956" s="14">
        <v>0.26996090632108699</v>
      </c>
      <c r="P956" s="14"/>
      <c r="Q956" s="14">
        <v>0.195930707758046</v>
      </c>
      <c r="R956" s="14">
        <v>0.23499354781562701</v>
      </c>
      <c r="S956" s="14">
        <v>0.303217674122362</v>
      </c>
      <c r="T956" s="14">
        <v>0.22045323488424201</v>
      </c>
      <c r="U956" s="14">
        <v>0.35166239144441203</v>
      </c>
      <c r="V956" s="14">
        <v>0.353961605066202</v>
      </c>
      <c r="W956" s="14">
        <v>0.24247785969472499</v>
      </c>
      <c r="X956" s="14">
        <v>0.36802408662790898</v>
      </c>
      <c r="Y956" s="14">
        <v>0.36437999689122103</v>
      </c>
      <c r="Z956" s="14">
        <v>0.154729891852145</v>
      </c>
      <c r="AA956" s="14"/>
      <c r="AB956" s="14">
        <v>0.46770939684254698</v>
      </c>
      <c r="AC956" s="14">
        <v>0.225897719207344</v>
      </c>
      <c r="AD956" s="14">
        <v>0.219046022789739</v>
      </c>
      <c r="AE956" s="14"/>
      <c r="AF956" s="14">
        <v>0.402817305157529</v>
      </c>
      <c r="AG956" s="14">
        <v>0.223733935312177</v>
      </c>
      <c r="AH956" s="14">
        <v>0.16462778105596701</v>
      </c>
      <c r="AI956" s="14">
        <v>0.19378782106565401</v>
      </c>
      <c r="AJ956" s="14">
        <v>0</v>
      </c>
      <c r="AK956" s="14"/>
      <c r="AL956" s="14">
        <v>0.39454564738235798</v>
      </c>
      <c r="AM956" s="14">
        <v>0.23395482239385601</v>
      </c>
      <c r="AN956" s="14">
        <v>0.23558403154974999</v>
      </c>
      <c r="AO956" s="14">
        <v>0.17911917664093799</v>
      </c>
      <c r="AP956" s="14">
        <v>0</v>
      </c>
      <c r="AQ956" s="14"/>
      <c r="AR956" s="14">
        <v>0.55024259107028695</v>
      </c>
      <c r="AS956" s="14">
        <v>0.27156210123736602</v>
      </c>
      <c r="AT956" s="14">
        <v>0.237801454337982</v>
      </c>
      <c r="AU956" s="14"/>
      <c r="AV956" s="14">
        <v>0.47368094734579502</v>
      </c>
      <c r="AW956" s="14">
        <v>0.219468039224577</v>
      </c>
      <c r="AX956" s="14">
        <v>0.24565014665017801</v>
      </c>
      <c r="AY956" s="14"/>
      <c r="AZ956" s="14">
        <v>0.49556832869904899</v>
      </c>
      <c r="BA956" s="14">
        <v>0.31451419565419902</v>
      </c>
      <c r="BB956" s="14">
        <v>0.177455696816922</v>
      </c>
      <c r="BC956" s="14"/>
      <c r="BD956" s="14">
        <v>0.42553055073914497</v>
      </c>
      <c r="BE956" s="14">
        <v>0.264206940274132</v>
      </c>
      <c r="BF956" s="14"/>
      <c r="BG956" s="14">
        <v>0.32413595644730703</v>
      </c>
      <c r="BH956" s="14">
        <v>0.22738084359656799</v>
      </c>
      <c r="BI956" s="14"/>
      <c r="BJ956" s="14">
        <v>0.26386461951975598</v>
      </c>
      <c r="BK956" s="14">
        <v>0.29687806835391001</v>
      </c>
    </row>
    <row r="957" spans="2:63" x14ac:dyDescent="0.35">
      <c r="B957" t="s">
        <v>335</v>
      </c>
      <c r="C957" s="14">
        <v>0.329264965142744</v>
      </c>
      <c r="D957" s="14">
        <v>0.31983396285388099</v>
      </c>
      <c r="E957" s="14">
        <v>0.33875832920338</v>
      </c>
      <c r="F957" s="14"/>
      <c r="G957" s="14">
        <v>0.36435869355724498</v>
      </c>
      <c r="H957" s="14">
        <v>0.34706082593085202</v>
      </c>
      <c r="I957" s="14">
        <v>0.27740636437465099</v>
      </c>
      <c r="J957" s="14">
        <v>0.31734499406397598</v>
      </c>
      <c r="K957" s="14">
        <v>0.34391734050629202</v>
      </c>
      <c r="L957" s="14">
        <v>0.343211319702455</v>
      </c>
      <c r="M957" s="14"/>
      <c r="N957" s="14">
        <v>0.36478086133889298</v>
      </c>
      <c r="O957" s="14">
        <v>0.322102095321671</v>
      </c>
      <c r="P957" s="14"/>
      <c r="Q957" s="14">
        <v>0.28295397604893402</v>
      </c>
      <c r="R957" s="14">
        <v>0.31179993771972803</v>
      </c>
      <c r="S957" s="14">
        <v>0.32796458293584002</v>
      </c>
      <c r="T957" s="14">
        <v>0.29988213869114499</v>
      </c>
      <c r="U957" s="14">
        <v>0.295701457140575</v>
      </c>
      <c r="V957" s="14">
        <v>0.40047501772951799</v>
      </c>
      <c r="W957" s="14">
        <v>0.36292064708494998</v>
      </c>
      <c r="X957" s="14">
        <v>0.27806019848033298</v>
      </c>
      <c r="Y957" s="14">
        <v>0.361010220665128</v>
      </c>
      <c r="Z957" s="14">
        <v>0.276931167339446</v>
      </c>
      <c r="AA957" s="14"/>
      <c r="AB957" s="14">
        <v>0.30276069508863301</v>
      </c>
      <c r="AC957" s="14">
        <v>0.37203537685419202</v>
      </c>
      <c r="AD957" s="14">
        <v>0.355838483423354</v>
      </c>
      <c r="AE957" s="14"/>
      <c r="AF957" s="14">
        <v>0.32660605544941101</v>
      </c>
      <c r="AG957" s="14">
        <v>0.34823542445544597</v>
      </c>
      <c r="AH957" s="14">
        <v>0.33533185484565498</v>
      </c>
      <c r="AI957" s="14">
        <v>0.32043387102086202</v>
      </c>
      <c r="AJ957" s="14">
        <v>0</v>
      </c>
      <c r="AK957" s="14"/>
      <c r="AL957" s="14">
        <v>0.32135874990159402</v>
      </c>
      <c r="AM957" s="14">
        <v>0.343156367122748</v>
      </c>
      <c r="AN957" s="14">
        <v>0.32312816685290702</v>
      </c>
      <c r="AO957" s="14">
        <v>0.42307784282118599</v>
      </c>
      <c r="AP957" s="14">
        <v>0</v>
      </c>
      <c r="AQ957" s="14"/>
      <c r="AR957" s="14">
        <v>0.26290907439011202</v>
      </c>
      <c r="AS957" s="14">
        <v>0.38845042368801003</v>
      </c>
      <c r="AT957" s="14">
        <v>0.32016334822950898</v>
      </c>
      <c r="AU957" s="14"/>
      <c r="AV957" s="14">
        <v>0.31783858796832698</v>
      </c>
      <c r="AW957" s="14">
        <v>0.36112773137776799</v>
      </c>
      <c r="AX957" s="14">
        <v>0.30939275961847401</v>
      </c>
      <c r="AY957" s="14"/>
      <c r="AZ957" s="14">
        <v>0.31557644997874501</v>
      </c>
      <c r="BA957" s="14">
        <v>0.321175356671277</v>
      </c>
      <c r="BB957" s="14">
        <v>0.35804440715316499</v>
      </c>
      <c r="BC957" s="14"/>
      <c r="BD957" s="14">
        <v>0.30259256927178002</v>
      </c>
      <c r="BE957" s="14">
        <v>0.35980020342419</v>
      </c>
      <c r="BF957" s="14"/>
      <c r="BG957" s="14">
        <v>0.356826965521229</v>
      </c>
      <c r="BH957" s="14">
        <v>0.27921427345755501</v>
      </c>
      <c r="BI957" s="14"/>
      <c r="BJ957" s="14">
        <v>0.31562167053189899</v>
      </c>
      <c r="BK957" s="14">
        <v>0.33300442844185602</v>
      </c>
    </row>
    <row r="958" spans="2:63" x14ac:dyDescent="0.35">
      <c r="B958" t="s">
        <v>336</v>
      </c>
      <c r="C958" s="14">
        <v>0.178395788921378</v>
      </c>
      <c r="D958" s="14">
        <v>0.18469558017203999</v>
      </c>
      <c r="E958" s="14">
        <v>0.170011980103697</v>
      </c>
      <c r="F958" s="14"/>
      <c r="G958" s="14">
        <v>0.21468541059413099</v>
      </c>
      <c r="H958" s="14">
        <v>0.17399838973100501</v>
      </c>
      <c r="I958" s="14">
        <v>0.13303701399130299</v>
      </c>
      <c r="J958" s="14">
        <v>0.161450067730082</v>
      </c>
      <c r="K958" s="14">
        <v>0.246552874964302</v>
      </c>
      <c r="L958" s="14">
        <v>0.171988795428268</v>
      </c>
      <c r="M958" s="14"/>
      <c r="N958" s="14">
        <v>0.10951742991875001</v>
      </c>
      <c r="O958" s="14">
        <v>0.192287222669807</v>
      </c>
      <c r="P958" s="14"/>
      <c r="Q958" s="14">
        <v>0.17988119979647299</v>
      </c>
      <c r="R958" s="14">
        <v>0.16611429879877401</v>
      </c>
      <c r="S958" s="14">
        <v>0.22601717460524501</v>
      </c>
      <c r="T958" s="14">
        <v>0.268603793255274</v>
      </c>
      <c r="U958" s="14">
        <v>9.8295948699806596E-2</v>
      </c>
      <c r="V958" s="14">
        <v>0.15623607032879999</v>
      </c>
      <c r="W958" s="14">
        <v>0.180108146701593</v>
      </c>
      <c r="X958" s="14">
        <v>0.17404416323111899</v>
      </c>
      <c r="Y958" s="14">
        <v>0.16339824412145501</v>
      </c>
      <c r="Z958" s="14">
        <v>0.206904855611202</v>
      </c>
      <c r="AA958" s="14"/>
      <c r="AB958" s="14">
        <v>0.12628214734690499</v>
      </c>
      <c r="AC958" s="14">
        <v>0.21407603983642501</v>
      </c>
      <c r="AD958" s="14">
        <v>0.185445338486146</v>
      </c>
      <c r="AE958" s="14"/>
      <c r="AF958" s="14">
        <v>0.13245723045198099</v>
      </c>
      <c r="AG958" s="14">
        <v>0.201707397578409</v>
      </c>
      <c r="AH958" s="14">
        <v>0.30695690431634898</v>
      </c>
      <c r="AI958" s="14">
        <v>0.197687446628067</v>
      </c>
      <c r="AJ958" s="14">
        <v>0</v>
      </c>
      <c r="AK958" s="14"/>
      <c r="AL958" s="14">
        <v>0.13379584505422901</v>
      </c>
      <c r="AM958" s="14">
        <v>0.19868621965118399</v>
      </c>
      <c r="AN958" s="14">
        <v>0.20022117060028599</v>
      </c>
      <c r="AO958" s="14">
        <v>8.1773831492046298E-2</v>
      </c>
      <c r="AP958" s="14">
        <v>0</v>
      </c>
      <c r="AQ958" s="14"/>
      <c r="AR958" s="14">
        <v>8.9388033889440499E-2</v>
      </c>
      <c r="AS958" s="14">
        <v>0.20554321875780501</v>
      </c>
      <c r="AT958" s="14">
        <v>0.186659026278299</v>
      </c>
      <c r="AU958" s="14"/>
      <c r="AV958" s="14">
        <v>0.10748229996495801</v>
      </c>
      <c r="AW958" s="14">
        <v>0.20133833099853299</v>
      </c>
      <c r="AX958" s="14">
        <v>0.18712638355206199</v>
      </c>
      <c r="AY958" s="14"/>
      <c r="AZ958" s="14">
        <v>0.103858304991372</v>
      </c>
      <c r="BA958" s="14">
        <v>0.18411796667592201</v>
      </c>
      <c r="BB958" s="14">
        <v>0.213103369412869</v>
      </c>
      <c r="BC958" s="14"/>
      <c r="BD958" s="14">
        <v>0.104070143604228</v>
      </c>
      <c r="BE958" s="14">
        <v>0.209407401020441</v>
      </c>
      <c r="BF958" s="14"/>
      <c r="BG958" s="14">
        <v>0.162575420915507</v>
      </c>
      <c r="BH958" s="14">
        <v>0.207124486059999</v>
      </c>
      <c r="BI958" s="14"/>
      <c r="BJ958" s="14">
        <v>0.180796687920004</v>
      </c>
      <c r="BK958" s="14">
        <v>0.17773773132265799</v>
      </c>
    </row>
    <row r="959" spans="2:63" x14ac:dyDescent="0.35">
      <c r="B959" t="s">
        <v>337</v>
      </c>
      <c r="C959" s="14">
        <v>7.2561357075618602E-2</v>
      </c>
      <c r="D959" s="14">
        <v>8.3898158272533205E-2</v>
      </c>
      <c r="E959" s="14">
        <v>6.2921522979574901E-2</v>
      </c>
      <c r="F959" s="14"/>
      <c r="G959" s="14">
        <v>6.0506062197217103E-2</v>
      </c>
      <c r="H959" s="14">
        <v>6.3904144633138801E-2</v>
      </c>
      <c r="I959" s="14">
        <v>0.12143845158762299</v>
      </c>
      <c r="J959" s="14">
        <v>5.0202336933489397E-2</v>
      </c>
      <c r="K959" s="14">
        <v>8.0520929880183903E-2</v>
      </c>
      <c r="L959" s="14">
        <v>5.0702874501780203E-2</v>
      </c>
      <c r="M959" s="14"/>
      <c r="N959" s="14">
        <v>6.6732617423155102E-2</v>
      </c>
      <c r="O959" s="14">
        <v>7.3736901207207897E-2</v>
      </c>
      <c r="P959" s="14"/>
      <c r="Q959" s="14">
        <v>7.5156731596432699E-2</v>
      </c>
      <c r="R959" s="14">
        <v>8.3471099165701501E-2</v>
      </c>
      <c r="S959" s="14">
        <v>9.8802853888255604E-2</v>
      </c>
      <c r="T959" s="14">
        <v>0.108193272446982</v>
      </c>
      <c r="U959" s="14">
        <v>7.1158455840160895E-2</v>
      </c>
      <c r="V959" s="14">
        <v>5.1786238289023498E-2</v>
      </c>
      <c r="W959" s="14">
        <v>6.5150261065802406E-2</v>
      </c>
      <c r="X959" s="14">
        <v>5.2613665323183699E-2</v>
      </c>
      <c r="Y959" s="14">
        <v>5.97255587921851E-2</v>
      </c>
      <c r="Z959" s="14">
        <v>8.5258906087904304E-2</v>
      </c>
      <c r="AA959" s="14"/>
      <c r="AB959" s="14">
        <v>4.2546429645207502E-2</v>
      </c>
      <c r="AC959" s="14">
        <v>6.1552059522598603E-2</v>
      </c>
      <c r="AD959" s="14">
        <v>9.9994427082450696E-2</v>
      </c>
      <c r="AE959" s="14"/>
      <c r="AF959" s="14">
        <v>6.1300061804956299E-2</v>
      </c>
      <c r="AG959" s="14">
        <v>8.6185144487688797E-2</v>
      </c>
      <c r="AH959" s="14">
        <v>0.10425109130953999</v>
      </c>
      <c r="AI959" s="14">
        <v>6.98833468320815E-2</v>
      </c>
      <c r="AJ959" s="14">
        <v>0</v>
      </c>
      <c r="AK959" s="14"/>
      <c r="AL959" s="14">
        <v>6.5222581941705396E-2</v>
      </c>
      <c r="AM959" s="14">
        <v>9.6307281910481102E-2</v>
      </c>
      <c r="AN959" s="14">
        <v>7.3299661038513902E-2</v>
      </c>
      <c r="AO959" s="14">
        <v>0</v>
      </c>
      <c r="AP959" s="14">
        <v>0</v>
      </c>
      <c r="AQ959" s="14"/>
      <c r="AR959" s="14">
        <v>4.8763073862538003E-2</v>
      </c>
      <c r="AS959" s="14">
        <v>7.5989881044049898E-2</v>
      </c>
      <c r="AT959" s="14">
        <v>8.7849858223489494E-2</v>
      </c>
      <c r="AU959" s="14"/>
      <c r="AV959" s="14">
        <v>3.7059929799295198E-2</v>
      </c>
      <c r="AW959" s="14">
        <v>0.106044897281501</v>
      </c>
      <c r="AX959" s="14">
        <v>6.6316339106772898E-2</v>
      </c>
      <c r="AY959" s="14"/>
      <c r="AZ959" s="14">
        <v>3.96556910426583E-2</v>
      </c>
      <c r="BA959" s="14">
        <v>6.8747127324623306E-2</v>
      </c>
      <c r="BB959" s="14">
        <v>9.8679011251540605E-2</v>
      </c>
      <c r="BC959" s="14"/>
      <c r="BD959" s="14">
        <v>8.2957071892336198E-2</v>
      </c>
      <c r="BE959" s="14">
        <v>5.9194524304222201E-2</v>
      </c>
      <c r="BF959" s="14"/>
      <c r="BG959" s="14">
        <v>6.5916421007862602E-2</v>
      </c>
      <c r="BH959" s="14">
        <v>8.4628102661133506E-2</v>
      </c>
      <c r="BI959" s="14"/>
      <c r="BJ959" s="14">
        <v>0.10131328617985499</v>
      </c>
      <c r="BK959" s="14">
        <v>6.4680798403338E-2</v>
      </c>
    </row>
    <row r="960" spans="2:63" x14ac:dyDescent="0.35">
      <c r="B960" t="s">
        <v>338</v>
      </c>
      <c r="C960" s="14">
        <v>5.4149191064955998E-2</v>
      </c>
      <c r="D960" s="14">
        <v>6.5097267180371995E-2</v>
      </c>
      <c r="E960" s="14">
        <v>4.2680331502097602E-2</v>
      </c>
      <c r="F960" s="14"/>
      <c r="G960" s="14">
        <v>3.8841455931000801E-2</v>
      </c>
      <c r="H960" s="14">
        <v>6.3462168893769502E-2</v>
      </c>
      <c r="I960" s="14">
        <v>8.7406019895921797E-2</v>
      </c>
      <c r="J960" s="14">
        <v>4.2610754480313401E-2</v>
      </c>
      <c r="K960" s="14">
        <v>4.5052779042687598E-2</v>
      </c>
      <c r="L960" s="14">
        <v>3.5092827715801397E-2</v>
      </c>
      <c r="M960" s="14"/>
      <c r="N960" s="14">
        <v>4.9049907773406197E-2</v>
      </c>
      <c r="O960" s="14">
        <v>5.5177617947285401E-2</v>
      </c>
      <c r="P960" s="14"/>
      <c r="Q960" s="14">
        <v>0.132074091842284</v>
      </c>
      <c r="R960" s="14">
        <v>6.0637446568785898E-2</v>
      </c>
      <c r="S960" s="14">
        <v>1.7788389363381299E-2</v>
      </c>
      <c r="T960" s="14">
        <v>8.5940941264493795E-2</v>
      </c>
      <c r="U960" s="14">
        <v>8.4496451697932698E-2</v>
      </c>
      <c r="V960" s="14">
        <v>1.6819449283891001E-2</v>
      </c>
      <c r="W960" s="14">
        <v>6.8348390232640097E-2</v>
      </c>
      <c r="X960" s="14">
        <v>4.8445502749370303E-2</v>
      </c>
      <c r="Y960" s="14">
        <v>2.8604508880602099E-2</v>
      </c>
      <c r="Z960" s="14">
        <v>9.24840009301824E-2</v>
      </c>
      <c r="AA960" s="14"/>
      <c r="AB960" s="14">
        <v>3.2154918991759603E-2</v>
      </c>
      <c r="AC960" s="14">
        <v>6.2729249574714693E-2</v>
      </c>
      <c r="AD960" s="14">
        <v>7.0558856746741394E-2</v>
      </c>
      <c r="AE960" s="14"/>
      <c r="AF960" s="14">
        <v>4.3073519407453603E-2</v>
      </c>
      <c r="AG960" s="14">
        <v>6.1811737636843E-2</v>
      </c>
      <c r="AH960" s="14">
        <v>4.6734614865608398E-2</v>
      </c>
      <c r="AI960" s="14">
        <v>6.3071877105464497E-2</v>
      </c>
      <c r="AJ960" s="14">
        <v>0</v>
      </c>
      <c r="AK960" s="14"/>
      <c r="AL960" s="14">
        <v>3.9797226904281197E-2</v>
      </c>
      <c r="AM960" s="14">
        <v>7.8088358994426496E-2</v>
      </c>
      <c r="AN960" s="14">
        <v>6.9099157725390006E-2</v>
      </c>
      <c r="AO960" s="14">
        <v>7.6554399765530398E-2</v>
      </c>
      <c r="AP960" s="14">
        <v>0</v>
      </c>
      <c r="AQ960" s="14"/>
      <c r="AR960" s="14">
        <v>3.4419019961932897E-2</v>
      </c>
      <c r="AS960" s="14">
        <v>1.95151387439087E-2</v>
      </c>
      <c r="AT960" s="14">
        <v>9.1584299256014995E-2</v>
      </c>
      <c r="AU960" s="14"/>
      <c r="AV960" s="14">
        <v>3.1583847302101502E-2</v>
      </c>
      <c r="AW960" s="14">
        <v>4.8097778797525803E-2</v>
      </c>
      <c r="AX960" s="14">
        <v>0.108346935129181</v>
      </c>
      <c r="AY960" s="14"/>
      <c r="AZ960" s="14">
        <v>2.7550485736913499E-2</v>
      </c>
      <c r="BA960" s="14">
        <v>4.0067159897250501E-2</v>
      </c>
      <c r="BB960" s="14">
        <v>9.4433301136263303E-2</v>
      </c>
      <c r="BC960" s="14"/>
      <c r="BD960" s="14">
        <v>6.4629860189895E-2</v>
      </c>
      <c r="BE960" s="14">
        <v>3.3374827778931998E-2</v>
      </c>
      <c r="BF960" s="14"/>
      <c r="BG960" s="14">
        <v>5.3389749214641798E-2</v>
      </c>
      <c r="BH960" s="14">
        <v>5.5528285085017601E-2</v>
      </c>
      <c r="BI960" s="14"/>
      <c r="BJ960" s="14">
        <v>3.4455944627352401E-2</v>
      </c>
      <c r="BK960" s="14">
        <v>5.95468735452023E-2</v>
      </c>
    </row>
    <row r="961" spans="2:63" x14ac:dyDescent="0.35">
      <c r="B961" t="s">
        <v>86</v>
      </c>
      <c r="C961" s="14">
        <v>7.5852642880914006E-2</v>
      </c>
      <c r="D961" s="14">
        <v>4.8286292911000103E-2</v>
      </c>
      <c r="E961" s="14">
        <v>0.10121114498954401</v>
      </c>
      <c r="F961" s="14"/>
      <c r="G961" s="14">
        <v>9.4473362194947896E-2</v>
      </c>
      <c r="H961" s="14">
        <v>5.7666460516997899E-2</v>
      </c>
      <c r="I961" s="14">
        <v>9.5458851978883E-2</v>
      </c>
      <c r="J961" s="14">
        <v>7.7502045289955093E-2</v>
      </c>
      <c r="K961" s="14">
        <v>0.10603306788993599</v>
      </c>
      <c r="L961" s="14">
        <v>3.4270946597366E-2</v>
      </c>
      <c r="M961" s="14"/>
      <c r="N961" s="14">
        <v>2.189301685628E-2</v>
      </c>
      <c r="O961" s="14">
        <v>8.6735256532940994E-2</v>
      </c>
      <c r="P961" s="14"/>
      <c r="Q961" s="14">
        <v>0.13400329295783101</v>
      </c>
      <c r="R961" s="14">
        <v>0.14298366993138401</v>
      </c>
      <c r="S961" s="14">
        <v>2.6209325084915899E-2</v>
      </c>
      <c r="T961" s="14">
        <v>1.6926619457863602E-2</v>
      </c>
      <c r="U961" s="14">
        <v>9.8685295177112498E-2</v>
      </c>
      <c r="V961" s="14">
        <v>2.0721619302566299E-2</v>
      </c>
      <c r="W961" s="14">
        <v>8.0994695220288598E-2</v>
      </c>
      <c r="X961" s="14">
        <v>7.8812383588084803E-2</v>
      </c>
      <c r="Y961" s="14">
        <v>2.2881470649408601E-2</v>
      </c>
      <c r="Z961" s="14">
        <v>0.18369117817912001</v>
      </c>
      <c r="AA961" s="14"/>
      <c r="AB961" s="14">
        <v>2.8546412084948E-2</v>
      </c>
      <c r="AC961" s="14">
        <v>6.3709555004726096E-2</v>
      </c>
      <c r="AD961" s="14">
        <v>6.9116871471569502E-2</v>
      </c>
      <c r="AE961" s="14"/>
      <c r="AF961" s="14">
        <v>3.3745827728669603E-2</v>
      </c>
      <c r="AG961" s="14">
        <v>7.83263605294367E-2</v>
      </c>
      <c r="AH961" s="14">
        <v>4.2097753606880797E-2</v>
      </c>
      <c r="AI961" s="14">
        <v>0.155135637347871</v>
      </c>
      <c r="AJ961" s="14">
        <v>0</v>
      </c>
      <c r="AK961" s="14"/>
      <c r="AL961" s="14">
        <v>4.5279948815832201E-2</v>
      </c>
      <c r="AM961" s="14">
        <v>4.9806949927305097E-2</v>
      </c>
      <c r="AN961" s="14">
        <v>9.8667812233153407E-2</v>
      </c>
      <c r="AO961" s="14">
        <v>0.23947474928029999</v>
      </c>
      <c r="AP961" s="14">
        <v>0</v>
      </c>
      <c r="AQ961" s="14"/>
      <c r="AR961" s="14">
        <v>1.42782068256904E-2</v>
      </c>
      <c r="AS961" s="14">
        <v>3.89392365288607E-2</v>
      </c>
      <c r="AT961" s="14">
        <v>7.5942013674705794E-2</v>
      </c>
      <c r="AU961" s="14"/>
      <c r="AV961" s="14">
        <v>3.2354387619523903E-2</v>
      </c>
      <c r="AW961" s="14">
        <v>6.3923222320096104E-2</v>
      </c>
      <c r="AX961" s="14">
        <v>8.31674359433313E-2</v>
      </c>
      <c r="AY961" s="14"/>
      <c r="AZ961" s="14">
        <v>1.7790739551261699E-2</v>
      </c>
      <c r="BA961" s="14">
        <v>7.1378193776728202E-2</v>
      </c>
      <c r="BB961" s="14">
        <v>5.82842142292401E-2</v>
      </c>
      <c r="BC961" s="14"/>
      <c r="BD961" s="14">
        <v>2.0219804302615101E-2</v>
      </c>
      <c r="BE961" s="14">
        <v>7.4016103198082606E-2</v>
      </c>
      <c r="BF961" s="14"/>
      <c r="BG961" s="14">
        <v>3.7155486893453098E-2</v>
      </c>
      <c r="BH961" s="14">
        <v>0.14612400913972601</v>
      </c>
      <c r="BI961" s="14"/>
      <c r="BJ961" s="14">
        <v>0.103947791221134</v>
      </c>
      <c r="BK961" s="14">
        <v>6.8152099933035504E-2</v>
      </c>
    </row>
    <row r="962" spans="2:63" x14ac:dyDescent="0.35">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row>
    <row r="963" spans="2:63" x14ac:dyDescent="0.35">
      <c r="B963" s="6" t="s">
        <v>440</v>
      </c>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row>
    <row r="964" spans="2:63" x14ac:dyDescent="0.35">
      <c r="B964" s="21" t="s">
        <v>90</v>
      </c>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row>
    <row r="965" spans="2:63" x14ac:dyDescent="0.35">
      <c r="B965" t="s">
        <v>439</v>
      </c>
      <c r="C965" s="14">
        <v>0.19905696681820501</v>
      </c>
      <c r="D965" s="14">
        <v>0.18034221232204301</v>
      </c>
      <c r="E965" s="14">
        <v>0.21739489221181099</v>
      </c>
      <c r="F965" s="14"/>
      <c r="G965" s="14">
        <v>0.130403457249749</v>
      </c>
      <c r="H965" s="14">
        <v>0.23264827474059899</v>
      </c>
      <c r="I965" s="14">
        <v>0.23183522804994</v>
      </c>
      <c r="J965" s="14">
        <v>0.251237212638797</v>
      </c>
      <c r="K965" s="14">
        <v>0.136746138764057</v>
      </c>
      <c r="L965" s="14">
        <v>0.171470590454808</v>
      </c>
      <c r="M965" s="14"/>
      <c r="N965" s="14">
        <v>0.20190105992863799</v>
      </c>
      <c r="O965" s="14">
        <v>0.19848336820769699</v>
      </c>
      <c r="P965" s="14"/>
      <c r="Q965" s="14">
        <v>0.16216879687539101</v>
      </c>
      <c r="R965" s="14">
        <v>0.19808720837566901</v>
      </c>
      <c r="S965" s="14">
        <v>0.249772304897311</v>
      </c>
      <c r="T965" s="14">
        <v>9.4239864098734402E-2</v>
      </c>
      <c r="U965" s="14">
        <v>0.11695977308576699</v>
      </c>
      <c r="V965" s="14">
        <v>0.230372449170437</v>
      </c>
      <c r="W965" s="14">
        <v>0.23624659779684801</v>
      </c>
      <c r="X965" s="14">
        <v>0.18707565168610199</v>
      </c>
      <c r="Y965" s="14">
        <v>0.22340778365209499</v>
      </c>
      <c r="Z965" s="14">
        <v>0.13558539192643801</v>
      </c>
      <c r="AA965" s="14"/>
      <c r="AB965" s="14">
        <v>0.25680328426813898</v>
      </c>
      <c r="AC965" s="14">
        <v>0.168320591580575</v>
      </c>
      <c r="AD965" s="14">
        <v>0.184981637783454</v>
      </c>
      <c r="AE965" s="14"/>
      <c r="AF965" s="14">
        <v>0.27230518814170601</v>
      </c>
      <c r="AG965" s="14">
        <v>0.151546341938021</v>
      </c>
      <c r="AH965" s="14">
        <v>0.16408420543583399</v>
      </c>
      <c r="AI965" s="14">
        <v>0.15817539121087901</v>
      </c>
      <c r="AJ965" s="14">
        <v>0</v>
      </c>
      <c r="AK965" s="14"/>
      <c r="AL965" s="14">
        <v>0.29012406501573501</v>
      </c>
      <c r="AM965" s="14">
        <v>0.15724364756758799</v>
      </c>
      <c r="AN965" s="14">
        <v>0.135078061329368</v>
      </c>
      <c r="AO965" s="14">
        <v>0</v>
      </c>
      <c r="AP965" s="14">
        <v>0</v>
      </c>
      <c r="AQ965" s="14"/>
      <c r="AR965" s="14">
        <v>0.38460292109209199</v>
      </c>
      <c r="AS965" s="14">
        <v>0.213742495905443</v>
      </c>
      <c r="AT965" s="14">
        <v>0.14147814575304801</v>
      </c>
      <c r="AU965" s="14"/>
      <c r="AV965" s="14">
        <v>0.27947730402029902</v>
      </c>
      <c r="AW965" s="14">
        <v>0.18941890983592</v>
      </c>
      <c r="AX965" s="14">
        <v>0.14775671791044001</v>
      </c>
      <c r="AY965" s="14"/>
      <c r="AZ965" s="14">
        <v>0.32186277398074797</v>
      </c>
      <c r="BA965" s="14">
        <v>0.201408179331756</v>
      </c>
      <c r="BB965" s="14">
        <v>0.16184126659686299</v>
      </c>
      <c r="BC965" s="14"/>
      <c r="BD965" s="14">
        <v>0.30883871960793402</v>
      </c>
      <c r="BE965" s="14">
        <v>0.15153402042747799</v>
      </c>
      <c r="BF965" s="14"/>
      <c r="BG965" s="14">
        <v>0.21450817896701099</v>
      </c>
      <c r="BH965" s="14">
        <v>0.17099863125465101</v>
      </c>
      <c r="BI965" s="14"/>
      <c r="BJ965" s="14">
        <v>0.153073228948506</v>
      </c>
      <c r="BK965" s="14">
        <v>0.21166055744821699</v>
      </c>
    </row>
    <row r="966" spans="2:63" x14ac:dyDescent="0.35">
      <c r="B966" t="s">
        <v>286</v>
      </c>
      <c r="C966" s="14">
        <v>0.29022089459390499</v>
      </c>
      <c r="D966" s="14">
        <v>0.266562558833977</v>
      </c>
      <c r="E966" s="14">
        <v>0.30813055777370701</v>
      </c>
      <c r="F966" s="14"/>
      <c r="G966" s="14">
        <v>0.358279567007248</v>
      </c>
      <c r="H966" s="14">
        <v>0.29613331058520298</v>
      </c>
      <c r="I966" s="14">
        <v>0.257231786985327</v>
      </c>
      <c r="J966" s="14">
        <v>0.25353629317200299</v>
      </c>
      <c r="K966" s="14">
        <v>0.280536700182765</v>
      </c>
      <c r="L966" s="14">
        <v>0.31480141096327602</v>
      </c>
      <c r="M966" s="14"/>
      <c r="N966" s="14">
        <v>0.38056473891160097</v>
      </c>
      <c r="O966" s="14">
        <v>0.27200028733655401</v>
      </c>
      <c r="P966" s="14"/>
      <c r="Q966" s="14">
        <v>0.21657912524140899</v>
      </c>
      <c r="R966" s="14">
        <v>0.25239874988891597</v>
      </c>
      <c r="S966" s="14">
        <v>0.26772720532452798</v>
      </c>
      <c r="T966" s="14">
        <v>0.23262059608222199</v>
      </c>
      <c r="U966" s="14">
        <v>0.44127916101660802</v>
      </c>
      <c r="V966" s="14">
        <v>0.34382703573571499</v>
      </c>
      <c r="W966" s="14">
        <v>0.26212385995348603</v>
      </c>
      <c r="X966" s="14">
        <v>0.32264027490872499</v>
      </c>
      <c r="Y966" s="14">
        <v>0.30520237893615998</v>
      </c>
      <c r="Z966" s="14">
        <v>0.28834093542454597</v>
      </c>
      <c r="AA966" s="14"/>
      <c r="AB966" s="14">
        <v>0.36645821813748303</v>
      </c>
      <c r="AC966" s="14">
        <v>0.29147533008285698</v>
      </c>
      <c r="AD966" s="14">
        <v>0.251158230975431</v>
      </c>
      <c r="AE966" s="14"/>
      <c r="AF966" s="14">
        <v>0.34585400599217497</v>
      </c>
      <c r="AG966" s="14">
        <v>0.25581367657531401</v>
      </c>
      <c r="AH966" s="14">
        <v>0.23439933881578801</v>
      </c>
      <c r="AI966" s="14">
        <v>0.24423427512404999</v>
      </c>
      <c r="AJ966" s="14">
        <v>0</v>
      </c>
      <c r="AK966" s="14"/>
      <c r="AL966" s="14">
        <v>0.36697678584681198</v>
      </c>
      <c r="AM966" s="14">
        <v>0.27533116431919802</v>
      </c>
      <c r="AN966" s="14">
        <v>0.22815837199747199</v>
      </c>
      <c r="AO966" s="14">
        <v>0.26925465774551499</v>
      </c>
      <c r="AP966" s="14">
        <v>0</v>
      </c>
      <c r="AQ966" s="14"/>
      <c r="AR966" s="14">
        <v>0.33783156483803101</v>
      </c>
      <c r="AS966" s="14">
        <v>0.35299234756117098</v>
      </c>
      <c r="AT966" s="14">
        <v>0.22734365756901101</v>
      </c>
      <c r="AU966" s="14"/>
      <c r="AV966" s="14">
        <v>0.34480295822093598</v>
      </c>
      <c r="AW966" s="14">
        <v>0.29893012404946601</v>
      </c>
      <c r="AX966" s="14">
        <v>0.227646977699374</v>
      </c>
      <c r="AY966" s="14"/>
      <c r="AZ966" s="14">
        <v>0.32127755339165198</v>
      </c>
      <c r="BA966" s="14">
        <v>0.32521871414244702</v>
      </c>
      <c r="BB966" s="14">
        <v>0.23651110109353099</v>
      </c>
      <c r="BC966" s="14"/>
      <c r="BD966" s="14">
        <v>0.28210299447493598</v>
      </c>
      <c r="BE966" s="14">
        <v>0.34768186217864</v>
      </c>
      <c r="BF966" s="14"/>
      <c r="BG966" s="14">
        <v>0.29883141342420599</v>
      </c>
      <c r="BH966" s="14">
        <v>0.27458478628148603</v>
      </c>
      <c r="BI966" s="14"/>
      <c r="BJ966" s="14">
        <v>0.28716340951297897</v>
      </c>
      <c r="BK966" s="14">
        <v>0.29105891455710498</v>
      </c>
    </row>
    <row r="967" spans="2:63" x14ac:dyDescent="0.35">
      <c r="B967" t="s">
        <v>287</v>
      </c>
      <c r="C967" s="14">
        <v>0.26051110823943202</v>
      </c>
      <c r="D967" s="14">
        <v>0.28756576017129698</v>
      </c>
      <c r="E967" s="14">
        <v>0.23817037880855299</v>
      </c>
      <c r="F967" s="14"/>
      <c r="G967" s="14">
        <v>0.24678103025471099</v>
      </c>
      <c r="H967" s="14">
        <v>0.26221373313643198</v>
      </c>
      <c r="I967" s="14">
        <v>0.25518835734130002</v>
      </c>
      <c r="J967" s="14">
        <v>0.254990853377212</v>
      </c>
      <c r="K967" s="14">
        <v>0.30111847929056601</v>
      </c>
      <c r="L967" s="14">
        <v>0.248617419769947</v>
      </c>
      <c r="M967" s="14"/>
      <c r="N967" s="14">
        <v>0.284149868731702</v>
      </c>
      <c r="O967" s="14">
        <v>0.25574362713174698</v>
      </c>
      <c r="P967" s="14"/>
      <c r="Q967" s="14">
        <v>0.228941695311981</v>
      </c>
      <c r="R967" s="14">
        <v>0.23546778662222101</v>
      </c>
      <c r="S967" s="14">
        <v>0.209775107724847</v>
      </c>
      <c r="T967" s="14">
        <v>0.38715251248434601</v>
      </c>
      <c r="U967" s="14">
        <v>0.209919567112345</v>
      </c>
      <c r="V967" s="14">
        <v>0.28816266125182799</v>
      </c>
      <c r="W967" s="14">
        <v>0.27339638975658898</v>
      </c>
      <c r="X967" s="14">
        <v>0.31622758355782898</v>
      </c>
      <c r="Y967" s="14">
        <v>0.27741864007559203</v>
      </c>
      <c r="Z967" s="14">
        <v>0.15113199210977199</v>
      </c>
      <c r="AA967" s="14"/>
      <c r="AB967" s="14">
        <v>0.24723562817744801</v>
      </c>
      <c r="AC967" s="14">
        <v>0.29912571447746999</v>
      </c>
      <c r="AD967" s="14">
        <v>0.28180706282068602</v>
      </c>
      <c r="AE967" s="14"/>
      <c r="AF967" s="14">
        <v>0.23481967454111299</v>
      </c>
      <c r="AG967" s="14">
        <v>0.29922940791210401</v>
      </c>
      <c r="AH967" s="14">
        <v>0.25046240121667501</v>
      </c>
      <c r="AI967" s="14">
        <v>0.22618668424420199</v>
      </c>
      <c r="AJ967" s="14">
        <v>0</v>
      </c>
      <c r="AK967" s="14"/>
      <c r="AL967" s="14">
        <v>0.208712167692059</v>
      </c>
      <c r="AM967" s="14">
        <v>0.29371127916600398</v>
      </c>
      <c r="AN967" s="14">
        <v>0.243252309757296</v>
      </c>
      <c r="AO967" s="14">
        <v>0.32939233341868102</v>
      </c>
      <c r="AP967" s="14">
        <v>0</v>
      </c>
      <c r="AQ967" s="14"/>
      <c r="AR967" s="14">
        <v>0.217615764626335</v>
      </c>
      <c r="AS967" s="14">
        <v>0.269411988531437</v>
      </c>
      <c r="AT967" s="14">
        <v>0.281638708125308</v>
      </c>
      <c r="AU967" s="14"/>
      <c r="AV967" s="14">
        <v>0.26062294125171998</v>
      </c>
      <c r="AW967" s="14">
        <v>0.26862504903179302</v>
      </c>
      <c r="AX967" s="14">
        <v>0.25586008272430799</v>
      </c>
      <c r="AY967" s="14"/>
      <c r="AZ967" s="14">
        <v>0.24767993740705899</v>
      </c>
      <c r="BA967" s="14">
        <v>0.25173403564335001</v>
      </c>
      <c r="BB967" s="14">
        <v>0.27533127488908998</v>
      </c>
      <c r="BC967" s="14"/>
      <c r="BD967" s="14">
        <v>0.26421360807584698</v>
      </c>
      <c r="BE967" s="14">
        <v>0.26172035307491998</v>
      </c>
      <c r="BF967" s="14"/>
      <c r="BG967" s="14">
        <v>0.28651525697506097</v>
      </c>
      <c r="BH967" s="14">
        <v>0.21328936768976101</v>
      </c>
      <c r="BI967" s="14"/>
      <c r="BJ967" s="14">
        <v>0.28072237341530498</v>
      </c>
      <c r="BK967" s="14">
        <v>0.25497144304054897</v>
      </c>
    </row>
    <row r="968" spans="2:63" x14ac:dyDescent="0.35">
      <c r="B968" t="s">
        <v>288</v>
      </c>
      <c r="C968" s="14">
        <v>0.108580800976874</v>
      </c>
      <c r="D968" s="14">
        <v>0.13026655061918299</v>
      </c>
      <c r="E968" s="14">
        <v>8.7872851952002798E-2</v>
      </c>
      <c r="F968" s="14"/>
      <c r="G968" s="14">
        <v>0.15217574302978301</v>
      </c>
      <c r="H968" s="14">
        <v>9.4202142002757505E-2</v>
      </c>
      <c r="I968" s="14">
        <v>0.121752594628619</v>
      </c>
      <c r="J968" s="14">
        <v>6.3427138539513095E-2</v>
      </c>
      <c r="K968" s="14">
        <v>8.4871220849417603E-2</v>
      </c>
      <c r="L968" s="14">
        <v>0.14053216358890699</v>
      </c>
      <c r="M968" s="14"/>
      <c r="N968" s="14">
        <v>5.2367438858728702E-2</v>
      </c>
      <c r="O968" s="14">
        <v>0.11991794963935699</v>
      </c>
      <c r="P968" s="14"/>
      <c r="Q968" s="14">
        <v>8.33929799079908E-2</v>
      </c>
      <c r="R968" s="14">
        <v>0.16158642011500701</v>
      </c>
      <c r="S968" s="14">
        <v>9.5394315343061101E-2</v>
      </c>
      <c r="T968" s="14">
        <v>0.18638772306280499</v>
      </c>
      <c r="U968" s="14">
        <v>7.6297178232504995E-2</v>
      </c>
      <c r="V968" s="14">
        <v>3.9500422217468599E-2</v>
      </c>
      <c r="W968" s="14">
        <v>9.17149546410998E-2</v>
      </c>
      <c r="X968" s="14">
        <v>8.2900330706647096E-2</v>
      </c>
      <c r="Y968" s="14">
        <v>0.104548485030297</v>
      </c>
      <c r="Z968" s="14">
        <v>8.3380146884208597E-2</v>
      </c>
      <c r="AA968" s="14"/>
      <c r="AB968" s="14">
        <v>5.8863123276228002E-2</v>
      </c>
      <c r="AC968" s="14">
        <v>0.126387525471332</v>
      </c>
      <c r="AD968" s="14">
        <v>0.129101065559588</v>
      </c>
      <c r="AE968" s="14"/>
      <c r="AF968" s="14">
        <v>7.07747091020485E-2</v>
      </c>
      <c r="AG968" s="14">
        <v>0.13875762042352699</v>
      </c>
      <c r="AH968" s="14">
        <v>0.208632325694769</v>
      </c>
      <c r="AI968" s="14">
        <v>0.109053801456238</v>
      </c>
      <c r="AJ968" s="14">
        <v>0</v>
      </c>
      <c r="AK968" s="14"/>
      <c r="AL968" s="14">
        <v>6.2130404017336903E-2</v>
      </c>
      <c r="AM968" s="14">
        <v>0.129161492654746</v>
      </c>
      <c r="AN968" s="14">
        <v>0.183629581344849</v>
      </c>
      <c r="AO968" s="14">
        <v>7.6554399765530398E-2</v>
      </c>
      <c r="AP968" s="14">
        <v>0</v>
      </c>
      <c r="AQ968" s="14"/>
      <c r="AR968" s="14">
        <v>1.4198711790850501E-2</v>
      </c>
      <c r="AS968" s="14">
        <v>0.101703091980598</v>
      </c>
      <c r="AT968" s="14">
        <v>0.14959283007357699</v>
      </c>
      <c r="AU968" s="14"/>
      <c r="AV968" s="14">
        <v>5.8977011087259501E-2</v>
      </c>
      <c r="AW968" s="14">
        <v>0.117099514934474</v>
      </c>
      <c r="AX968" s="14">
        <v>0.15401690091140699</v>
      </c>
      <c r="AY968" s="14"/>
      <c r="AZ968" s="14">
        <v>6.5939332680081897E-2</v>
      </c>
      <c r="BA968" s="14">
        <v>9.7625429724810697E-2</v>
      </c>
      <c r="BB968" s="14">
        <v>0.153217124490793</v>
      </c>
      <c r="BC968" s="14"/>
      <c r="BD968" s="14">
        <v>6.95055649013024E-2</v>
      </c>
      <c r="BE968" s="14">
        <v>0.110609781294392</v>
      </c>
      <c r="BF968" s="14"/>
      <c r="BG968" s="14">
        <v>0.101061508298793</v>
      </c>
      <c r="BH968" s="14">
        <v>0.122235317860747</v>
      </c>
      <c r="BI968" s="14"/>
      <c r="BJ968" s="14">
        <v>0.12632342830880999</v>
      </c>
      <c r="BK968" s="14">
        <v>0.10371775978117399</v>
      </c>
    </row>
    <row r="969" spans="2:63" x14ac:dyDescent="0.35">
      <c r="B969" t="s">
        <v>289</v>
      </c>
      <c r="C969" s="14">
        <v>3.8973629092307303E-2</v>
      </c>
      <c r="D969" s="14">
        <v>5.4887274427120797E-2</v>
      </c>
      <c r="E969" s="14">
        <v>2.49638790328746E-2</v>
      </c>
      <c r="F969" s="14"/>
      <c r="G969" s="14">
        <v>3.3943288548404102E-2</v>
      </c>
      <c r="H969" s="14">
        <v>3.6884763173592197E-2</v>
      </c>
      <c r="I969" s="14">
        <v>4.66272666006581E-2</v>
      </c>
      <c r="J969" s="14">
        <v>7.0870827837819103E-2</v>
      </c>
      <c r="K969" s="14">
        <v>3.3083296620765597E-2</v>
      </c>
      <c r="L969" s="14">
        <v>9.0366674736684204E-3</v>
      </c>
      <c r="M969" s="14"/>
      <c r="N969" s="14">
        <v>3.9924457786014E-2</v>
      </c>
      <c r="O969" s="14">
        <v>3.8781865322148001E-2</v>
      </c>
      <c r="P969" s="14"/>
      <c r="Q969" s="14">
        <v>3.6715754069248999E-2</v>
      </c>
      <c r="R969" s="14">
        <v>4.4759572819683499E-2</v>
      </c>
      <c r="S969" s="14">
        <v>9.5496096518534704E-2</v>
      </c>
      <c r="T969" s="14">
        <v>2.35812930883375E-2</v>
      </c>
      <c r="U969" s="14">
        <v>8.7469163922016702E-2</v>
      </c>
      <c r="V969" s="14">
        <v>3.9164599841822502E-2</v>
      </c>
      <c r="W969" s="14">
        <v>3.6515281815188899E-2</v>
      </c>
      <c r="X969" s="14">
        <v>1.8173957959331299E-2</v>
      </c>
      <c r="Y969" s="14">
        <v>2.1388468765756001E-2</v>
      </c>
      <c r="Z969" s="14">
        <v>4.7896769046339202E-2</v>
      </c>
      <c r="AA969" s="14"/>
      <c r="AB969" s="14">
        <v>1.6756269615025101E-2</v>
      </c>
      <c r="AC969" s="14">
        <v>2.9716115151705899E-2</v>
      </c>
      <c r="AD969" s="14">
        <v>6.6187073596452997E-2</v>
      </c>
      <c r="AE969" s="14"/>
      <c r="AF969" s="14">
        <v>4.7115713833851096E-3</v>
      </c>
      <c r="AG969" s="14">
        <v>6.4358594072468606E-2</v>
      </c>
      <c r="AH969" s="14">
        <v>8.3922640117713804E-2</v>
      </c>
      <c r="AI969" s="14">
        <v>5.3685396931760297E-2</v>
      </c>
      <c r="AJ969" s="14">
        <v>0</v>
      </c>
      <c r="AK969" s="14"/>
      <c r="AL969" s="14">
        <v>1.1420246396089901E-2</v>
      </c>
      <c r="AM969" s="14">
        <v>6.5753423583802706E-2</v>
      </c>
      <c r="AN969" s="14">
        <v>3.9839382589662103E-2</v>
      </c>
      <c r="AO969" s="14">
        <v>8.92954830011434E-2</v>
      </c>
      <c r="AP969" s="14">
        <v>0</v>
      </c>
      <c r="AQ969" s="14"/>
      <c r="AR969" s="14">
        <v>1.7598009054515099E-2</v>
      </c>
      <c r="AS969" s="14">
        <v>1.5138789874912999E-2</v>
      </c>
      <c r="AT969" s="14">
        <v>7.3096455373282104E-2</v>
      </c>
      <c r="AU969" s="14"/>
      <c r="AV969" s="14">
        <v>1.99234973155679E-2</v>
      </c>
      <c r="AW969" s="14">
        <v>3.9429381317971003E-2</v>
      </c>
      <c r="AX969" s="14">
        <v>0.10287600402689601</v>
      </c>
      <c r="AY969" s="14"/>
      <c r="AZ969" s="14">
        <v>1.7343679481236898E-2</v>
      </c>
      <c r="BA969" s="14">
        <v>2.20266661852309E-2</v>
      </c>
      <c r="BB969" s="14">
        <v>7.7392804127568202E-2</v>
      </c>
      <c r="BC969" s="14"/>
      <c r="BD969" s="14">
        <v>3.5463172067345602E-2</v>
      </c>
      <c r="BE969" s="14">
        <v>2.0237861636359201E-2</v>
      </c>
      <c r="BF969" s="14"/>
      <c r="BG969" s="14">
        <v>3.7987231311230801E-2</v>
      </c>
      <c r="BH969" s="14">
        <v>4.0764859429063001E-2</v>
      </c>
      <c r="BI969" s="14"/>
      <c r="BJ969" s="14">
        <v>3.5871554973495798E-2</v>
      </c>
      <c r="BK969" s="14">
        <v>3.9823870375611498E-2</v>
      </c>
    </row>
    <row r="970" spans="2:63" x14ac:dyDescent="0.35">
      <c r="B970" t="s">
        <v>86</v>
      </c>
      <c r="C970" s="14">
        <v>0.102656600279277</v>
      </c>
      <c r="D970" s="14">
        <v>8.0375643626378696E-2</v>
      </c>
      <c r="E970" s="14">
        <v>0.12346744022105099</v>
      </c>
      <c r="F970" s="14"/>
      <c r="G970" s="14">
        <v>7.8416913910105204E-2</v>
      </c>
      <c r="H970" s="14">
        <v>7.7917776361415295E-2</v>
      </c>
      <c r="I970" s="14">
        <v>8.7364766394156704E-2</v>
      </c>
      <c r="J970" s="14">
        <v>0.105937674434657</v>
      </c>
      <c r="K970" s="14">
        <v>0.16364416429242801</v>
      </c>
      <c r="L970" s="14">
        <v>0.11554174774939401</v>
      </c>
      <c r="M970" s="14"/>
      <c r="N970" s="14">
        <v>4.1092435783315902E-2</v>
      </c>
      <c r="O970" s="14">
        <v>0.115072902362496</v>
      </c>
      <c r="P970" s="14"/>
      <c r="Q970" s="14">
        <v>0.27220164859397999</v>
      </c>
      <c r="R970" s="14">
        <v>0.10770026217850499</v>
      </c>
      <c r="S970" s="14">
        <v>8.1834970191717496E-2</v>
      </c>
      <c r="T970" s="14">
        <v>7.6018011183554599E-2</v>
      </c>
      <c r="U970" s="14">
        <v>6.8075156630758096E-2</v>
      </c>
      <c r="V970" s="14">
        <v>5.8972831782728601E-2</v>
      </c>
      <c r="W970" s="14">
        <v>0.100002916036789</v>
      </c>
      <c r="X970" s="14">
        <v>7.2982201181365697E-2</v>
      </c>
      <c r="Y970" s="14">
        <v>6.8034243540099598E-2</v>
      </c>
      <c r="Z970" s="14">
        <v>0.29366476460869601</v>
      </c>
      <c r="AA970" s="14"/>
      <c r="AB970" s="14">
        <v>5.3883476525677397E-2</v>
      </c>
      <c r="AC970" s="14">
        <v>8.4974723236060007E-2</v>
      </c>
      <c r="AD970" s="14">
        <v>8.6764929264388793E-2</v>
      </c>
      <c r="AE970" s="14"/>
      <c r="AF970" s="14">
        <v>7.15348508395722E-2</v>
      </c>
      <c r="AG970" s="14">
        <v>9.0294359078564798E-2</v>
      </c>
      <c r="AH970" s="14">
        <v>5.8499088719219897E-2</v>
      </c>
      <c r="AI970" s="14">
        <v>0.20866445103287201</v>
      </c>
      <c r="AJ970" s="14">
        <v>0</v>
      </c>
      <c r="AK970" s="14"/>
      <c r="AL970" s="14">
        <v>6.0636331031966702E-2</v>
      </c>
      <c r="AM970" s="14">
        <v>7.8798992708661003E-2</v>
      </c>
      <c r="AN970" s="14">
        <v>0.17004229298135301</v>
      </c>
      <c r="AO970" s="14">
        <v>0.23550312606913101</v>
      </c>
      <c r="AP970" s="14">
        <v>0</v>
      </c>
      <c r="AQ970" s="14"/>
      <c r="AR970" s="14">
        <v>2.81530285981763E-2</v>
      </c>
      <c r="AS970" s="14">
        <v>4.7011286146436702E-2</v>
      </c>
      <c r="AT970" s="14">
        <v>0.12685020310577499</v>
      </c>
      <c r="AU970" s="14"/>
      <c r="AV970" s="14">
        <v>3.61962881042181E-2</v>
      </c>
      <c r="AW970" s="14">
        <v>8.6497020830376206E-2</v>
      </c>
      <c r="AX970" s="14">
        <v>0.111843316727573</v>
      </c>
      <c r="AY970" s="14"/>
      <c r="AZ970" s="14">
        <v>2.5896723059221999E-2</v>
      </c>
      <c r="BA970" s="14">
        <v>0.101986974972405</v>
      </c>
      <c r="BB970" s="14">
        <v>9.5706428802155394E-2</v>
      </c>
      <c r="BC970" s="14"/>
      <c r="BD970" s="14">
        <v>3.9875940872635303E-2</v>
      </c>
      <c r="BE970" s="14">
        <v>0.108216121388211</v>
      </c>
      <c r="BF970" s="14"/>
      <c r="BG970" s="14">
        <v>6.1096411023698102E-2</v>
      </c>
      <c r="BH970" s="14">
        <v>0.17812703748429201</v>
      </c>
      <c r="BI970" s="14"/>
      <c r="BJ970" s="14">
        <v>0.116846004840904</v>
      </c>
      <c r="BK970" s="14">
        <v>9.8767454797343099E-2</v>
      </c>
    </row>
    <row r="971" spans="2:63" x14ac:dyDescent="0.35">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row>
    <row r="972" spans="2:63" x14ac:dyDescent="0.35">
      <c r="B972" s="6" t="s">
        <v>169</v>
      </c>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row>
    <row r="973" spans="2:63" x14ac:dyDescent="0.35">
      <c r="B973" s="21" t="s">
        <v>90</v>
      </c>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row>
    <row r="974" spans="2:63" x14ac:dyDescent="0.35">
      <c r="B974" t="s">
        <v>441</v>
      </c>
      <c r="C974" s="14">
        <v>0.494922104244928</v>
      </c>
      <c r="D974" s="14">
        <v>0.48552127478219398</v>
      </c>
      <c r="E974" s="14">
        <v>0.505098292819956</v>
      </c>
      <c r="F974" s="14"/>
      <c r="G974" s="14">
        <v>0.43579008172240502</v>
      </c>
      <c r="H974" s="14">
        <v>0.52804222948984902</v>
      </c>
      <c r="I974" s="14">
        <v>0.43457650611006399</v>
      </c>
      <c r="J974" s="14">
        <v>0.53277861210101396</v>
      </c>
      <c r="K974" s="14">
        <v>0.59755538349695803</v>
      </c>
      <c r="L974" s="14">
        <v>0.45328911737668998</v>
      </c>
      <c r="M974" s="14"/>
      <c r="N974" s="14">
        <v>0.54765476662416102</v>
      </c>
      <c r="O974" s="14">
        <v>0.48428694544575501</v>
      </c>
      <c r="P974" s="14"/>
      <c r="Q974" s="14">
        <v>0.42716578832926699</v>
      </c>
      <c r="R974" s="14">
        <v>0.43112470980331302</v>
      </c>
      <c r="S974" s="14">
        <v>0.47474638012895598</v>
      </c>
      <c r="T974" s="14">
        <v>0.452195319574691</v>
      </c>
      <c r="U974" s="14">
        <v>0.63532590201609696</v>
      </c>
      <c r="V974" s="14">
        <v>0.54677760996622304</v>
      </c>
      <c r="W974" s="14">
        <v>0.50529331201637595</v>
      </c>
      <c r="X974" s="14">
        <v>0.56546764243220204</v>
      </c>
      <c r="Y974" s="14">
        <v>0.48730790211062802</v>
      </c>
      <c r="Z974" s="14">
        <v>0.43473361730415599</v>
      </c>
      <c r="AA974" s="14"/>
      <c r="AB974" s="14">
        <v>0.56399015126718299</v>
      </c>
      <c r="AC974" s="14">
        <v>0.48861622981020097</v>
      </c>
      <c r="AD974" s="14">
        <v>0.45679954359444302</v>
      </c>
      <c r="AE974" s="14"/>
      <c r="AF974" s="14">
        <v>0.57124909478699304</v>
      </c>
      <c r="AG974" s="14">
        <v>0.450491930670469</v>
      </c>
      <c r="AH974" s="14">
        <v>0.54886280057557202</v>
      </c>
      <c r="AI974" s="14">
        <v>0.39996456809751801</v>
      </c>
      <c r="AJ974" s="14">
        <v>0</v>
      </c>
      <c r="AK974" s="14"/>
      <c r="AL974" s="14">
        <v>0.56224748316303097</v>
      </c>
      <c r="AM974" s="14">
        <v>0.46500923488268098</v>
      </c>
      <c r="AN974" s="14">
        <v>0.473322215586023</v>
      </c>
      <c r="AO974" s="14">
        <v>0.70009416105913802</v>
      </c>
      <c r="AP974" s="14">
        <v>0</v>
      </c>
      <c r="AQ974" s="14"/>
      <c r="AR974" s="14">
        <v>0.61590326603246304</v>
      </c>
      <c r="AS974" s="14">
        <v>0.55267037573897404</v>
      </c>
      <c r="AT974" s="14">
        <v>0.427649491819384</v>
      </c>
      <c r="AU974" s="14"/>
      <c r="AV974" s="14">
        <v>0.56792564858600603</v>
      </c>
      <c r="AW974" s="14">
        <v>0.48667651521670402</v>
      </c>
      <c r="AX974" s="14">
        <v>0.47884473481114298</v>
      </c>
      <c r="AY974" s="14"/>
      <c r="AZ974" s="14">
        <v>0.49386014337676998</v>
      </c>
      <c r="BA974" s="14">
        <v>0.53503611063614598</v>
      </c>
      <c r="BB974" s="14">
        <v>0.45648767021608599</v>
      </c>
      <c r="BC974" s="14"/>
      <c r="BD974" s="14">
        <v>0.490976792970026</v>
      </c>
      <c r="BE974" s="14">
        <v>0.52073910931063006</v>
      </c>
      <c r="BF974" s="14"/>
      <c r="BG974" s="14">
        <v>0.51114096964751798</v>
      </c>
      <c r="BH974" s="14">
        <v>0.465469763318967</v>
      </c>
      <c r="BI974" s="14"/>
      <c r="BJ974" s="14">
        <v>0.52995003309390698</v>
      </c>
      <c r="BK974" s="14">
        <v>0.48532136937033499</v>
      </c>
    </row>
    <row r="975" spans="2:63" x14ac:dyDescent="0.35">
      <c r="B975" t="s">
        <v>442</v>
      </c>
      <c r="C975" s="14">
        <v>0.34519144180223399</v>
      </c>
      <c r="D975" s="14">
        <v>0.36582670684948798</v>
      </c>
      <c r="E975" s="14">
        <v>0.32369987343405598</v>
      </c>
      <c r="F975" s="14"/>
      <c r="G975" s="14">
        <v>0.46545299361942599</v>
      </c>
      <c r="H975" s="14">
        <v>0.35207303377802401</v>
      </c>
      <c r="I975" s="14">
        <v>0.38920653291260399</v>
      </c>
      <c r="J975" s="14">
        <v>0.29166105039062701</v>
      </c>
      <c r="K975" s="14">
        <v>0.239671876829783</v>
      </c>
      <c r="L975" s="14">
        <v>0.33209267781990998</v>
      </c>
      <c r="M975" s="14"/>
      <c r="N975" s="14">
        <v>0.33351614054300699</v>
      </c>
      <c r="O975" s="14">
        <v>0.34754612440913701</v>
      </c>
      <c r="P975" s="14"/>
      <c r="Q975" s="14">
        <v>0.343148438404418</v>
      </c>
      <c r="R975" s="14">
        <v>0.35061499761345999</v>
      </c>
      <c r="S975" s="14">
        <v>0.39209195945379699</v>
      </c>
      <c r="T975" s="14">
        <v>0.38727046818410499</v>
      </c>
      <c r="U975" s="14">
        <v>0.240828969691156</v>
      </c>
      <c r="V975" s="14">
        <v>0.33332503993271401</v>
      </c>
      <c r="W975" s="14">
        <v>0.31537271601752598</v>
      </c>
      <c r="X975" s="14">
        <v>0.34397059816039799</v>
      </c>
      <c r="Y975" s="14">
        <v>0.395727854699919</v>
      </c>
      <c r="Z975" s="14">
        <v>0.28232947590558899</v>
      </c>
      <c r="AA975" s="14"/>
      <c r="AB975" s="14">
        <v>0.33886494513034199</v>
      </c>
      <c r="AC975" s="14">
        <v>0.380242201110434</v>
      </c>
      <c r="AD975" s="14">
        <v>0.37218661288867999</v>
      </c>
      <c r="AE975" s="14"/>
      <c r="AF975" s="14">
        <v>0.34277541461545102</v>
      </c>
      <c r="AG975" s="14">
        <v>0.36446359798232097</v>
      </c>
      <c r="AH975" s="14">
        <v>0.25885030314231899</v>
      </c>
      <c r="AI975" s="14">
        <v>0.35911653761185203</v>
      </c>
      <c r="AJ975" s="14">
        <v>0</v>
      </c>
      <c r="AK975" s="14"/>
      <c r="AL975" s="14">
        <v>0.35582888700662602</v>
      </c>
      <c r="AM975" s="14">
        <v>0.37528439436952699</v>
      </c>
      <c r="AN975" s="14">
        <v>0.267143932910821</v>
      </c>
      <c r="AO975" s="14">
        <v>0.241240016682432</v>
      </c>
      <c r="AP975" s="14">
        <v>0</v>
      </c>
      <c r="AQ975" s="14"/>
      <c r="AR975" s="14">
        <v>0.33446343241570198</v>
      </c>
      <c r="AS975" s="14">
        <v>0.35455903071868899</v>
      </c>
      <c r="AT975" s="14">
        <v>0.36353890188618598</v>
      </c>
      <c r="AU975" s="14"/>
      <c r="AV975" s="14">
        <v>0.35024911315270502</v>
      </c>
      <c r="AW975" s="14">
        <v>0.36107880157104499</v>
      </c>
      <c r="AX975" s="14">
        <v>0.31665165023516201</v>
      </c>
      <c r="AY975" s="14"/>
      <c r="AZ975" s="14">
        <v>0.41350969978081897</v>
      </c>
      <c r="BA975" s="14">
        <v>0.31922049878757103</v>
      </c>
      <c r="BB975" s="14">
        <v>0.37357703669224801</v>
      </c>
      <c r="BC975" s="14"/>
      <c r="BD975" s="14">
        <v>0.41735549723765902</v>
      </c>
      <c r="BE975" s="14">
        <v>0.32513488768506099</v>
      </c>
      <c r="BF975" s="14"/>
      <c r="BG975" s="14">
        <v>0.370041343923525</v>
      </c>
      <c r="BH975" s="14">
        <v>0.30006573349367599</v>
      </c>
      <c r="BI975" s="14"/>
      <c r="BJ975" s="14">
        <v>0.33387653513892701</v>
      </c>
      <c r="BK975" s="14">
        <v>0.34829272191141503</v>
      </c>
    </row>
    <row r="976" spans="2:63" x14ac:dyDescent="0.35">
      <c r="B976" t="s">
        <v>443</v>
      </c>
      <c r="C976" s="14">
        <v>7.0944095757192099E-2</v>
      </c>
      <c r="D976" s="14">
        <v>8.4864914898209506E-2</v>
      </c>
      <c r="E976" s="14">
        <v>5.89689730709239E-2</v>
      </c>
      <c r="F976" s="14"/>
      <c r="G976" s="14">
        <v>5.6269942020539802E-2</v>
      </c>
      <c r="H976" s="14">
        <v>4.4405177000775099E-2</v>
      </c>
      <c r="I976" s="14">
        <v>9.2012545127213699E-2</v>
      </c>
      <c r="J976" s="14">
        <v>7.8595670588312502E-2</v>
      </c>
      <c r="K976" s="14">
        <v>5.7852011267293002E-2</v>
      </c>
      <c r="L976" s="14">
        <v>9.0404883143571396E-2</v>
      </c>
      <c r="M976" s="14"/>
      <c r="N976" s="14">
        <v>8.5286221395521805E-2</v>
      </c>
      <c r="O976" s="14">
        <v>6.8051566216688605E-2</v>
      </c>
      <c r="P976" s="14"/>
      <c r="Q976" s="14">
        <v>4.8139438252605603E-2</v>
      </c>
      <c r="R976" s="14">
        <v>0.104428276867313</v>
      </c>
      <c r="S976" s="14">
        <v>9.1499960449791098E-2</v>
      </c>
      <c r="T976" s="14">
        <v>7.0466285785927202E-2</v>
      </c>
      <c r="U976" s="14">
        <v>7.5717601915180996E-2</v>
      </c>
      <c r="V976" s="14">
        <v>5.4565540345123502E-2</v>
      </c>
      <c r="W976" s="14">
        <v>6.7980280074158198E-2</v>
      </c>
      <c r="X976" s="14">
        <v>2.70217863235023E-2</v>
      </c>
      <c r="Y976" s="14">
        <v>6.0452286830322798E-2</v>
      </c>
      <c r="Z976" s="14">
        <v>0.10622043206612999</v>
      </c>
      <c r="AA976" s="14"/>
      <c r="AB976" s="14">
        <v>4.3463567414792299E-2</v>
      </c>
      <c r="AC976" s="14">
        <v>5.1204678626233902E-2</v>
      </c>
      <c r="AD976" s="14">
        <v>0.10173061241551599</v>
      </c>
      <c r="AE976" s="14"/>
      <c r="AF976" s="14">
        <v>3.1517310637144101E-2</v>
      </c>
      <c r="AG976" s="14">
        <v>9.4837381720724506E-2</v>
      </c>
      <c r="AH976" s="14">
        <v>0.11475384484786801</v>
      </c>
      <c r="AI976" s="14">
        <v>0.10306829779832399</v>
      </c>
      <c r="AJ976" s="14">
        <v>0</v>
      </c>
      <c r="AK976" s="14"/>
      <c r="AL976" s="14">
        <v>3.0232155327899898E-2</v>
      </c>
      <c r="AM976" s="14">
        <v>9.3728821179227803E-2</v>
      </c>
      <c r="AN976" s="14">
        <v>0.138384616133849</v>
      </c>
      <c r="AO976" s="14">
        <v>0</v>
      </c>
      <c r="AP976" s="14">
        <v>0</v>
      </c>
      <c r="AQ976" s="14"/>
      <c r="AR976" s="14">
        <v>5.9576072199168401E-3</v>
      </c>
      <c r="AS976" s="14">
        <v>5.7845328948711097E-2</v>
      </c>
      <c r="AT976" s="14">
        <v>0.108738703057866</v>
      </c>
      <c r="AU976" s="14"/>
      <c r="AV976" s="14">
        <v>3.9265353602255998E-2</v>
      </c>
      <c r="AW976" s="14">
        <v>8.4535177807126702E-2</v>
      </c>
      <c r="AX976" s="14">
        <v>0.108179532525817</v>
      </c>
      <c r="AY976" s="14"/>
      <c r="AZ976" s="14">
        <v>3.9749872168137898E-2</v>
      </c>
      <c r="BA976" s="14">
        <v>6.3381204390838997E-2</v>
      </c>
      <c r="BB976" s="14">
        <v>0.103825781017158</v>
      </c>
      <c r="BC976" s="14"/>
      <c r="BD976" s="14">
        <v>7.1329420861828405E-2</v>
      </c>
      <c r="BE976" s="14">
        <v>6.0741709685370897E-2</v>
      </c>
      <c r="BF976" s="14"/>
      <c r="BG976" s="14">
        <v>6.3383858276548397E-2</v>
      </c>
      <c r="BH976" s="14">
        <v>8.4672965578479698E-2</v>
      </c>
      <c r="BI976" s="14"/>
      <c r="BJ976" s="14">
        <v>4.75187926758876E-2</v>
      </c>
      <c r="BK976" s="14">
        <v>7.7364690169445902E-2</v>
      </c>
    </row>
    <row r="977" spans="2:63" x14ac:dyDescent="0.35">
      <c r="B977" t="s">
        <v>444</v>
      </c>
      <c r="C977" s="14">
        <v>8.8942358195646401E-2</v>
      </c>
      <c r="D977" s="14">
        <v>6.3787103470108505E-2</v>
      </c>
      <c r="E977" s="14">
        <v>0.11223286067506399</v>
      </c>
      <c r="F977" s="14"/>
      <c r="G977" s="14">
        <v>4.2486982637628803E-2</v>
      </c>
      <c r="H977" s="14">
        <v>7.5479559731352203E-2</v>
      </c>
      <c r="I977" s="14">
        <v>8.4204415850118106E-2</v>
      </c>
      <c r="J977" s="14">
        <v>9.6964666920046599E-2</v>
      </c>
      <c r="K977" s="14">
        <v>0.104920728405966</v>
      </c>
      <c r="L977" s="14">
        <v>0.124213321659829</v>
      </c>
      <c r="M977" s="14"/>
      <c r="N977" s="14">
        <v>3.3542871437310197E-2</v>
      </c>
      <c r="O977" s="14">
        <v>0.10011536392842001</v>
      </c>
      <c r="P977" s="14"/>
      <c r="Q977" s="14">
        <v>0.18154633501370901</v>
      </c>
      <c r="R977" s="14">
        <v>0.113832015715913</v>
      </c>
      <c r="S977" s="14">
        <v>4.1661699967455702E-2</v>
      </c>
      <c r="T977" s="14">
        <v>9.0067926455276198E-2</v>
      </c>
      <c r="U977" s="14">
        <v>4.8127526377566503E-2</v>
      </c>
      <c r="V977" s="14">
        <v>6.5331809755938997E-2</v>
      </c>
      <c r="W977" s="14">
        <v>0.111353691891939</v>
      </c>
      <c r="X977" s="14">
        <v>6.3539973083896903E-2</v>
      </c>
      <c r="Y977" s="14">
        <v>5.6511956359130103E-2</v>
      </c>
      <c r="Z977" s="14">
        <v>0.17671647472412499</v>
      </c>
      <c r="AA977" s="14"/>
      <c r="AB977" s="14">
        <v>5.3681336187683101E-2</v>
      </c>
      <c r="AC977" s="14">
        <v>7.9936890453131196E-2</v>
      </c>
      <c r="AD977" s="14">
        <v>6.9283231101362003E-2</v>
      </c>
      <c r="AE977" s="14"/>
      <c r="AF977" s="14">
        <v>5.4458179960412599E-2</v>
      </c>
      <c r="AG977" s="14">
        <v>9.0207089626485604E-2</v>
      </c>
      <c r="AH977" s="14">
        <v>7.7533051434241496E-2</v>
      </c>
      <c r="AI977" s="14">
        <v>0.13785059649230599</v>
      </c>
      <c r="AJ977" s="14">
        <v>0</v>
      </c>
      <c r="AK977" s="14"/>
      <c r="AL977" s="14">
        <v>5.1691474502442797E-2</v>
      </c>
      <c r="AM977" s="14">
        <v>6.5977549568564303E-2</v>
      </c>
      <c r="AN977" s="14">
        <v>0.121149235369307</v>
      </c>
      <c r="AO977" s="14">
        <v>5.8665822258430103E-2</v>
      </c>
      <c r="AP977" s="14">
        <v>0</v>
      </c>
      <c r="AQ977" s="14"/>
      <c r="AR977" s="14">
        <v>4.3675694331917897E-2</v>
      </c>
      <c r="AS977" s="14">
        <v>3.4925264593626097E-2</v>
      </c>
      <c r="AT977" s="14">
        <v>0.100072903236564</v>
      </c>
      <c r="AU977" s="14"/>
      <c r="AV977" s="14">
        <v>4.2559884659032501E-2</v>
      </c>
      <c r="AW977" s="14">
        <v>6.7709505405124507E-2</v>
      </c>
      <c r="AX977" s="14">
        <v>9.63240824278776E-2</v>
      </c>
      <c r="AY977" s="14"/>
      <c r="AZ977" s="14">
        <v>5.28802846742727E-2</v>
      </c>
      <c r="BA977" s="14">
        <v>8.23621861854444E-2</v>
      </c>
      <c r="BB977" s="14">
        <v>6.6109512074508603E-2</v>
      </c>
      <c r="BC977" s="14"/>
      <c r="BD977" s="14">
        <v>2.0338288930486399E-2</v>
      </c>
      <c r="BE977" s="14">
        <v>9.3384293318937897E-2</v>
      </c>
      <c r="BF977" s="14"/>
      <c r="BG977" s="14">
        <v>5.5433828152408098E-2</v>
      </c>
      <c r="BH977" s="14">
        <v>0.14979153760887801</v>
      </c>
      <c r="BI977" s="14"/>
      <c r="BJ977" s="14">
        <v>8.8654639091278395E-2</v>
      </c>
      <c r="BK977" s="14">
        <v>8.9021218548803502E-2</v>
      </c>
    </row>
    <row r="978" spans="2:63" x14ac:dyDescent="0.35">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row>
    <row r="979" spans="2:63" x14ac:dyDescent="0.35">
      <c r="B979" s="6" t="s">
        <v>461</v>
      </c>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row>
    <row r="980" spans="2:63" x14ac:dyDescent="0.35">
      <c r="B980" s="21" t="s">
        <v>90</v>
      </c>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row>
    <row r="981" spans="2:63" x14ac:dyDescent="0.35">
      <c r="B981" t="s">
        <v>455</v>
      </c>
      <c r="C981" s="14">
        <v>0.30435023889701801</v>
      </c>
      <c r="D981" s="14">
        <v>0.30961950193500998</v>
      </c>
      <c r="E981" s="14">
        <v>0.29840037068266001</v>
      </c>
      <c r="F981" s="14"/>
      <c r="G981" s="14">
        <v>0.35392865885569202</v>
      </c>
      <c r="H981" s="14">
        <v>0.35105682422293499</v>
      </c>
      <c r="I981" s="14">
        <v>0.25867345171186501</v>
      </c>
      <c r="J981" s="14">
        <v>0.29331815486357798</v>
      </c>
      <c r="K981" s="14">
        <v>0.29379767559600301</v>
      </c>
      <c r="L981" s="14">
        <v>0.28624261557289499</v>
      </c>
      <c r="M981" s="14"/>
      <c r="N981" s="14">
        <v>0.342716889367703</v>
      </c>
      <c r="O981" s="14">
        <v>0.296612427037383</v>
      </c>
      <c r="P981" s="14"/>
      <c r="Q981" s="14">
        <v>0.26591776121532101</v>
      </c>
      <c r="R981" s="14">
        <v>0.26665919141029099</v>
      </c>
      <c r="S981" s="14">
        <v>0.33550560482916902</v>
      </c>
      <c r="T981" s="14">
        <v>0.22341161510895799</v>
      </c>
      <c r="U981" s="14">
        <v>0.23404453234846201</v>
      </c>
      <c r="V981" s="14">
        <v>0.44245132210305899</v>
      </c>
      <c r="W981" s="14">
        <v>0.25293535722017602</v>
      </c>
      <c r="X981" s="14">
        <v>0.22488153014823101</v>
      </c>
      <c r="Y981" s="14">
        <v>0.37928187154073401</v>
      </c>
      <c r="Z981" s="14">
        <v>0.35175726421394798</v>
      </c>
      <c r="AA981" s="14"/>
      <c r="AB981" s="14">
        <v>0.414858844090845</v>
      </c>
      <c r="AC981" s="14">
        <v>0.24744934997607401</v>
      </c>
      <c r="AD981" s="14">
        <v>0.28211606216527901</v>
      </c>
      <c r="AE981" s="14"/>
      <c r="AF981" s="14">
        <v>0.405523221605882</v>
      </c>
      <c r="AG981" s="14">
        <v>0.247458075016917</v>
      </c>
      <c r="AH981" s="14">
        <v>0.27122134419739502</v>
      </c>
      <c r="AI981" s="14">
        <v>0.19234208418261201</v>
      </c>
      <c r="AJ981" s="14">
        <v>0</v>
      </c>
      <c r="AK981" s="14"/>
      <c r="AL981" s="14">
        <v>0.43445826222463202</v>
      </c>
      <c r="AM981" s="14">
        <v>0.25327042919030601</v>
      </c>
      <c r="AN981" s="14">
        <v>0.17993073239153501</v>
      </c>
      <c r="AO981" s="14">
        <v>0.41429076195188902</v>
      </c>
      <c r="AP981" s="14">
        <v>0</v>
      </c>
      <c r="AQ981" s="14"/>
      <c r="AR981" s="14">
        <v>0.60175533769799705</v>
      </c>
      <c r="AS981" s="14">
        <v>0.31936209857277598</v>
      </c>
      <c r="AT981" s="14">
        <v>0.22149412048855099</v>
      </c>
      <c r="AU981" s="14"/>
      <c r="AV981" s="14">
        <v>0.510982411567662</v>
      </c>
      <c r="AW981" s="14">
        <v>0.24523847926798101</v>
      </c>
      <c r="AX981" s="14">
        <v>0.17371036340722401</v>
      </c>
      <c r="AY981" s="14"/>
      <c r="AZ981" s="14">
        <v>0.50429660484297001</v>
      </c>
      <c r="BA981" s="14">
        <v>0.29201691118207801</v>
      </c>
      <c r="BB981" s="14">
        <v>0.24396932005459701</v>
      </c>
      <c r="BC981" s="14"/>
      <c r="BD981" s="14">
        <v>0.42104816109644999</v>
      </c>
      <c r="BE981" s="14">
        <v>0.27762530860086398</v>
      </c>
      <c r="BF981" s="14"/>
      <c r="BG981" s="14">
        <v>0.329313676869192</v>
      </c>
      <c r="BH981" s="14">
        <v>0.259018357314034</v>
      </c>
      <c r="BI981" s="14"/>
      <c r="BJ981" s="14">
        <v>0.293097519187833</v>
      </c>
      <c r="BK981" s="14">
        <v>0.30743447430847298</v>
      </c>
    </row>
    <row r="982" spans="2:63" x14ac:dyDescent="0.35">
      <c r="B982" t="s">
        <v>456</v>
      </c>
      <c r="C982" s="14">
        <v>0.34305773664827999</v>
      </c>
      <c r="D982" s="14">
        <v>0.34432831765889599</v>
      </c>
      <c r="E982" s="14">
        <v>0.342485697213671</v>
      </c>
      <c r="F982" s="14"/>
      <c r="G982" s="14">
        <v>0.36140870336666298</v>
      </c>
      <c r="H982" s="14">
        <v>0.31275753659875999</v>
      </c>
      <c r="I982" s="14">
        <v>0.37317947610700097</v>
      </c>
      <c r="J982" s="14">
        <v>0.29342423203208501</v>
      </c>
      <c r="K982" s="14">
        <v>0.33005684861020002</v>
      </c>
      <c r="L982" s="14">
        <v>0.38849110664914199</v>
      </c>
      <c r="M982" s="14"/>
      <c r="N982" s="14">
        <v>0.40914422602261702</v>
      </c>
      <c r="O982" s="14">
        <v>0.32972936904337102</v>
      </c>
      <c r="P982" s="14"/>
      <c r="Q982" s="14">
        <v>0.313133942121191</v>
      </c>
      <c r="R982" s="14">
        <v>0.258396086019067</v>
      </c>
      <c r="S982" s="14">
        <v>0.29649025215603098</v>
      </c>
      <c r="T982" s="14">
        <v>0.42830404999795202</v>
      </c>
      <c r="U982" s="14">
        <v>0.37889488861964699</v>
      </c>
      <c r="V982" s="14">
        <v>0.29666104621902301</v>
      </c>
      <c r="W982" s="14">
        <v>0.40712256857436502</v>
      </c>
      <c r="X982" s="14">
        <v>0.51111041169997895</v>
      </c>
      <c r="Y982" s="14">
        <v>0.34182544860650099</v>
      </c>
      <c r="Z982" s="14">
        <v>0.18357019479938699</v>
      </c>
      <c r="AA982" s="14"/>
      <c r="AB982" s="14">
        <v>0.406446708740065</v>
      </c>
      <c r="AC982" s="14">
        <v>0.350017717590484</v>
      </c>
      <c r="AD982" s="14">
        <v>0.327152578660594</v>
      </c>
      <c r="AE982" s="14"/>
      <c r="AF982" s="14">
        <v>0.39540234926566498</v>
      </c>
      <c r="AG982" s="14">
        <v>0.30199511561105902</v>
      </c>
      <c r="AH982" s="14">
        <v>0.35036960506793302</v>
      </c>
      <c r="AI982" s="14">
        <v>0.33836861534380103</v>
      </c>
      <c r="AJ982" s="14">
        <v>0</v>
      </c>
      <c r="AK982" s="14"/>
      <c r="AL982" s="14">
        <v>0.371306773659621</v>
      </c>
      <c r="AM982" s="14">
        <v>0.340207219590204</v>
      </c>
      <c r="AN982" s="14">
        <v>0.31794313308024702</v>
      </c>
      <c r="AO982" s="14">
        <v>0.39594653896440501</v>
      </c>
      <c r="AP982" s="14">
        <v>0</v>
      </c>
      <c r="AQ982" s="14"/>
      <c r="AR982" s="14">
        <v>0.30095988579299898</v>
      </c>
      <c r="AS982" s="14">
        <v>0.40590447979081401</v>
      </c>
      <c r="AT982" s="14">
        <v>0.31500296572095499</v>
      </c>
      <c r="AU982" s="14"/>
      <c r="AV982" s="14">
        <v>0.33509514866520601</v>
      </c>
      <c r="AW982" s="14">
        <v>0.38015609382068699</v>
      </c>
      <c r="AX982" s="14">
        <v>0.335616317222169</v>
      </c>
      <c r="AY982" s="14"/>
      <c r="AZ982" s="14">
        <v>0.29810447060568701</v>
      </c>
      <c r="BA982" s="14">
        <v>0.37826722200331903</v>
      </c>
      <c r="BB982" s="14">
        <v>0.33757317478042398</v>
      </c>
      <c r="BC982" s="14"/>
      <c r="BD982" s="14">
        <v>0.36147008894648303</v>
      </c>
      <c r="BE982" s="14">
        <v>0.39701857006701702</v>
      </c>
      <c r="BF982" s="14"/>
      <c r="BG982" s="14">
        <v>0.370769066415157</v>
      </c>
      <c r="BH982" s="14">
        <v>0.29273587309329402</v>
      </c>
      <c r="BI982" s="14"/>
      <c r="BJ982" s="14">
        <v>0.40142626298947198</v>
      </c>
      <c r="BK982" s="14">
        <v>0.32705962414672402</v>
      </c>
    </row>
    <row r="983" spans="2:63" x14ac:dyDescent="0.35">
      <c r="B983" t="s">
        <v>457</v>
      </c>
      <c r="C983" s="14">
        <v>0.153336146957091</v>
      </c>
      <c r="D983" s="14">
        <v>0.16319053541385101</v>
      </c>
      <c r="E983" s="14">
        <v>0.14360472870265401</v>
      </c>
      <c r="F983" s="14"/>
      <c r="G983" s="14">
        <v>0.113343790762358</v>
      </c>
      <c r="H983" s="14">
        <v>0.15003559783247</v>
      </c>
      <c r="I983" s="14">
        <v>0.146392863395859</v>
      </c>
      <c r="J983" s="14">
        <v>0.19853313660548599</v>
      </c>
      <c r="K983" s="14">
        <v>0.17556780188944601</v>
      </c>
      <c r="L983" s="14">
        <v>0.13267669007258401</v>
      </c>
      <c r="M983" s="14"/>
      <c r="N983" s="14">
        <v>0.15824962789866001</v>
      </c>
      <c r="O983" s="14">
        <v>0.15234519281761499</v>
      </c>
      <c r="P983" s="14"/>
      <c r="Q983" s="14">
        <v>0.14420390753899301</v>
      </c>
      <c r="R983" s="14">
        <v>0.11643524482777499</v>
      </c>
      <c r="S983" s="14">
        <v>0.22580333534196201</v>
      </c>
      <c r="T983" s="14">
        <v>0.247855233066442</v>
      </c>
      <c r="U983" s="14">
        <v>0.18816789449970101</v>
      </c>
      <c r="V983" s="14">
        <v>0.16050363644325399</v>
      </c>
      <c r="W983" s="14">
        <v>0.18126075590197799</v>
      </c>
      <c r="X983" s="14">
        <v>0.116721484393268</v>
      </c>
      <c r="Y983" s="14">
        <v>0.137430710700611</v>
      </c>
      <c r="Z983" s="14">
        <v>0.12212363622588999</v>
      </c>
      <c r="AA983" s="14"/>
      <c r="AB983" s="14">
        <v>8.5136380173699899E-2</v>
      </c>
      <c r="AC983" s="14">
        <v>0.19619006521447199</v>
      </c>
      <c r="AD983" s="14">
        <v>0.187195623383348</v>
      </c>
      <c r="AE983" s="14"/>
      <c r="AF983" s="14">
        <v>9.7802395909404802E-2</v>
      </c>
      <c r="AG983" s="14">
        <v>0.205184856508173</v>
      </c>
      <c r="AH983" s="14">
        <v>0.23746031829707501</v>
      </c>
      <c r="AI983" s="14">
        <v>0.140725121593991</v>
      </c>
      <c r="AJ983" s="14">
        <v>0</v>
      </c>
      <c r="AK983" s="14"/>
      <c r="AL983" s="14">
        <v>9.6211116374031902E-2</v>
      </c>
      <c r="AM983" s="14">
        <v>0.207274134091257</v>
      </c>
      <c r="AN983" s="14">
        <v>0.20643167026859899</v>
      </c>
      <c r="AO983" s="14">
        <v>0.18976269908370599</v>
      </c>
      <c r="AP983" s="14">
        <v>0</v>
      </c>
      <c r="AQ983" s="14"/>
      <c r="AR983" s="14">
        <v>5.8429130068130698E-2</v>
      </c>
      <c r="AS983" s="14">
        <v>0.124434669262487</v>
      </c>
      <c r="AT983" s="14">
        <v>0.22173042752111699</v>
      </c>
      <c r="AU983" s="14"/>
      <c r="AV983" s="14">
        <v>7.8007853701487301E-2</v>
      </c>
      <c r="AW983" s="14">
        <v>0.17264294077932299</v>
      </c>
      <c r="AX983" s="14">
        <v>0.21863653342067799</v>
      </c>
      <c r="AY983" s="14"/>
      <c r="AZ983" s="14">
        <v>7.4418188086479403E-2</v>
      </c>
      <c r="BA983" s="14">
        <v>0.13304618962609399</v>
      </c>
      <c r="BB983" s="14">
        <v>0.22880701533353001</v>
      </c>
      <c r="BC983" s="14"/>
      <c r="BD983" s="14">
        <v>0.15283587490275399</v>
      </c>
      <c r="BE983" s="14">
        <v>0.14606834041231301</v>
      </c>
      <c r="BF983" s="14"/>
      <c r="BG983" s="14">
        <v>0.16375037904822501</v>
      </c>
      <c r="BH983" s="14">
        <v>0.134424619768439</v>
      </c>
      <c r="BI983" s="14"/>
      <c r="BJ983" s="14">
        <v>9.9978772225843199E-2</v>
      </c>
      <c r="BK983" s="14">
        <v>0.16796076294873599</v>
      </c>
    </row>
    <row r="984" spans="2:63" x14ac:dyDescent="0.35">
      <c r="B984" t="s">
        <v>458</v>
      </c>
      <c r="C984" s="14">
        <v>5.5272882606268003E-2</v>
      </c>
      <c r="D984" s="14">
        <v>5.9900904854202401E-2</v>
      </c>
      <c r="E984" s="14">
        <v>5.1532668794140098E-2</v>
      </c>
      <c r="F984" s="14"/>
      <c r="G984" s="14">
        <v>5.48478691283526E-2</v>
      </c>
      <c r="H984" s="14">
        <v>4.8643706290243699E-2</v>
      </c>
      <c r="I984" s="14">
        <v>6.7007423557996701E-2</v>
      </c>
      <c r="J984" s="14">
        <v>6.6952018098685701E-2</v>
      </c>
      <c r="K984" s="14">
        <v>3.5338211877740597E-2</v>
      </c>
      <c r="L984" s="14">
        <v>5.3545804950301402E-2</v>
      </c>
      <c r="M984" s="14"/>
      <c r="N984" s="14">
        <v>2.4957463073594501E-2</v>
      </c>
      <c r="O984" s="14">
        <v>6.1386916797731499E-2</v>
      </c>
      <c r="P984" s="14"/>
      <c r="Q984" s="14">
        <v>1.51297881280273E-2</v>
      </c>
      <c r="R984" s="14">
        <v>0.116906437831965</v>
      </c>
      <c r="S984" s="14">
        <v>6.7437626157821701E-2</v>
      </c>
      <c r="T984" s="14">
        <v>3.2649303236367E-2</v>
      </c>
      <c r="U984" s="14">
        <v>2.3287631720289099E-2</v>
      </c>
      <c r="V984" s="14">
        <v>4.8675570627186499E-2</v>
      </c>
      <c r="W984" s="14">
        <v>2.5147274466357901E-2</v>
      </c>
      <c r="X984" s="14">
        <v>4.52582364214568E-2</v>
      </c>
      <c r="Y984" s="14">
        <v>4.8183202402000302E-2</v>
      </c>
      <c r="Z984" s="14">
        <v>2.7445729214923002E-2</v>
      </c>
      <c r="AA984" s="14"/>
      <c r="AB984" s="14">
        <v>2.2097265997526299E-2</v>
      </c>
      <c r="AC984" s="14">
        <v>7.1926739106821E-2</v>
      </c>
      <c r="AD984" s="14">
        <v>6.0411644082049597E-2</v>
      </c>
      <c r="AE984" s="14"/>
      <c r="AF984" s="14">
        <v>2.6051373777802801E-2</v>
      </c>
      <c r="AG984" s="14">
        <v>8.37655246647874E-2</v>
      </c>
      <c r="AH984" s="14">
        <v>3.10180969080074E-2</v>
      </c>
      <c r="AI984" s="14">
        <v>7.8594662456621403E-2</v>
      </c>
      <c r="AJ984" s="14">
        <v>0</v>
      </c>
      <c r="AK984" s="14"/>
      <c r="AL984" s="14">
        <v>2.6899288194564702E-2</v>
      </c>
      <c r="AM984" s="14">
        <v>7.89832261865272E-2</v>
      </c>
      <c r="AN984" s="14">
        <v>8.8007899956833099E-2</v>
      </c>
      <c r="AO984" s="14">
        <v>0</v>
      </c>
      <c r="AP984" s="14">
        <v>0</v>
      </c>
      <c r="AQ984" s="14"/>
      <c r="AR984" s="14">
        <v>1.5381027887141799E-2</v>
      </c>
      <c r="AS984" s="14">
        <v>5.7666393402444102E-2</v>
      </c>
      <c r="AT984" s="14">
        <v>6.9856658661779897E-2</v>
      </c>
      <c r="AU984" s="14"/>
      <c r="AV984" s="14">
        <v>2.0225168429849099E-2</v>
      </c>
      <c r="AW984" s="14">
        <v>6.5425752874249093E-2</v>
      </c>
      <c r="AX984" s="14">
        <v>8.7588655655552503E-2</v>
      </c>
      <c r="AY984" s="14"/>
      <c r="AZ984" s="14">
        <v>3.9746015886642401E-2</v>
      </c>
      <c r="BA984" s="14">
        <v>5.3465256582265502E-2</v>
      </c>
      <c r="BB984" s="14">
        <v>7.3040503021421996E-2</v>
      </c>
      <c r="BC984" s="14"/>
      <c r="BD984" s="14">
        <v>1.47713141503256E-2</v>
      </c>
      <c r="BE984" s="14">
        <v>4.5400053499767203E-2</v>
      </c>
      <c r="BF984" s="14"/>
      <c r="BG984" s="14">
        <v>4.3974782421937302E-2</v>
      </c>
      <c r="BH984" s="14">
        <v>7.5789453290147399E-2</v>
      </c>
      <c r="BI984" s="14"/>
      <c r="BJ984" s="14">
        <v>6.5260193129591304E-2</v>
      </c>
      <c r="BK984" s="14">
        <v>5.2535480664575702E-2</v>
      </c>
    </row>
    <row r="985" spans="2:63" x14ac:dyDescent="0.35">
      <c r="B985" t="s">
        <v>459</v>
      </c>
      <c r="C985" s="14">
        <v>4.85310724160464E-2</v>
      </c>
      <c r="D985" s="14">
        <v>5.3142310310619799E-2</v>
      </c>
      <c r="E985" s="14">
        <v>4.4754681653509903E-2</v>
      </c>
      <c r="F985" s="14"/>
      <c r="G985" s="14">
        <v>3.8295702249430498E-2</v>
      </c>
      <c r="H985" s="14">
        <v>6.2769938617611307E-2</v>
      </c>
      <c r="I985" s="14">
        <v>5.5824687132141303E-2</v>
      </c>
      <c r="J985" s="14">
        <v>5.2452302504292003E-2</v>
      </c>
      <c r="K985" s="14">
        <v>3.00337363358309E-2</v>
      </c>
      <c r="L985" s="14">
        <v>4.2217987003744802E-2</v>
      </c>
      <c r="M985" s="14"/>
      <c r="N985" s="14">
        <v>3.5954403051466903E-2</v>
      </c>
      <c r="O985" s="14">
        <v>5.10675435483985E-2</v>
      </c>
      <c r="P985" s="14"/>
      <c r="Q985" s="14">
        <v>5.4079050450207701E-2</v>
      </c>
      <c r="R985" s="14">
        <v>0.10353307629030301</v>
      </c>
      <c r="S985" s="14">
        <v>2.8168294320052301E-2</v>
      </c>
      <c r="T985" s="14">
        <v>3.9868244297436198E-2</v>
      </c>
      <c r="U985" s="14">
        <v>8.7469163922016702E-2</v>
      </c>
      <c r="V985" s="14">
        <v>1.7027407688943699E-2</v>
      </c>
      <c r="W985" s="14">
        <v>4.0865227472272898E-2</v>
      </c>
      <c r="X985" s="14">
        <v>2.83730714840787E-2</v>
      </c>
      <c r="Y985" s="14">
        <v>2.7997623233098599E-2</v>
      </c>
      <c r="Z985" s="14">
        <v>2.04510398314162E-2</v>
      </c>
      <c r="AA985" s="14"/>
      <c r="AB985" s="14">
        <v>2.4329683013431701E-2</v>
      </c>
      <c r="AC985" s="14">
        <v>3.7724730299084699E-2</v>
      </c>
      <c r="AD985" s="14">
        <v>7.4200298099723394E-2</v>
      </c>
      <c r="AE985" s="14"/>
      <c r="AF985" s="14">
        <v>1.68165486034801E-2</v>
      </c>
      <c r="AG985" s="14">
        <v>7.1573831346534E-2</v>
      </c>
      <c r="AH985" s="14">
        <v>5.1431546810368697E-2</v>
      </c>
      <c r="AI985" s="14">
        <v>8.2999379334071005E-2</v>
      </c>
      <c r="AJ985" s="14">
        <v>0</v>
      </c>
      <c r="AK985" s="14"/>
      <c r="AL985" s="14">
        <v>1.6545963944234701E-2</v>
      </c>
      <c r="AM985" s="14">
        <v>6.8824288830994104E-2</v>
      </c>
      <c r="AN985" s="14">
        <v>6.1814098861908903E-2</v>
      </c>
      <c r="AO985" s="14">
        <v>0</v>
      </c>
      <c r="AP985" s="14">
        <v>0</v>
      </c>
      <c r="AQ985" s="14"/>
      <c r="AR985" s="14">
        <v>1.11481630529232E-2</v>
      </c>
      <c r="AS985" s="14">
        <v>3.1273473590673298E-2</v>
      </c>
      <c r="AT985" s="14">
        <v>8.3674180994707401E-2</v>
      </c>
      <c r="AU985" s="14"/>
      <c r="AV985" s="14">
        <v>2.0902954363033299E-2</v>
      </c>
      <c r="AW985" s="14">
        <v>5.6387021383624301E-2</v>
      </c>
      <c r="AX985" s="14">
        <v>9.2976212909205103E-2</v>
      </c>
      <c r="AY985" s="14"/>
      <c r="AZ985" s="14">
        <v>4.0797624561342699E-2</v>
      </c>
      <c r="BA985" s="14">
        <v>4.7613702954799601E-2</v>
      </c>
      <c r="BB985" s="14">
        <v>5.9987866200964898E-2</v>
      </c>
      <c r="BC985" s="14"/>
      <c r="BD985" s="14">
        <v>4.3071037699406803E-2</v>
      </c>
      <c r="BE985" s="14">
        <v>3.5337433142213402E-2</v>
      </c>
      <c r="BF985" s="14"/>
      <c r="BG985" s="14">
        <v>4.5567339271443498E-2</v>
      </c>
      <c r="BH985" s="14">
        <v>5.3913007392488901E-2</v>
      </c>
      <c r="BI985" s="14"/>
      <c r="BJ985" s="14">
        <v>5.3906187439527499E-2</v>
      </c>
      <c r="BK985" s="14">
        <v>4.7057817902958397E-2</v>
      </c>
    </row>
    <row r="986" spans="2:63" x14ac:dyDescent="0.35">
      <c r="B986" t="s">
        <v>86</v>
      </c>
      <c r="C986" s="14">
        <v>9.5451922475297796E-2</v>
      </c>
      <c r="D986" s="14">
        <v>6.9818429827420897E-2</v>
      </c>
      <c r="E986" s="14">
        <v>0.119221852953364</v>
      </c>
      <c r="F986" s="14"/>
      <c r="G986" s="14">
        <v>7.8175275637503303E-2</v>
      </c>
      <c r="H986" s="14">
        <v>7.4736396437980093E-2</v>
      </c>
      <c r="I986" s="14">
        <v>9.8922098095136995E-2</v>
      </c>
      <c r="J986" s="14">
        <v>9.5320155895873504E-2</v>
      </c>
      <c r="K986" s="14">
        <v>0.13520572569077899</v>
      </c>
      <c r="L986" s="14">
        <v>9.6825795751332905E-2</v>
      </c>
      <c r="M986" s="14"/>
      <c r="N986" s="14">
        <v>2.89773905859586E-2</v>
      </c>
      <c r="O986" s="14">
        <v>0.10885855075550099</v>
      </c>
      <c r="P986" s="14"/>
      <c r="Q986" s="14">
        <v>0.20753555054625999</v>
      </c>
      <c r="R986" s="14">
        <v>0.13806996362059901</v>
      </c>
      <c r="S986" s="14">
        <v>4.6594887194963998E-2</v>
      </c>
      <c r="T986" s="14">
        <v>2.7911554292843699E-2</v>
      </c>
      <c r="U986" s="14">
        <v>8.8135888889884606E-2</v>
      </c>
      <c r="V986" s="14">
        <v>3.4681016918533397E-2</v>
      </c>
      <c r="W986" s="14">
        <v>9.2668816364850498E-2</v>
      </c>
      <c r="X986" s="14">
        <v>7.3655265852986304E-2</v>
      </c>
      <c r="Y986" s="14">
        <v>6.5281143517054302E-2</v>
      </c>
      <c r="Z986" s="14">
        <v>0.29465213571443599</v>
      </c>
      <c r="AA986" s="14"/>
      <c r="AB986" s="14">
        <v>4.7131117984432203E-2</v>
      </c>
      <c r="AC986" s="14">
        <v>9.6691397813064503E-2</v>
      </c>
      <c r="AD986" s="14">
        <v>6.8923793609005704E-2</v>
      </c>
      <c r="AE986" s="14"/>
      <c r="AF986" s="14">
        <v>5.8404110837765699E-2</v>
      </c>
      <c r="AG986" s="14">
        <v>9.0022596852530098E-2</v>
      </c>
      <c r="AH986" s="14">
        <v>5.8499088719219897E-2</v>
      </c>
      <c r="AI986" s="14">
        <v>0.16697013708890401</v>
      </c>
      <c r="AJ986" s="14">
        <v>0</v>
      </c>
      <c r="AK986" s="14"/>
      <c r="AL986" s="14">
        <v>5.4578595602916301E-2</v>
      </c>
      <c r="AM986" s="14">
        <v>5.1440702110711001E-2</v>
      </c>
      <c r="AN986" s="14">
        <v>0.14587246544087701</v>
      </c>
      <c r="AO986" s="14">
        <v>0</v>
      </c>
      <c r="AP986" s="14">
        <v>0</v>
      </c>
      <c r="AQ986" s="14"/>
      <c r="AR986" s="14">
        <v>1.23264555008084E-2</v>
      </c>
      <c r="AS986" s="14">
        <v>6.1358885380805299E-2</v>
      </c>
      <c r="AT986" s="14">
        <v>8.8241646612889899E-2</v>
      </c>
      <c r="AU986" s="14"/>
      <c r="AV986" s="14">
        <v>3.4786463272762601E-2</v>
      </c>
      <c r="AW986" s="14">
        <v>8.0149711874136095E-2</v>
      </c>
      <c r="AX986" s="14">
        <v>9.1471917385171297E-2</v>
      </c>
      <c r="AY986" s="14"/>
      <c r="AZ986" s="14">
        <v>4.2637096016878498E-2</v>
      </c>
      <c r="BA986" s="14">
        <v>9.5590717651444501E-2</v>
      </c>
      <c r="BB986" s="14">
        <v>5.6622120609062798E-2</v>
      </c>
      <c r="BC986" s="14"/>
      <c r="BD986" s="14">
        <v>6.8035232045809196E-3</v>
      </c>
      <c r="BE986" s="14">
        <v>9.8550294277824801E-2</v>
      </c>
      <c r="BF986" s="14"/>
      <c r="BG986" s="14">
        <v>4.6624755974044599E-2</v>
      </c>
      <c r="BH986" s="14">
        <v>0.18411868914159599</v>
      </c>
      <c r="BI986" s="14"/>
      <c r="BJ986" s="14">
        <v>8.6331065027732495E-2</v>
      </c>
      <c r="BK986" s="14">
        <v>9.7951840028532702E-2</v>
      </c>
    </row>
    <row r="987" spans="2:63" x14ac:dyDescent="0.35">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row>
    <row r="988" spans="2:63" x14ac:dyDescent="0.35">
      <c r="B988" s="6" t="s">
        <v>462</v>
      </c>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row>
    <row r="989" spans="2:63" x14ac:dyDescent="0.35">
      <c r="B989" s="21" t="s">
        <v>90</v>
      </c>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c r="BJ989" s="14"/>
      <c r="BK989" s="14"/>
    </row>
    <row r="990" spans="2:63" x14ac:dyDescent="0.35">
      <c r="B990" t="s">
        <v>455</v>
      </c>
      <c r="C990" s="14">
        <v>0.29466348877090198</v>
      </c>
      <c r="D990" s="14">
        <v>0.28945541529398899</v>
      </c>
      <c r="E990" s="14">
        <v>0.298058918370388</v>
      </c>
      <c r="F990" s="14"/>
      <c r="G990" s="14">
        <v>0.302840763337759</v>
      </c>
      <c r="H990" s="14">
        <v>0.32260545482373398</v>
      </c>
      <c r="I990" s="14">
        <v>0.323921735549835</v>
      </c>
      <c r="J990" s="14">
        <v>0.27322025195697902</v>
      </c>
      <c r="K990" s="14">
        <v>0.23206827392194901</v>
      </c>
      <c r="L990" s="14">
        <v>0.29339964644490102</v>
      </c>
      <c r="M990" s="14"/>
      <c r="N990" s="14">
        <v>0.38305629776521699</v>
      </c>
      <c r="O990" s="14">
        <v>0.276836367629191</v>
      </c>
      <c r="P990" s="14"/>
      <c r="Q990" s="14">
        <v>0.23437454599490001</v>
      </c>
      <c r="R990" s="14">
        <v>0.22923072347496901</v>
      </c>
      <c r="S990" s="14">
        <v>0.311289922244327</v>
      </c>
      <c r="T990" s="14">
        <v>0.13697052404014101</v>
      </c>
      <c r="U990" s="14">
        <v>0.33441146822534801</v>
      </c>
      <c r="V990" s="14">
        <v>0.44207362461914601</v>
      </c>
      <c r="W990" s="14">
        <v>0.294819419630445</v>
      </c>
      <c r="X990" s="14">
        <v>0.27412449059684701</v>
      </c>
      <c r="Y990" s="14">
        <v>0.38056337478401198</v>
      </c>
      <c r="Z990" s="14">
        <v>0.144668311718742</v>
      </c>
      <c r="AA990" s="14"/>
      <c r="AB990" s="14">
        <v>0.446962219614773</v>
      </c>
      <c r="AC990" s="14">
        <v>0.27135521224765702</v>
      </c>
      <c r="AD990" s="14">
        <v>0.230032694989319</v>
      </c>
      <c r="AE990" s="14"/>
      <c r="AF990" s="14">
        <v>0.40252097511041601</v>
      </c>
      <c r="AG990" s="14">
        <v>0.219170624998657</v>
      </c>
      <c r="AH990" s="14">
        <v>0.26384994144973301</v>
      </c>
      <c r="AI990" s="14">
        <v>0.20136115531705301</v>
      </c>
      <c r="AJ990" s="14">
        <v>0</v>
      </c>
      <c r="AK990" s="14"/>
      <c r="AL990" s="14">
        <v>0.41235267976953599</v>
      </c>
      <c r="AM990" s="14">
        <v>0.22806344970936501</v>
      </c>
      <c r="AN990" s="14">
        <v>0.21422099451639601</v>
      </c>
      <c r="AO990" s="14">
        <v>0.17519507033069601</v>
      </c>
      <c r="AP990" s="14">
        <v>0</v>
      </c>
      <c r="AQ990" s="14"/>
      <c r="AR990" s="14">
        <v>0.53952050167508703</v>
      </c>
      <c r="AS990" s="14">
        <v>0.29551477782393698</v>
      </c>
      <c r="AT990" s="14">
        <v>0.241136314429335</v>
      </c>
      <c r="AU990" s="14"/>
      <c r="AV990" s="14">
        <v>0.49956607510398698</v>
      </c>
      <c r="AW990" s="14">
        <v>0.238421891744489</v>
      </c>
      <c r="AX990" s="14">
        <v>0.17397442745931299</v>
      </c>
      <c r="AY990" s="14"/>
      <c r="AZ990" s="14">
        <v>0.51917648353017498</v>
      </c>
      <c r="BA990" s="14">
        <v>0.311415069373501</v>
      </c>
      <c r="BB990" s="14">
        <v>0.200513779333265</v>
      </c>
      <c r="BC990" s="14"/>
      <c r="BD990" s="14">
        <v>0.43475294026349998</v>
      </c>
      <c r="BE990" s="14">
        <v>0.28852167890070801</v>
      </c>
      <c r="BF990" s="14"/>
      <c r="BG990" s="14">
        <v>0.32748424691677802</v>
      </c>
      <c r="BH990" s="14">
        <v>0.23506325568637901</v>
      </c>
      <c r="BI990" s="14"/>
      <c r="BJ990" s="14">
        <v>0.29021891551095502</v>
      </c>
      <c r="BK990" s="14">
        <v>0.29588169295543798</v>
      </c>
    </row>
    <row r="991" spans="2:63" x14ac:dyDescent="0.35">
      <c r="B991" t="s">
        <v>456</v>
      </c>
      <c r="C991" s="14">
        <v>0.34408356927248301</v>
      </c>
      <c r="D991" s="14">
        <v>0.343143128469241</v>
      </c>
      <c r="E991" s="14">
        <v>0.34550700357195402</v>
      </c>
      <c r="F991" s="14"/>
      <c r="G991" s="14">
        <v>0.31999091974954202</v>
      </c>
      <c r="H991" s="14">
        <v>0.30512839846562201</v>
      </c>
      <c r="I991" s="14">
        <v>0.29673731313445101</v>
      </c>
      <c r="J991" s="14">
        <v>0.318035001673106</v>
      </c>
      <c r="K991" s="14">
        <v>0.37937601733971399</v>
      </c>
      <c r="L991" s="14">
        <v>0.45987968158911902</v>
      </c>
      <c r="M991" s="14"/>
      <c r="N991" s="14">
        <v>0.42907556557159499</v>
      </c>
      <c r="O991" s="14">
        <v>0.32694232632140202</v>
      </c>
      <c r="P991" s="14"/>
      <c r="Q991" s="14">
        <v>0.26438154525567298</v>
      </c>
      <c r="R991" s="14">
        <v>0.322358509881357</v>
      </c>
      <c r="S991" s="14">
        <v>0.24253044445284</v>
      </c>
      <c r="T991" s="14">
        <v>0.45804558259570499</v>
      </c>
      <c r="U991" s="14">
        <v>0.35472864378522601</v>
      </c>
      <c r="V991" s="14">
        <v>0.33212356295717399</v>
      </c>
      <c r="W991" s="14">
        <v>0.34233388182429902</v>
      </c>
      <c r="X991" s="14">
        <v>0.39442806076978199</v>
      </c>
      <c r="Y991" s="14">
        <v>0.40504385828426398</v>
      </c>
      <c r="Z991" s="14">
        <v>0.26612380284405801</v>
      </c>
      <c r="AA991" s="14"/>
      <c r="AB991" s="14">
        <v>0.37572982452519499</v>
      </c>
      <c r="AC991" s="14">
        <v>0.38489883022108601</v>
      </c>
      <c r="AD991" s="14">
        <v>0.33284537522887098</v>
      </c>
      <c r="AE991" s="14"/>
      <c r="AF991" s="14">
        <v>0.38385205572450598</v>
      </c>
      <c r="AG991" s="14">
        <v>0.33066323877070902</v>
      </c>
      <c r="AH991" s="14">
        <v>0.317557987443917</v>
      </c>
      <c r="AI991" s="14">
        <v>0.31401768052921702</v>
      </c>
      <c r="AJ991" s="14">
        <v>0</v>
      </c>
      <c r="AK991" s="14"/>
      <c r="AL991" s="14">
        <v>0.365488494486787</v>
      </c>
      <c r="AM991" s="14">
        <v>0.35634489700782601</v>
      </c>
      <c r="AN991" s="14">
        <v>0.34377074908675898</v>
      </c>
      <c r="AO991" s="14">
        <v>0.43139054712921299</v>
      </c>
      <c r="AP991" s="14">
        <v>0</v>
      </c>
      <c r="AQ991" s="14"/>
      <c r="AR991" s="14">
        <v>0.330626694520541</v>
      </c>
      <c r="AS991" s="14">
        <v>0.41952291017272603</v>
      </c>
      <c r="AT991" s="14">
        <v>0.29477939672223302</v>
      </c>
      <c r="AU991" s="14"/>
      <c r="AV991" s="14">
        <v>0.299657675134195</v>
      </c>
      <c r="AW991" s="14">
        <v>0.40179094917429298</v>
      </c>
      <c r="AX991" s="14">
        <v>0.30809998948996797</v>
      </c>
      <c r="AY991" s="14"/>
      <c r="AZ991" s="14">
        <v>0.29696181354373902</v>
      </c>
      <c r="BA991" s="14">
        <v>0.352671268727969</v>
      </c>
      <c r="BB991" s="14">
        <v>0.34713963221383298</v>
      </c>
      <c r="BC991" s="14"/>
      <c r="BD991" s="14">
        <v>0.36591858712570602</v>
      </c>
      <c r="BE991" s="14">
        <v>0.38415635703143702</v>
      </c>
      <c r="BF991" s="14"/>
      <c r="BG991" s="14">
        <v>0.35521718480238901</v>
      </c>
      <c r="BH991" s="14">
        <v>0.323865691376228</v>
      </c>
      <c r="BI991" s="14"/>
      <c r="BJ991" s="14">
        <v>0.349436533388988</v>
      </c>
      <c r="BK991" s="14">
        <v>0.34261638605713102</v>
      </c>
    </row>
    <row r="992" spans="2:63" x14ac:dyDescent="0.35">
      <c r="B992" t="s">
        <v>457</v>
      </c>
      <c r="C992" s="14">
        <v>0.13365084483036799</v>
      </c>
      <c r="D992" s="14">
        <v>0.16988332902400799</v>
      </c>
      <c r="E992" s="14">
        <v>0.100056251499371</v>
      </c>
      <c r="F992" s="14"/>
      <c r="G992" s="14">
        <v>0.13052048475442901</v>
      </c>
      <c r="H992" s="14">
        <v>0.13453556107006001</v>
      </c>
      <c r="I992" s="14">
        <v>0.15728257256105599</v>
      </c>
      <c r="J992" s="14">
        <v>0.15664112804322899</v>
      </c>
      <c r="K992" s="14">
        <v>0.17484002436656801</v>
      </c>
      <c r="L992" s="14">
        <v>5.2084678343478297E-2</v>
      </c>
      <c r="M992" s="14"/>
      <c r="N992" s="14">
        <v>6.9723741402003894E-2</v>
      </c>
      <c r="O992" s="14">
        <v>0.146543706026004</v>
      </c>
      <c r="P992" s="14"/>
      <c r="Q992" s="14">
        <v>0.16260800271599599</v>
      </c>
      <c r="R992" s="14">
        <v>0.131010571035165</v>
      </c>
      <c r="S992" s="14">
        <v>0.16310178014530599</v>
      </c>
      <c r="T992" s="14">
        <v>0.115156316794956</v>
      </c>
      <c r="U992" s="14">
        <v>0.11134763772176801</v>
      </c>
      <c r="V992" s="14">
        <v>0.13323020182194401</v>
      </c>
      <c r="W992" s="14">
        <v>0.159003690711261</v>
      </c>
      <c r="X992" s="14">
        <v>0.15513899964679001</v>
      </c>
      <c r="Y992" s="14">
        <v>8.3072619976703899E-2</v>
      </c>
      <c r="Z992" s="14">
        <v>0.12651532971197299</v>
      </c>
      <c r="AA992" s="14"/>
      <c r="AB992" s="14">
        <v>8.3248860700130906E-2</v>
      </c>
      <c r="AC992" s="14">
        <v>0.101461894590425</v>
      </c>
      <c r="AD992" s="14">
        <v>0.18986762309715499</v>
      </c>
      <c r="AE992" s="14"/>
      <c r="AF992" s="14">
        <v>7.7343589257317602E-2</v>
      </c>
      <c r="AG992" s="14">
        <v>0.197387249092906</v>
      </c>
      <c r="AH992" s="14">
        <v>0.197675482647686</v>
      </c>
      <c r="AI992" s="14">
        <v>9.50231195836925E-2</v>
      </c>
      <c r="AJ992" s="14">
        <v>0</v>
      </c>
      <c r="AK992" s="14"/>
      <c r="AL992" s="14">
        <v>8.4334178530837897E-2</v>
      </c>
      <c r="AM992" s="14">
        <v>0.20755822605646301</v>
      </c>
      <c r="AN992" s="14">
        <v>9.4775418049743099E-2</v>
      </c>
      <c r="AO992" s="14">
        <v>0.220678903475442</v>
      </c>
      <c r="AP992" s="14">
        <v>0</v>
      </c>
      <c r="AQ992" s="14"/>
      <c r="AR992" s="14">
        <v>5.2080996241626598E-2</v>
      </c>
      <c r="AS992" s="14">
        <v>0.12501104588318401</v>
      </c>
      <c r="AT992" s="14">
        <v>0.173528400022676</v>
      </c>
      <c r="AU992" s="14"/>
      <c r="AV992" s="14">
        <v>7.8022115846161602E-2</v>
      </c>
      <c r="AW992" s="14">
        <v>0.135590572347599</v>
      </c>
      <c r="AX992" s="14">
        <v>0.22675536018579501</v>
      </c>
      <c r="AY992" s="14"/>
      <c r="AZ992" s="14">
        <v>5.6657172612789498E-2</v>
      </c>
      <c r="BA992" s="14">
        <v>0.118139786058036</v>
      </c>
      <c r="BB992" s="14">
        <v>0.20755830419395399</v>
      </c>
      <c r="BC992" s="14"/>
      <c r="BD992" s="14">
        <v>8.55367699166103E-2</v>
      </c>
      <c r="BE992" s="14">
        <v>0.133869105208302</v>
      </c>
      <c r="BF992" s="14"/>
      <c r="BG992" s="14">
        <v>0.14122438396741299</v>
      </c>
      <c r="BH992" s="14">
        <v>0.11989782011849499</v>
      </c>
      <c r="BI992" s="14"/>
      <c r="BJ992" s="14">
        <v>0.13867748729307899</v>
      </c>
      <c r="BK992" s="14">
        <v>0.13227310246364299</v>
      </c>
    </row>
    <row r="993" spans="2:63" x14ac:dyDescent="0.35">
      <c r="B993" t="s">
        <v>458</v>
      </c>
      <c r="C993" s="14">
        <v>5.9043465783777303E-2</v>
      </c>
      <c r="D993" s="14">
        <v>5.9993656825456702E-2</v>
      </c>
      <c r="E993" s="14">
        <v>5.8638235342957902E-2</v>
      </c>
      <c r="F993" s="14"/>
      <c r="G993" s="14">
        <v>7.3012139336684698E-2</v>
      </c>
      <c r="H993" s="14">
        <v>7.3052703679803696E-2</v>
      </c>
      <c r="I993" s="14">
        <v>7.4474310973506902E-2</v>
      </c>
      <c r="J993" s="14">
        <v>7.3287879640912504E-2</v>
      </c>
      <c r="K993" s="14">
        <v>2.1146390305302999E-2</v>
      </c>
      <c r="L993" s="14">
        <v>3.0258111471426E-2</v>
      </c>
      <c r="M993" s="14"/>
      <c r="N993" s="14">
        <v>2.6331352594198099E-2</v>
      </c>
      <c r="O993" s="14">
        <v>6.5640866763188199E-2</v>
      </c>
      <c r="P993" s="14"/>
      <c r="Q993" s="14">
        <v>4.7610864369006502E-2</v>
      </c>
      <c r="R993" s="14">
        <v>5.6704466472343798E-2</v>
      </c>
      <c r="S993" s="14">
        <v>0.13416653744715601</v>
      </c>
      <c r="T993" s="14">
        <v>0.16262171136623901</v>
      </c>
      <c r="U993" s="14">
        <v>0</v>
      </c>
      <c r="V993" s="14">
        <v>1.0330968255453699E-2</v>
      </c>
      <c r="W993" s="14">
        <v>5.5940941418194903E-2</v>
      </c>
      <c r="X993" s="14">
        <v>6.2055858385629901E-2</v>
      </c>
      <c r="Y993" s="14">
        <v>2.6691815354949501E-2</v>
      </c>
      <c r="Z993" s="14">
        <v>8.4457403104243906E-2</v>
      </c>
      <c r="AA993" s="14"/>
      <c r="AB993" s="14">
        <v>2.6049455629043799E-2</v>
      </c>
      <c r="AC993" s="14">
        <v>0.10192729596132399</v>
      </c>
      <c r="AD993" s="14">
        <v>6.7197144350969101E-2</v>
      </c>
      <c r="AE993" s="14"/>
      <c r="AF993" s="14">
        <v>4.5452090683999601E-2</v>
      </c>
      <c r="AG993" s="14">
        <v>5.8310192735080403E-2</v>
      </c>
      <c r="AH993" s="14">
        <v>7.4901312074521095E-2</v>
      </c>
      <c r="AI993" s="14">
        <v>8.9922851804993403E-2</v>
      </c>
      <c r="AJ993" s="14">
        <v>0</v>
      </c>
      <c r="AK993" s="14"/>
      <c r="AL993" s="14">
        <v>4.4989673705324397E-2</v>
      </c>
      <c r="AM993" s="14">
        <v>6.58267402107168E-2</v>
      </c>
      <c r="AN993" s="14">
        <v>0.10902069106137501</v>
      </c>
      <c r="AO993" s="14">
        <v>0</v>
      </c>
      <c r="AP993" s="14">
        <v>0</v>
      </c>
      <c r="AQ993" s="14"/>
      <c r="AR993" s="14">
        <v>2.63619801106664E-2</v>
      </c>
      <c r="AS993" s="14">
        <v>5.0714419156473498E-2</v>
      </c>
      <c r="AT993" s="14">
        <v>8.1510800031705702E-2</v>
      </c>
      <c r="AU993" s="14"/>
      <c r="AV993" s="14">
        <v>4.1868790814623497E-2</v>
      </c>
      <c r="AW993" s="14">
        <v>6.58098857336646E-2</v>
      </c>
      <c r="AX993" s="14">
        <v>8.7853057641750096E-2</v>
      </c>
      <c r="AY993" s="14"/>
      <c r="AZ993" s="14">
        <v>1.82125388704239E-2</v>
      </c>
      <c r="BA993" s="14">
        <v>6.5029964008045796E-2</v>
      </c>
      <c r="BB993" s="14">
        <v>8.0735685564148396E-2</v>
      </c>
      <c r="BC993" s="14"/>
      <c r="BD993" s="14">
        <v>3.9899473214866601E-2</v>
      </c>
      <c r="BE993" s="14">
        <v>4.7206468942319203E-2</v>
      </c>
      <c r="BF993" s="14"/>
      <c r="BG993" s="14">
        <v>5.8487156141431497E-2</v>
      </c>
      <c r="BH993" s="14">
        <v>6.0053685724572203E-2</v>
      </c>
      <c r="BI993" s="14"/>
      <c r="BJ993" s="14">
        <v>6.1623612578428702E-2</v>
      </c>
      <c r="BK993" s="14">
        <v>5.8336278515589701E-2</v>
      </c>
    </row>
    <row r="994" spans="2:63" x14ac:dyDescent="0.35">
      <c r="B994" t="s">
        <v>459</v>
      </c>
      <c r="C994" s="14">
        <v>5.7891664165412499E-2</v>
      </c>
      <c r="D994" s="14">
        <v>6.5197089839470895E-2</v>
      </c>
      <c r="E994" s="14">
        <v>5.1764421267984098E-2</v>
      </c>
      <c r="F994" s="14"/>
      <c r="G994" s="14">
        <v>7.4166119253529394E-2</v>
      </c>
      <c r="H994" s="14">
        <v>7.5431922495330705E-2</v>
      </c>
      <c r="I994" s="14">
        <v>4.95637660671557E-2</v>
      </c>
      <c r="J994" s="14">
        <v>5.9513386392102602E-2</v>
      </c>
      <c r="K994" s="14">
        <v>4.10353162773575E-2</v>
      </c>
      <c r="L994" s="14">
        <v>4.7001183875173297E-2</v>
      </c>
      <c r="M994" s="14"/>
      <c r="N994" s="14">
        <v>4.4768507591941203E-2</v>
      </c>
      <c r="O994" s="14">
        <v>6.0538351205440301E-2</v>
      </c>
      <c r="P994" s="14"/>
      <c r="Q994" s="14">
        <v>9.0192399871736897E-2</v>
      </c>
      <c r="R994" s="14">
        <v>8.7211426515475601E-2</v>
      </c>
      <c r="S994" s="14">
        <v>4.59621820763517E-2</v>
      </c>
      <c r="T994" s="14">
        <v>6.9226377715183501E-2</v>
      </c>
      <c r="U994" s="14">
        <v>8.7469163922016702E-2</v>
      </c>
      <c r="V994" s="14">
        <v>3.6371150114036202E-2</v>
      </c>
      <c r="W994" s="14">
        <v>4.9365331193523203E-2</v>
      </c>
      <c r="X994" s="14">
        <v>4.7065804453006101E-2</v>
      </c>
      <c r="Y994" s="14">
        <v>3.3960419404470102E-2</v>
      </c>
      <c r="Z994" s="14">
        <v>6.6117902448386098E-2</v>
      </c>
      <c r="AA994" s="14"/>
      <c r="AB994" s="14">
        <v>9.5237087074989003E-3</v>
      </c>
      <c r="AC994" s="14">
        <v>4.2671450504841703E-2</v>
      </c>
      <c r="AD994" s="14">
        <v>0.102495796348802</v>
      </c>
      <c r="AE994" s="14"/>
      <c r="AF994" s="14">
        <v>1.66042412994548E-2</v>
      </c>
      <c r="AG994" s="14">
        <v>9.3720372689784795E-2</v>
      </c>
      <c r="AH994" s="14">
        <v>4.89058739652624E-2</v>
      </c>
      <c r="AI994" s="14">
        <v>8.4600110657549604E-2</v>
      </c>
      <c r="AJ994" s="14">
        <v>0</v>
      </c>
      <c r="AK994" s="14"/>
      <c r="AL994" s="14">
        <v>1.9697250317828801E-2</v>
      </c>
      <c r="AM994" s="14">
        <v>8.2829956910882505E-2</v>
      </c>
      <c r="AN994" s="14">
        <v>9.5927399594155097E-2</v>
      </c>
      <c r="AO994" s="14">
        <v>0</v>
      </c>
      <c r="AP994" s="14">
        <v>0</v>
      </c>
      <c r="AQ994" s="14"/>
      <c r="AR994" s="14">
        <v>3.3188312030372702E-2</v>
      </c>
      <c r="AS994" s="14">
        <v>2.01707885414877E-2</v>
      </c>
      <c r="AT994" s="14">
        <v>0.105790236567168</v>
      </c>
      <c r="AU994" s="14"/>
      <c r="AV994" s="14">
        <v>3.2503911280423702E-2</v>
      </c>
      <c r="AW994" s="14">
        <v>6.3582571110041106E-2</v>
      </c>
      <c r="AX994" s="14">
        <v>0.10314560177216101</v>
      </c>
      <c r="AY994" s="14"/>
      <c r="AZ994" s="14">
        <v>6.7051363897807401E-2</v>
      </c>
      <c r="BA994" s="14">
        <v>3.9181994440288498E-2</v>
      </c>
      <c r="BB994" s="14">
        <v>8.8779834056231299E-2</v>
      </c>
      <c r="BC994" s="14"/>
      <c r="BD994" s="14">
        <v>6.0533901154938501E-2</v>
      </c>
      <c r="BE994" s="14">
        <v>4.1852972797952297E-2</v>
      </c>
      <c r="BF994" s="14"/>
      <c r="BG994" s="14">
        <v>5.7159922934196201E-2</v>
      </c>
      <c r="BH994" s="14">
        <v>5.9220455771755297E-2</v>
      </c>
      <c r="BI994" s="14"/>
      <c r="BJ994" s="14">
        <v>5.08633832347739E-2</v>
      </c>
      <c r="BK994" s="14">
        <v>5.9818031611519197E-2</v>
      </c>
    </row>
    <row r="995" spans="2:63" x14ac:dyDescent="0.35">
      <c r="B995" t="s">
        <v>86</v>
      </c>
      <c r="C995" s="14">
        <v>0.110666967177058</v>
      </c>
      <c r="D995" s="14">
        <v>7.23273805478344E-2</v>
      </c>
      <c r="E995" s="14">
        <v>0.145975169947345</v>
      </c>
      <c r="F995" s="14"/>
      <c r="G995" s="14">
        <v>9.9469573568055705E-2</v>
      </c>
      <c r="H995" s="14">
        <v>8.9245959465448499E-2</v>
      </c>
      <c r="I995" s="14">
        <v>9.8020301713995603E-2</v>
      </c>
      <c r="J995" s="14">
        <v>0.119302352293671</v>
      </c>
      <c r="K995" s="14">
        <v>0.15153397778910799</v>
      </c>
      <c r="L995" s="14">
        <v>0.117376698275903</v>
      </c>
      <c r="M995" s="14"/>
      <c r="N995" s="14">
        <v>4.7044535075045101E-2</v>
      </c>
      <c r="O995" s="14">
        <v>0.12349838205477399</v>
      </c>
      <c r="P995" s="14"/>
      <c r="Q995" s="14">
        <v>0.20083264179268701</v>
      </c>
      <c r="R995" s="14">
        <v>0.17348430262068901</v>
      </c>
      <c r="S995" s="14">
        <v>0.10294913363402</v>
      </c>
      <c r="T995" s="14">
        <v>5.7979487487775698E-2</v>
      </c>
      <c r="U995" s="14">
        <v>0.112043086345642</v>
      </c>
      <c r="V995" s="14">
        <v>4.5870492232245499E-2</v>
      </c>
      <c r="W995" s="14">
        <v>9.8536735222277003E-2</v>
      </c>
      <c r="X995" s="14">
        <v>6.7186786147945807E-2</v>
      </c>
      <c r="Y995" s="14">
        <v>7.0667912195600105E-2</v>
      </c>
      <c r="Z995" s="14">
        <v>0.312117250172597</v>
      </c>
      <c r="AA995" s="14"/>
      <c r="AB995" s="14">
        <v>5.8485930823358699E-2</v>
      </c>
      <c r="AC995" s="14">
        <v>9.7685316474665898E-2</v>
      </c>
      <c r="AD995" s="14">
        <v>7.7561365984883598E-2</v>
      </c>
      <c r="AE995" s="14"/>
      <c r="AF995" s="14">
        <v>7.4227047924305595E-2</v>
      </c>
      <c r="AG995" s="14">
        <v>0.10074832171286301</v>
      </c>
      <c r="AH995" s="14">
        <v>9.7109402418881094E-2</v>
      </c>
      <c r="AI995" s="14">
        <v>0.21507508210749399</v>
      </c>
      <c r="AJ995" s="14">
        <v>0</v>
      </c>
      <c r="AK995" s="14"/>
      <c r="AL995" s="14">
        <v>7.3137723189686504E-2</v>
      </c>
      <c r="AM995" s="14">
        <v>5.93767301047472E-2</v>
      </c>
      <c r="AN995" s="14">
        <v>0.14228474769157201</v>
      </c>
      <c r="AO995" s="14">
        <v>0.17273547906464901</v>
      </c>
      <c r="AP995" s="14">
        <v>0</v>
      </c>
      <c r="AQ995" s="14"/>
      <c r="AR995" s="14">
        <v>1.8221515421706601E-2</v>
      </c>
      <c r="AS995" s="14">
        <v>8.9066058422191993E-2</v>
      </c>
      <c r="AT995" s="14">
        <v>0.10325485222688199</v>
      </c>
      <c r="AU995" s="14"/>
      <c r="AV995" s="14">
        <v>4.8381431820609402E-2</v>
      </c>
      <c r="AW995" s="14">
        <v>9.4804129889913893E-2</v>
      </c>
      <c r="AX995" s="14">
        <v>0.100171563451014</v>
      </c>
      <c r="AY995" s="14"/>
      <c r="AZ995" s="14">
        <v>4.1940627545064897E-2</v>
      </c>
      <c r="BA995" s="14">
        <v>0.113561917392159</v>
      </c>
      <c r="BB995" s="14">
        <v>7.5272764638569106E-2</v>
      </c>
      <c r="BC995" s="14"/>
      <c r="BD995" s="14">
        <v>1.3358328324379E-2</v>
      </c>
      <c r="BE995" s="14">
        <v>0.104393417119281</v>
      </c>
      <c r="BF995" s="14"/>
      <c r="BG995" s="14">
        <v>6.0427105237791698E-2</v>
      </c>
      <c r="BH995" s="14">
        <v>0.20189909132257</v>
      </c>
      <c r="BI995" s="14"/>
      <c r="BJ995" s="14">
        <v>0.109180067993776</v>
      </c>
      <c r="BK995" s="14">
        <v>0.111074508396679</v>
      </c>
    </row>
    <row r="996" spans="2:63" x14ac:dyDescent="0.35">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row>
    <row r="997" spans="2:63" x14ac:dyDescent="0.35">
      <c r="B997" s="6" t="s">
        <v>463</v>
      </c>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c r="BJ997" s="14"/>
      <c r="BK997" s="14"/>
    </row>
    <row r="998" spans="2:63" x14ac:dyDescent="0.35">
      <c r="B998" s="21" t="s">
        <v>90</v>
      </c>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row>
    <row r="999" spans="2:63" x14ac:dyDescent="0.35">
      <c r="B999" t="s">
        <v>455</v>
      </c>
      <c r="C999" s="14">
        <v>0.223035753226559</v>
      </c>
      <c r="D999" s="14">
        <v>0.209177461250173</v>
      </c>
      <c r="E999" s="14">
        <v>0.233662921589816</v>
      </c>
      <c r="F999" s="14"/>
      <c r="G999" s="14">
        <v>0.20689240763040501</v>
      </c>
      <c r="H999" s="14">
        <v>0.25379985525501703</v>
      </c>
      <c r="I999" s="14">
        <v>0.23173602933420501</v>
      </c>
      <c r="J999" s="14">
        <v>0.20164560836743101</v>
      </c>
      <c r="K999" s="14">
        <v>0.19857394538914899</v>
      </c>
      <c r="L999" s="14">
        <v>0.23069916314904801</v>
      </c>
      <c r="M999" s="14"/>
      <c r="N999" s="14">
        <v>0.28488485217288501</v>
      </c>
      <c r="O999" s="14">
        <v>0.21056198537183701</v>
      </c>
      <c r="P999" s="14"/>
      <c r="Q999" s="14">
        <v>0.20776875876065501</v>
      </c>
      <c r="R999" s="14">
        <v>0.21711491716799</v>
      </c>
      <c r="S999" s="14">
        <v>0.25009804307868699</v>
      </c>
      <c r="T999" s="14">
        <v>0.122413731767111</v>
      </c>
      <c r="U999" s="14">
        <v>0.212783385025337</v>
      </c>
      <c r="V999" s="14">
        <v>0.28012708537549802</v>
      </c>
      <c r="W999" s="14">
        <v>0.19552910989583</v>
      </c>
      <c r="X999" s="14">
        <v>0.184599955512256</v>
      </c>
      <c r="Y999" s="14">
        <v>0.28971316451537699</v>
      </c>
      <c r="Z999" s="14">
        <v>0.16536878246137701</v>
      </c>
      <c r="AA999" s="14"/>
      <c r="AB999" s="14">
        <v>0.31605467415552202</v>
      </c>
      <c r="AC999" s="14">
        <v>0.17368253319145199</v>
      </c>
      <c r="AD999" s="14">
        <v>0.21272463938147701</v>
      </c>
      <c r="AE999" s="14"/>
      <c r="AF999" s="14">
        <v>0.29641343089519701</v>
      </c>
      <c r="AG999" s="14">
        <v>0.193302494394753</v>
      </c>
      <c r="AH999" s="14">
        <v>0.137859640830652</v>
      </c>
      <c r="AI999" s="14">
        <v>0.122718744151711</v>
      </c>
      <c r="AJ999" s="14">
        <v>0</v>
      </c>
      <c r="AK999" s="14"/>
      <c r="AL999" s="14">
        <v>0.30342274968238198</v>
      </c>
      <c r="AM999" s="14">
        <v>0.202236032622991</v>
      </c>
      <c r="AN999" s="14">
        <v>0.147042863007073</v>
      </c>
      <c r="AO999" s="14">
        <v>7.2717598215868498E-2</v>
      </c>
      <c r="AP999" s="14">
        <v>0</v>
      </c>
      <c r="AQ999" s="14"/>
      <c r="AR999" s="14">
        <v>0.458616122063362</v>
      </c>
      <c r="AS999" s="14">
        <v>0.20853275927991799</v>
      </c>
      <c r="AT999" s="14">
        <v>0.17881557271582099</v>
      </c>
      <c r="AU999" s="14"/>
      <c r="AV999" s="14">
        <v>0.36962992946263301</v>
      </c>
      <c r="AW999" s="14">
        <v>0.17842966321945</v>
      </c>
      <c r="AX999" s="14">
        <v>0.15699431392140001</v>
      </c>
      <c r="AY999" s="14"/>
      <c r="AZ999" s="14">
        <v>0.39803409416895302</v>
      </c>
      <c r="BA999" s="14">
        <v>0.20471501516942001</v>
      </c>
      <c r="BB999" s="14">
        <v>0.18763314427101599</v>
      </c>
      <c r="BC999" s="14"/>
      <c r="BD999" s="14">
        <v>0.36004174214566298</v>
      </c>
      <c r="BE999" s="14">
        <v>0.19834863328331101</v>
      </c>
      <c r="BF999" s="14"/>
      <c r="BG999" s="14">
        <v>0.24846727250681</v>
      </c>
      <c r="BH999" s="14">
        <v>0.17685386827254099</v>
      </c>
      <c r="BI999" s="14"/>
      <c r="BJ999" s="14">
        <v>0.17906302919776401</v>
      </c>
      <c r="BK999" s="14">
        <v>0.23508814909998399</v>
      </c>
    </row>
    <row r="1000" spans="2:63" x14ac:dyDescent="0.35">
      <c r="B1000" t="s">
        <v>456</v>
      </c>
      <c r="C1000" s="14">
        <v>0.31669343869035099</v>
      </c>
      <c r="D1000" s="14">
        <v>0.32246644199532298</v>
      </c>
      <c r="E1000" s="14">
        <v>0.31391178945645798</v>
      </c>
      <c r="F1000" s="14"/>
      <c r="G1000" s="14">
        <v>0.36448996674129802</v>
      </c>
      <c r="H1000" s="14">
        <v>0.297426966078845</v>
      </c>
      <c r="I1000" s="14">
        <v>0.300534412311104</v>
      </c>
      <c r="J1000" s="14">
        <v>0.26352288765340598</v>
      </c>
      <c r="K1000" s="14">
        <v>0.33341366305925602</v>
      </c>
      <c r="L1000" s="14">
        <v>0.36129446520724301</v>
      </c>
      <c r="M1000" s="14"/>
      <c r="N1000" s="14">
        <v>0.397644448644285</v>
      </c>
      <c r="O1000" s="14">
        <v>0.30036718458199402</v>
      </c>
      <c r="P1000" s="14"/>
      <c r="Q1000" s="14">
        <v>0.244781244581007</v>
      </c>
      <c r="R1000" s="14">
        <v>0.27755220465663699</v>
      </c>
      <c r="S1000" s="14">
        <v>0.36023296437845098</v>
      </c>
      <c r="T1000" s="14">
        <v>0.29657554911557599</v>
      </c>
      <c r="U1000" s="14">
        <v>0.35322605757098402</v>
      </c>
      <c r="V1000" s="14">
        <v>0.36342226726572402</v>
      </c>
      <c r="W1000" s="14">
        <v>0.30316414170350098</v>
      </c>
      <c r="X1000" s="14">
        <v>0.33640513093309599</v>
      </c>
      <c r="Y1000" s="14">
        <v>0.31224732104508302</v>
      </c>
      <c r="Z1000" s="14">
        <v>0.285704413750067</v>
      </c>
      <c r="AA1000" s="14"/>
      <c r="AB1000" s="14">
        <v>0.37303968276477401</v>
      </c>
      <c r="AC1000" s="14">
        <v>0.35310537184734098</v>
      </c>
      <c r="AD1000" s="14">
        <v>0.30008801317351202</v>
      </c>
      <c r="AE1000" s="14"/>
      <c r="AF1000" s="14">
        <v>0.359598460726616</v>
      </c>
      <c r="AG1000" s="14">
        <v>0.27941946956789998</v>
      </c>
      <c r="AH1000" s="14">
        <v>0.394389046126355</v>
      </c>
      <c r="AI1000" s="14">
        <v>0.30957898253204702</v>
      </c>
      <c r="AJ1000" s="14">
        <v>0</v>
      </c>
      <c r="AK1000" s="14"/>
      <c r="AL1000" s="14">
        <v>0.35730271545055098</v>
      </c>
      <c r="AM1000" s="14">
        <v>0.31361836312853802</v>
      </c>
      <c r="AN1000" s="14">
        <v>0.25879255816139601</v>
      </c>
      <c r="AO1000" s="14">
        <v>0.58543264160334596</v>
      </c>
      <c r="AP1000" s="14">
        <v>0</v>
      </c>
      <c r="AQ1000" s="14"/>
      <c r="AR1000" s="14">
        <v>0.345064248806985</v>
      </c>
      <c r="AS1000" s="14">
        <v>0.39145431487033699</v>
      </c>
      <c r="AT1000" s="14">
        <v>0.26684823254065598</v>
      </c>
      <c r="AU1000" s="14"/>
      <c r="AV1000" s="14">
        <v>0.35123093659428001</v>
      </c>
      <c r="AW1000" s="14">
        <v>0.33440439951782602</v>
      </c>
      <c r="AX1000" s="14">
        <v>0.27654058274099802</v>
      </c>
      <c r="AY1000" s="14"/>
      <c r="AZ1000" s="14">
        <v>0.35200210815899002</v>
      </c>
      <c r="BA1000" s="14">
        <v>0.35938203202157798</v>
      </c>
      <c r="BB1000" s="14">
        <v>0.25586982297760102</v>
      </c>
      <c r="BC1000" s="14"/>
      <c r="BD1000" s="14">
        <v>0.341549443546176</v>
      </c>
      <c r="BE1000" s="14">
        <v>0.35816260414326101</v>
      </c>
      <c r="BF1000" s="14"/>
      <c r="BG1000" s="14">
        <v>0.34637417479078098</v>
      </c>
      <c r="BH1000" s="14">
        <v>0.26279526906723</v>
      </c>
      <c r="BI1000" s="14"/>
      <c r="BJ1000" s="14">
        <v>0.33104580367637998</v>
      </c>
      <c r="BK1000" s="14">
        <v>0.31275962771202098</v>
      </c>
    </row>
    <row r="1001" spans="2:63" x14ac:dyDescent="0.35">
      <c r="B1001" t="s">
        <v>457</v>
      </c>
      <c r="C1001" s="14">
        <v>0.207514449377073</v>
      </c>
      <c r="D1001" s="14">
        <v>0.24635015448602501</v>
      </c>
      <c r="E1001" s="14">
        <v>0.17417974699250299</v>
      </c>
      <c r="F1001" s="14"/>
      <c r="G1001" s="14">
        <v>0.179813980080614</v>
      </c>
      <c r="H1001" s="14">
        <v>0.19255519323383899</v>
      </c>
      <c r="I1001" s="14">
        <v>0.22894597063501601</v>
      </c>
      <c r="J1001" s="14">
        <v>0.26062802941930202</v>
      </c>
      <c r="K1001" s="14">
        <v>0.206432643353365</v>
      </c>
      <c r="L1001" s="14">
        <v>0.16832751258782899</v>
      </c>
      <c r="M1001" s="14"/>
      <c r="N1001" s="14">
        <v>0.201969813094446</v>
      </c>
      <c r="O1001" s="14">
        <v>0.20863269535004</v>
      </c>
      <c r="P1001" s="14"/>
      <c r="Q1001" s="14">
        <v>0.19301114372012401</v>
      </c>
      <c r="R1001" s="14">
        <v>0.155146394484381</v>
      </c>
      <c r="S1001" s="14">
        <v>0.14793183144123201</v>
      </c>
      <c r="T1001" s="14">
        <v>0.28731161292060298</v>
      </c>
      <c r="U1001" s="14">
        <v>6.3894168486853697E-2</v>
      </c>
      <c r="V1001" s="14">
        <v>0.23931591256132101</v>
      </c>
      <c r="W1001" s="14">
        <v>0.30770524619813999</v>
      </c>
      <c r="X1001" s="14">
        <v>0.24342659604122599</v>
      </c>
      <c r="Y1001" s="14">
        <v>0.23352257673211099</v>
      </c>
      <c r="Z1001" s="14">
        <v>9.6340468624007095E-2</v>
      </c>
      <c r="AA1001" s="14"/>
      <c r="AB1001" s="14">
        <v>0.16551436547172199</v>
      </c>
      <c r="AC1001" s="14">
        <v>0.232423103994708</v>
      </c>
      <c r="AD1001" s="14">
        <v>0.24048985411881499</v>
      </c>
      <c r="AE1001" s="14"/>
      <c r="AF1001" s="14">
        <v>0.19500244070681599</v>
      </c>
      <c r="AG1001" s="14">
        <v>0.23176706987388801</v>
      </c>
      <c r="AH1001" s="14">
        <v>0.19362891553130601</v>
      </c>
      <c r="AI1001" s="14">
        <v>0.17665351552956601</v>
      </c>
      <c r="AJ1001" s="14">
        <v>0</v>
      </c>
      <c r="AK1001" s="14"/>
      <c r="AL1001" s="14">
        <v>0.181205170600477</v>
      </c>
      <c r="AM1001" s="14">
        <v>0.24245338992669699</v>
      </c>
      <c r="AN1001" s="14">
        <v>0.25822244003053302</v>
      </c>
      <c r="AO1001" s="14">
        <v>0.24138254409822299</v>
      </c>
      <c r="AP1001" s="14">
        <v>0</v>
      </c>
      <c r="AQ1001" s="14"/>
      <c r="AR1001" s="14">
        <v>8.7061686767665E-2</v>
      </c>
      <c r="AS1001" s="14">
        <v>0.223683965988734</v>
      </c>
      <c r="AT1001" s="14">
        <v>0.249244243498387</v>
      </c>
      <c r="AU1001" s="14"/>
      <c r="AV1001" s="14">
        <v>0.14672283635230901</v>
      </c>
      <c r="AW1001" s="14">
        <v>0.233220590138115</v>
      </c>
      <c r="AX1001" s="14">
        <v>0.229492562227786</v>
      </c>
      <c r="AY1001" s="14"/>
      <c r="AZ1001" s="14">
        <v>0.12549202962412401</v>
      </c>
      <c r="BA1001" s="14">
        <v>0.19591318665068699</v>
      </c>
      <c r="BB1001" s="14">
        <v>0.280436595995395</v>
      </c>
      <c r="BC1001" s="14"/>
      <c r="BD1001" s="14">
        <v>0.182635550807241</v>
      </c>
      <c r="BE1001" s="14">
        <v>0.221523466521304</v>
      </c>
      <c r="BF1001" s="14"/>
      <c r="BG1001" s="14">
        <v>0.222478040364852</v>
      </c>
      <c r="BH1001" s="14">
        <v>0.18034160020981199</v>
      </c>
      <c r="BI1001" s="14"/>
      <c r="BJ1001" s="14">
        <v>0.20641795393717099</v>
      </c>
      <c r="BK1001" s="14">
        <v>0.207814985616458</v>
      </c>
    </row>
    <row r="1002" spans="2:63" x14ac:dyDescent="0.35">
      <c r="B1002" t="s">
        <v>458</v>
      </c>
      <c r="C1002" s="14">
        <v>7.9702633756815106E-2</v>
      </c>
      <c r="D1002" s="14">
        <v>9.2266531100457905E-2</v>
      </c>
      <c r="E1002" s="14">
        <v>6.4937015353235594E-2</v>
      </c>
      <c r="F1002" s="14"/>
      <c r="G1002" s="14">
        <v>0.107079467777528</v>
      </c>
      <c r="H1002" s="14">
        <v>9.8859157099793593E-2</v>
      </c>
      <c r="I1002" s="14">
        <v>7.7329133208680303E-2</v>
      </c>
      <c r="J1002" s="14">
        <v>6.2658642276260001E-2</v>
      </c>
      <c r="K1002" s="14">
        <v>5.8135894399251799E-2</v>
      </c>
      <c r="L1002" s="14">
        <v>7.4023058320373897E-2</v>
      </c>
      <c r="M1002" s="14"/>
      <c r="N1002" s="14">
        <v>5.0517295562792101E-2</v>
      </c>
      <c r="O1002" s="14">
        <v>8.5588752384181094E-2</v>
      </c>
      <c r="P1002" s="14"/>
      <c r="Q1002" s="14">
        <v>0</v>
      </c>
      <c r="R1002" s="14">
        <v>0.109949599454394</v>
      </c>
      <c r="S1002" s="14">
        <v>0.120563908933599</v>
      </c>
      <c r="T1002" s="14">
        <v>0.17948902238423001</v>
      </c>
      <c r="U1002" s="14">
        <v>0.11040268993987</v>
      </c>
      <c r="V1002" s="14">
        <v>3.0533217738804599E-2</v>
      </c>
      <c r="W1002" s="14">
        <v>4.92182932491892E-2</v>
      </c>
      <c r="X1002" s="14">
        <v>6.6539943647274294E-2</v>
      </c>
      <c r="Y1002" s="14">
        <v>6.1920282505410901E-2</v>
      </c>
      <c r="Z1002" s="14">
        <v>6.5747299286160799E-2</v>
      </c>
      <c r="AA1002" s="14"/>
      <c r="AB1002" s="14">
        <v>5.6050905301456601E-2</v>
      </c>
      <c r="AC1002" s="14">
        <v>9.7896139375693095E-2</v>
      </c>
      <c r="AD1002" s="14">
        <v>8.4978388091854304E-2</v>
      </c>
      <c r="AE1002" s="14"/>
      <c r="AF1002" s="14">
        <v>4.9440066192587603E-2</v>
      </c>
      <c r="AG1002" s="14">
        <v>0.112085323101325</v>
      </c>
      <c r="AH1002" s="14">
        <v>0.103174560723702</v>
      </c>
      <c r="AI1002" s="14">
        <v>8.5221089448225804E-2</v>
      </c>
      <c r="AJ1002" s="14">
        <v>0</v>
      </c>
      <c r="AK1002" s="14"/>
      <c r="AL1002" s="14">
        <v>5.3153837225304902E-2</v>
      </c>
      <c r="AM1002" s="14">
        <v>0.11176891318627501</v>
      </c>
      <c r="AN1002" s="14">
        <v>0.10226884733797199</v>
      </c>
      <c r="AO1002" s="14">
        <v>0</v>
      </c>
      <c r="AP1002" s="14">
        <v>0</v>
      </c>
      <c r="AQ1002" s="14"/>
      <c r="AR1002" s="14">
        <v>3.2715256772537997E-2</v>
      </c>
      <c r="AS1002" s="14">
        <v>6.98111223338021E-2</v>
      </c>
      <c r="AT1002" s="14">
        <v>0.113518788931078</v>
      </c>
      <c r="AU1002" s="14"/>
      <c r="AV1002" s="14">
        <v>5.0944487739667699E-2</v>
      </c>
      <c r="AW1002" s="14">
        <v>8.9237532337390305E-2</v>
      </c>
      <c r="AX1002" s="14">
        <v>0.13989043325042999</v>
      </c>
      <c r="AY1002" s="14"/>
      <c r="AZ1002" s="14">
        <v>5.8111469599936301E-2</v>
      </c>
      <c r="BA1002" s="14">
        <v>6.5506984417097402E-2</v>
      </c>
      <c r="BB1002" s="14">
        <v>0.11686542879095201</v>
      </c>
      <c r="BC1002" s="14"/>
      <c r="BD1002" s="14">
        <v>4.4672601702751502E-2</v>
      </c>
      <c r="BE1002" s="14">
        <v>7.91065569279506E-2</v>
      </c>
      <c r="BF1002" s="14"/>
      <c r="BG1002" s="14">
        <v>7.6181658095332699E-2</v>
      </c>
      <c r="BH1002" s="14">
        <v>8.60964827098641E-2</v>
      </c>
      <c r="BI1002" s="14"/>
      <c r="BJ1002" s="14">
        <v>0.104041462795026</v>
      </c>
      <c r="BK1002" s="14">
        <v>7.3031652844373698E-2</v>
      </c>
    </row>
    <row r="1003" spans="2:63" x14ac:dyDescent="0.35">
      <c r="B1003" t="s">
        <v>459</v>
      </c>
      <c r="C1003" s="14">
        <v>4.63624169869995E-2</v>
      </c>
      <c r="D1003" s="14">
        <v>4.8974631016123003E-2</v>
      </c>
      <c r="E1003" s="14">
        <v>4.4366625800542701E-2</v>
      </c>
      <c r="F1003" s="14"/>
      <c r="G1003" s="14">
        <v>3.5334943295045301E-2</v>
      </c>
      <c r="H1003" s="14">
        <v>6.2098603022767797E-2</v>
      </c>
      <c r="I1003" s="14">
        <v>4.6469254459777197E-2</v>
      </c>
      <c r="J1003" s="14">
        <v>6.4990681173710999E-2</v>
      </c>
      <c r="K1003" s="14">
        <v>1.2852184265380401E-2</v>
      </c>
      <c r="L1003" s="14">
        <v>4.4452715173501502E-2</v>
      </c>
      <c r="M1003" s="14"/>
      <c r="N1003" s="14">
        <v>3.13825277010953E-2</v>
      </c>
      <c r="O1003" s="14">
        <v>4.9383571128694501E-2</v>
      </c>
      <c r="P1003" s="14"/>
      <c r="Q1003" s="14">
        <v>9.0801441603653693E-2</v>
      </c>
      <c r="R1003" s="14">
        <v>6.9769105301833001E-2</v>
      </c>
      <c r="S1003" s="14">
        <v>3.2375541637328198E-2</v>
      </c>
      <c r="T1003" s="14">
        <v>8.3891707886547706E-2</v>
      </c>
      <c r="U1003" s="14">
        <v>8.91117306095741E-2</v>
      </c>
      <c r="V1003" s="14">
        <v>1.7027407688943699E-2</v>
      </c>
      <c r="W1003" s="14">
        <v>3.3510897280704902E-2</v>
      </c>
      <c r="X1003" s="14">
        <v>1.8173957959331299E-2</v>
      </c>
      <c r="Y1003" s="14">
        <v>3.3222032648676597E-2</v>
      </c>
      <c r="Z1003" s="14">
        <v>4.9248846193330399E-2</v>
      </c>
      <c r="AA1003" s="14"/>
      <c r="AB1003" s="14">
        <v>1.2635209340813599E-2</v>
      </c>
      <c r="AC1003" s="14">
        <v>4.0397875866681997E-2</v>
      </c>
      <c r="AD1003" s="14">
        <v>6.7017772656635596E-2</v>
      </c>
      <c r="AE1003" s="14"/>
      <c r="AF1003" s="14">
        <v>9.5363747907827295E-3</v>
      </c>
      <c r="AG1003" s="14">
        <v>6.9989829342054999E-2</v>
      </c>
      <c r="AH1003" s="14">
        <v>3.10180969080074E-2</v>
      </c>
      <c r="AI1003" s="14">
        <v>9.1657300143057202E-2</v>
      </c>
      <c r="AJ1003" s="14">
        <v>0</v>
      </c>
      <c r="AK1003" s="14"/>
      <c r="AL1003" s="14">
        <v>1.6777947761119901E-2</v>
      </c>
      <c r="AM1003" s="14">
        <v>6.2444569938976603E-2</v>
      </c>
      <c r="AN1003" s="14">
        <v>5.74908784495336E-2</v>
      </c>
      <c r="AO1003" s="14">
        <v>0</v>
      </c>
      <c r="AP1003" s="14">
        <v>0</v>
      </c>
      <c r="AQ1003" s="14"/>
      <c r="AR1003" s="14">
        <v>3.0664394971735301E-2</v>
      </c>
      <c r="AS1003" s="14">
        <v>1.47681076945077E-2</v>
      </c>
      <c r="AT1003" s="14">
        <v>8.1018688434806294E-2</v>
      </c>
      <c r="AU1003" s="14"/>
      <c r="AV1003" s="14">
        <v>2.1587723421198E-2</v>
      </c>
      <c r="AW1003" s="14">
        <v>4.4368941914411E-2</v>
      </c>
      <c r="AX1003" s="14">
        <v>0.111305087778961</v>
      </c>
      <c r="AY1003" s="14"/>
      <c r="AZ1003" s="14">
        <v>3.0694884254381501E-2</v>
      </c>
      <c r="BA1003" s="14">
        <v>3.7287380766277099E-2</v>
      </c>
      <c r="BB1003" s="14">
        <v>7.1768210348057998E-2</v>
      </c>
      <c r="BC1003" s="14"/>
      <c r="BD1003" s="14">
        <v>5.3039206756482798E-2</v>
      </c>
      <c r="BE1003" s="14">
        <v>2.6386460016945602E-2</v>
      </c>
      <c r="BF1003" s="14"/>
      <c r="BG1003" s="14">
        <v>4.21905357320995E-2</v>
      </c>
      <c r="BH1003" s="14">
        <v>5.3938265603532203E-2</v>
      </c>
      <c r="BI1003" s="14"/>
      <c r="BJ1003" s="14">
        <v>3.8912910400009902E-2</v>
      </c>
      <c r="BK1003" s="14">
        <v>4.8404237329748703E-2</v>
      </c>
    </row>
    <row r="1004" spans="2:63" x14ac:dyDescent="0.35">
      <c r="B1004" t="s">
        <v>86</v>
      </c>
      <c r="C1004" s="14">
        <v>0.12669130796220299</v>
      </c>
      <c r="D1004" s="14">
        <v>8.0764780151898294E-2</v>
      </c>
      <c r="E1004" s="14">
        <v>0.16894190080744501</v>
      </c>
      <c r="F1004" s="14"/>
      <c r="G1004" s="14">
        <v>0.10638923447511001</v>
      </c>
      <c r="H1004" s="14">
        <v>9.5260225309736907E-2</v>
      </c>
      <c r="I1004" s="14">
        <v>0.114985200051218</v>
      </c>
      <c r="J1004" s="14">
        <v>0.14655415110989001</v>
      </c>
      <c r="K1004" s="14">
        <v>0.19059166953359799</v>
      </c>
      <c r="L1004" s="14">
        <v>0.121203085562005</v>
      </c>
      <c r="M1004" s="14"/>
      <c r="N1004" s="14">
        <v>3.3601062824496999E-2</v>
      </c>
      <c r="O1004" s="14">
        <v>0.145465811183253</v>
      </c>
      <c r="P1004" s="14"/>
      <c r="Q1004" s="14">
        <v>0.26363741133455998</v>
      </c>
      <c r="R1004" s="14">
        <v>0.170467778934765</v>
      </c>
      <c r="S1004" s="14">
        <v>8.8797710530701998E-2</v>
      </c>
      <c r="T1004" s="14">
        <v>3.0318375925932398E-2</v>
      </c>
      <c r="U1004" s="14">
        <v>0.17058196836738099</v>
      </c>
      <c r="V1004" s="14">
        <v>6.9574109369708106E-2</v>
      </c>
      <c r="W1004" s="14">
        <v>0.110872311672635</v>
      </c>
      <c r="X1004" s="14">
        <v>0.150854415906816</v>
      </c>
      <c r="Y1004" s="14">
        <v>6.9374622553341106E-2</v>
      </c>
      <c r="Z1004" s="14">
        <v>0.337590189685058</v>
      </c>
      <c r="AA1004" s="14"/>
      <c r="AB1004" s="14">
        <v>7.6705162965711907E-2</v>
      </c>
      <c r="AC1004" s="14">
        <v>0.102494975724123</v>
      </c>
      <c r="AD1004" s="14">
        <v>9.4701332577706507E-2</v>
      </c>
      <c r="AE1004" s="14"/>
      <c r="AF1004" s="14">
        <v>9.0009226688001098E-2</v>
      </c>
      <c r="AG1004" s="14">
        <v>0.11343581372007799</v>
      </c>
      <c r="AH1004" s="14">
        <v>0.13992973987997701</v>
      </c>
      <c r="AI1004" s="14">
        <v>0.21417036819539401</v>
      </c>
      <c r="AJ1004" s="14">
        <v>0</v>
      </c>
      <c r="AK1004" s="14"/>
      <c r="AL1004" s="14">
        <v>8.8137579280165301E-2</v>
      </c>
      <c r="AM1004" s="14">
        <v>6.7478731196522396E-2</v>
      </c>
      <c r="AN1004" s="14">
        <v>0.176182413013491</v>
      </c>
      <c r="AO1004" s="14">
        <v>0.100467216082562</v>
      </c>
      <c r="AP1004" s="14">
        <v>0</v>
      </c>
      <c r="AQ1004" s="14"/>
      <c r="AR1004" s="14">
        <v>4.5878290617714201E-2</v>
      </c>
      <c r="AS1004" s="14">
        <v>9.1749729832701202E-2</v>
      </c>
      <c r="AT1004" s="14">
        <v>0.110554473879253</v>
      </c>
      <c r="AU1004" s="14"/>
      <c r="AV1004" s="14">
        <v>5.98840864299124E-2</v>
      </c>
      <c r="AW1004" s="14">
        <v>0.12033887287280901</v>
      </c>
      <c r="AX1004" s="14">
        <v>8.5777020080425398E-2</v>
      </c>
      <c r="AY1004" s="14"/>
      <c r="AZ1004" s="14">
        <v>3.5665414193614998E-2</v>
      </c>
      <c r="BA1004" s="14">
        <v>0.13719540097494101</v>
      </c>
      <c r="BB1004" s="14">
        <v>8.7426797616977595E-2</v>
      </c>
      <c r="BC1004" s="14"/>
      <c r="BD1004" s="14">
        <v>1.8061455041685399E-2</v>
      </c>
      <c r="BE1004" s="14">
        <v>0.116472279107228</v>
      </c>
      <c r="BF1004" s="14"/>
      <c r="BG1004" s="14">
        <v>6.4308318510124002E-2</v>
      </c>
      <c r="BH1004" s="14">
        <v>0.23997451413702101</v>
      </c>
      <c r="BI1004" s="14"/>
      <c r="BJ1004" s="14">
        <v>0.140518839993649</v>
      </c>
      <c r="BK1004" s="14">
        <v>0.122901347397414</v>
      </c>
    </row>
    <row r="1005" spans="2:63" x14ac:dyDescent="0.35">
      <c r="C1005" s="14"/>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c r="BJ1005" s="14"/>
      <c r="BK1005" s="14"/>
    </row>
    <row r="1006" spans="2:63" x14ac:dyDescent="0.35">
      <c r="B1006" s="6" t="s">
        <v>464</v>
      </c>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row>
    <row r="1007" spans="2:63" x14ac:dyDescent="0.35">
      <c r="B1007" s="21" t="s">
        <v>90</v>
      </c>
      <c r="C1007" s="14"/>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c r="BJ1007" s="14"/>
      <c r="BK1007" s="14"/>
    </row>
    <row r="1008" spans="2:63" x14ac:dyDescent="0.35">
      <c r="B1008" t="s">
        <v>455</v>
      </c>
      <c r="C1008" s="14">
        <v>0.24430598247947399</v>
      </c>
      <c r="D1008" s="14">
        <v>0.24966371009584001</v>
      </c>
      <c r="E1008" s="14">
        <v>0.237819999793941</v>
      </c>
      <c r="F1008" s="14"/>
      <c r="G1008" s="14">
        <v>0.19634383328944999</v>
      </c>
      <c r="H1008" s="14">
        <v>0.25305227933372698</v>
      </c>
      <c r="I1008" s="14">
        <v>0.27602880644348998</v>
      </c>
      <c r="J1008" s="14">
        <v>0.25365758352940498</v>
      </c>
      <c r="K1008" s="14">
        <v>0.23914499821096999</v>
      </c>
      <c r="L1008" s="14">
        <v>0.22834504399361999</v>
      </c>
      <c r="M1008" s="14"/>
      <c r="N1008" s="14">
        <v>0.30752503713412299</v>
      </c>
      <c r="O1008" s="14">
        <v>0.23155592103652001</v>
      </c>
      <c r="P1008" s="14"/>
      <c r="Q1008" s="14">
        <v>0.233796781554726</v>
      </c>
      <c r="R1008" s="14">
        <v>0.189491203008297</v>
      </c>
      <c r="S1008" s="14">
        <v>0.31877881048568701</v>
      </c>
      <c r="T1008" s="14">
        <v>0.14383564433923901</v>
      </c>
      <c r="U1008" s="14">
        <v>0.240533160205917</v>
      </c>
      <c r="V1008" s="14">
        <v>0.26553138794500603</v>
      </c>
      <c r="W1008" s="14">
        <v>0.25493969958386598</v>
      </c>
      <c r="X1008" s="14">
        <v>0.210589831061961</v>
      </c>
      <c r="Y1008" s="14">
        <v>0.316230230478596</v>
      </c>
      <c r="Z1008" s="14">
        <v>0.171285070754472</v>
      </c>
      <c r="AA1008" s="14"/>
      <c r="AB1008" s="14">
        <v>0.37153275069993702</v>
      </c>
      <c r="AC1008" s="14">
        <v>0.175027326507457</v>
      </c>
      <c r="AD1008" s="14">
        <v>0.22912365545065499</v>
      </c>
      <c r="AE1008" s="14"/>
      <c r="AF1008" s="14">
        <v>0.35051586974607502</v>
      </c>
      <c r="AG1008" s="14">
        <v>0.19539270465793701</v>
      </c>
      <c r="AH1008" s="14">
        <v>0.177573962714416</v>
      </c>
      <c r="AI1008" s="14">
        <v>9.7593301641550001E-2</v>
      </c>
      <c r="AJ1008" s="14">
        <v>0</v>
      </c>
      <c r="AK1008" s="14"/>
      <c r="AL1008" s="14">
        <v>0.372701485205924</v>
      </c>
      <c r="AM1008" s="14">
        <v>0.18841973954408101</v>
      </c>
      <c r="AN1008" s="14">
        <v>0.113132242739448</v>
      </c>
      <c r="AO1008" s="14">
        <v>0.14848951589822401</v>
      </c>
      <c r="AP1008" s="14">
        <v>0</v>
      </c>
      <c r="AQ1008" s="14"/>
      <c r="AR1008" s="14">
        <v>0.49160759711540403</v>
      </c>
      <c r="AS1008" s="14">
        <v>0.242945064072256</v>
      </c>
      <c r="AT1008" s="14">
        <v>0.18899152185781501</v>
      </c>
      <c r="AU1008" s="14"/>
      <c r="AV1008" s="14">
        <v>0.408896095086969</v>
      </c>
      <c r="AW1008" s="14">
        <v>0.202526668292591</v>
      </c>
      <c r="AX1008" s="14">
        <v>0.14188121276425</v>
      </c>
      <c r="AY1008" s="14"/>
      <c r="AZ1008" s="14">
        <v>0.456582516689511</v>
      </c>
      <c r="BA1008" s="14">
        <v>0.23006851838602699</v>
      </c>
      <c r="BB1008" s="14">
        <v>0.19139574396462</v>
      </c>
      <c r="BC1008" s="14"/>
      <c r="BD1008" s="14">
        <v>0.37288856494533901</v>
      </c>
      <c r="BE1008" s="14">
        <v>0.22501595338584501</v>
      </c>
      <c r="BF1008" s="14"/>
      <c r="BG1008" s="14">
        <v>0.28492950281773999</v>
      </c>
      <c r="BH1008" s="14">
        <v>0.170536471424513</v>
      </c>
      <c r="BI1008" s="14"/>
      <c r="BJ1008" s="14">
        <v>0.25644403805119398</v>
      </c>
      <c r="BK1008" s="14">
        <v>0.24097908713434599</v>
      </c>
    </row>
    <row r="1009" spans="2:63" x14ac:dyDescent="0.35">
      <c r="B1009" t="s">
        <v>456</v>
      </c>
      <c r="C1009" s="14">
        <v>0.31537157373480801</v>
      </c>
      <c r="D1009" s="14">
        <v>0.31672703028825799</v>
      </c>
      <c r="E1009" s="14">
        <v>0.31655117648037301</v>
      </c>
      <c r="F1009" s="14"/>
      <c r="G1009" s="14">
        <v>0.36895292698235199</v>
      </c>
      <c r="H1009" s="14">
        <v>0.30226536198526999</v>
      </c>
      <c r="I1009" s="14">
        <v>0.27686307024423301</v>
      </c>
      <c r="J1009" s="14">
        <v>0.27230581192582098</v>
      </c>
      <c r="K1009" s="14">
        <v>0.31450029174343203</v>
      </c>
      <c r="L1009" s="14">
        <v>0.378373076934435</v>
      </c>
      <c r="M1009" s="14"/>
      <c r="N1009" s="14">
        <v>0.40738065714328803</v>
      </c>
      <c r="O1009" s="14">
        <v>0.29681511993813903</v>
      </c>
      <c r="P1009" s="14"/>
      <c r="Q1009" s="14">
        <v>0.27398866652396098</v>
      </c>
      <c r="R1009" s="14">
        <v>0.27480933682749598</v>
      </c>
      <c r="S1009" s="14">
        <v>0.30347669132234301</v>
      </c>
      <c r="T1009" s="14">
        <v>0.26997067253172602</v>
      </c>
      <c r="U1009" s="14">
        <v>0.38744610490610598</v>
      </c>
      <c r="V1009" s="14">
        <v>0.32462210957925203</v>
      </c>
      <c r="W1009" s="14">
        <v>0.31181864627233102</v>
      </c>
      <c r="X1009" s="14">
        <v>0.372510442252313</v>
      </c>
      <c r="Y1009" s="14">
        <v>0.33598446425478001</v>
      </c>
      <c r="Z1009" s="14">
        <v>0.27244484419291198</v>
      </c>
      <c r="AA1009" s="14"/>
      <c r="AB1009" s="14">
        <v>0.32880682427476199</v>
      </c>
      <c r="AC1009" s="14">
        <v>0.36865373416078401</v>
      </c>
      <c r="AD1009" s="14">
        <v>0.30368611630919401</v>
      </c>
      <c r="AE1009" s="14"/>
      <c r="AF1009" s="14">
        <v>0.34318629559068198</v>
      </c>
      <c r="AG1009" s="14">
        <v>0.283304223284848</v>
      </c>
      <c r="AH1009" s="14">
        <v>0.23875791532886101</v>
      </c>
      <c r="AI1009" s="14">
        <v>0.36862650915536299</v>
      </c>
      <c r="AJ1009" s="14">
        <v>0</v>
      </c>
      <c r="AK1009" s="14"/>
      <c r="AL1009" s="14">
        <v>0.31768163404980398</v>
      </c>
      <c r="AM1009" s="14">
        <v>0.33869769548575501</v>
      </c>
      <c r="AN1009" s="14">
        <v>0.30430477740788398</v>
      </c>
      <c r="AO1009" s="14">
        <v>0.59228960550487098</v>
      </c>
      <c r="AP1009" s="14">
        <v>0</v>
      </c>
      <c r="AQ1009" s="14"/>
      <c r="AR1009" s="14">
        <v>0.33777141312014702</v>
      </c>
      <c r="AS1009" s="14">
        <v>0.398818578021783</v>
      </c>
      <c r="AT1009" s="14">
        <v>0.25020183783149902</v>
      </c>
      <c r="AU1009" s="14"/>
      <c r="AV1009" s="14">
        <v>0.34417374256007199</v>
      </c>
      <c r="AW1009" s="14">
        <v>0.33383082095705902</v>
      </c>
      <c r="AX1009" s="14">
        <v>0.28884078144363101</v>
      </c>
      <c r="AY1009" s="14"/>
      <c r="AZ1009" s="14">
        <v>0.30108202416112201</v>
      </c>
      <c r="BA1009" s="14">
        <v>0.35830775814884902</v>
      </c>
      <c r="BB1009" s="14">
        <v>0.27855550916400101</v>
      </c>
      <c r="BC1009" s="14"/>
      <c r="BD1009" s="14">
        <v>0.381242809842464</v>
      </c>
      <c r="BE1009" s="14">
        <v>0.34119235916173601</v>
      </c>
      <c r="BF1009" s="14"/>
      <c r="BG1009" s="14">
        <v>0.33262319400648299</v>
      </c>
      <c r="BH1009" s="14">
        <v>0.28404382119760002</v>
      </c>
      <c r="BI1009" s="14"/>
      <c r="BJ1009" s="14">
        <v>0.30841902069593602</v>
      </c>
      <c r="BK1009" s="14">
        <v>0.31727718507470498</v>
      </c>
    </row>
    <row r="1010" spans="2:63" x14ac:dyDescent="0.35">
      <c r="B1010" t="s">
        <v>457</v>
      </c>
      <c r="C1010" s="14">
        <v>0.213656007519272</v>
      </c>
      <c r="D1010" s="14">
        <v>0.236793768083852</v>
      </c>
      <c r="E1010" s="14">
        <v>0.19040325884100301</v>
      </c>
      <c r="F1010" s="14"/>
      <c r="G1010" s="14">
        <v>0.205356561539212</v>
      </c>
      <c r="H1010" s="14">
        <v>0.23209037467815699</v>
      </c>
      <c r="I1010" s="14">
        <v>0.236188735468948</v>
      </c>
      <c r="J1010" s="14">
        <v>0.19124255654114</v>
      </c>
      <c r="K1010" s="14">
        <v>0.218505885302958</v>
      </c>
      <c r="L1010" s="14">
        <v>0.19126640668460401</v>
      </c>
      <c r="M1010" s="14"/>
      <c r="N1010" s="14">
        <v>0.17452430918407899</v>
      </c>
      <c r="O1010" s="14">
        <v>0.22154811474653799</v>
      </c>
      <c r="P1010" s="14"/>
      <c r="Q1010" s="14">
        <v>0.14809083606531201</v>
      </c>
      <c r="R1010" s="14">
        <v>0.178656590782549</v>
      </c>
      <c r="S1010" s="14">
        <v>0.21301734988200499</v>
      </c>
      <c r="T1010" s="14">
        <v>0.38731908809719801</v>
      </c>
      <c r="U1010" s="14">
        <v>0.139706274471047</v>
      </c>
      <c r="V1010" s="14">
        <v>0.244151378858766</v>
      </c>
      <c r="W1010" s="14">
        <v>0.227734655473181</v>
      </c>
      <c r="X1010" s="14">
        <v>0.292081573021505</v>
      </c>
      <c r="Y1010" s="14">
        <v>0.19756593950273801</v>
      </c>
      <c r="Z1010" s="14">
        <v>0.131685050883141</v>
      </c>
      <c r="AA1010" s="14"/>
      <c r="AB1010" s="14">
        <v>0.17033232256389599</v>
      </c>
      <c r="AC1010" s="14">
        <v>0.24512723284079799</v>
      </c>
      <c r="AD1010" s="14">
        <v>0.24792769029058001</v>
      </c>
      <c r="AE1010" s="14"/>
      <c r="AF1010" s="14">
        <v>0.15606998179148401</v>
      </c>
      <c r="AG1010" s="14">
        <v>0.28086492696863402</v>
      </c>
      <c r="AH1010" s="14">
        <v>0.35731736681342502</v>
      </c>
      <c r="AI1010" s="14">
        <v>0.16968090205105699</v>
      </c>
      <c r="AJ1010" s="14">
        <v>0</v>
      </c>
      <c r="AK1010" s="14"/>
      <c r="AL1010" s="14">
        <v>0.160133198931879</v>
      </c>
      <c r="AM1010" s="14">
        <v>0.24702501362634599</v>
      </c>
      <c r="AN1010" s="14">
        <v>0.25735597937672899</v>
      </c>
      <c r="AO1010" s="14">
        <v>0.17220726842599801</v>
      </c>
      <c r="AP1010" s="14">
        <v>0</v>
      </c>
      <c r="AQ1010" s="14"/>
      <c r="AR1010" s="14">
        <v>7.3466421852333E-2</v>
      </c>
      <c r="AS1010" s="14">
        <v>0.19091695686563601</v>
      </c>
      <c r="AT1010" s="14">
        <v>0.29858527041269201</v>
      </c>
      <c r="AU1010" s="14"/>
      <c r="AV1010" s="14">
        <v>0.135385824687523</v>
      </c>
      <c r="AW1010" s="14">
        <v>0.240679500525116</v>
      </c>
      <c r="AX1010" s="14">
        <v>0.27237398295593501</v>
      </c>
      <c r="AY1010" s="14"/>
      <c r="AZ1010" s="14">
        <v>9.9788424872159304E-2</v>
      </c>
      <c r="BA1010" s="14">
        <v>0.20033751361171501</v>
      </c>
      <c r="BB1010" s="14">
        <v>0.29660613474668801</v>
      </c>
      <c r="BC1010" s="14"/>
      <c r="BD1010" s="14">
        <v>0.16447691859178301</v>
      </c>
      <c r="BE1010" s="14">
        <v>0.23750262441470099</v>
      </c>
      <c r="BF1010" s="14"/>
      <c r="BG1010" s="14">
        <v>0.22676265365510201</v>
      </c>
      <c r="BH1010" s="14">
        <v>0.18985524212622801</v>
      </c>
      <c r="BI1010" s="14"/>
      <c r="BJ1010" s="14">
        <v>0.1973788303946</v>
      </c>
      <c r="BK1010" s="14">
        <v>0.21811738640223499</v>
      </c>
    </row>
    <row r="1011" spans="2:63" x14ac:dyDescent="0.35">
      <c r="B1011" t="s">
        <v>458</v>
      </c>
      <c r="C1011" s="14">
        <v>6.6220401640434898E-2</v>
      </c>
      <c r="D1011" s="14">
        <v>7.0000349809981904E-2</v>
      </c>
      <c r="E1011" s="14">
        <v>6.3325839523117294E-2</v>
      </c>
      <c r="F1011" s="14"/>
      <c r="G1011" s="14">
        <v>0.103080120465283</v>
      </c>
      <c r="H1011" s="14">
        <v>6.4280991605745796E-2</v>
      </c>
      <c r="I1011" s="14">
        <v>7.2200416240490298E-2</v>
      </c>
      <c r="J1011" s="14">
        <v>8.2391994847486993E-2</v>
      </c>
      <c r="K1011" s="14">
        <v>5.0612807400343102E-2</v>
      </c>
      <c r="L1011" s="14">
        <v>2.9830862978105801E-2</v>
      </c>
      <c r="M1011" s="14"/>
      <c r="N1011" s="14">
        <v>3.1704489872085698E-2</v>
      </c>
      <c r="O1011" s="14">
        <v>7.3181593929849797E-2</v>
      </c>
      <c r="P1011" s="14"/>
      <c r="Q1011" s="14">
        <v>9.5555395278887206E-2</v>
      </c>
      <c r="R1011" s="14">
        <v>9.5157810553059205E-2</v>
      </c>
      <c r="S1011" s="14">
        <v>4.9643738401522301E-2</v>
      </c>
      <c r="T1011" s="14">
        <v>9.2726978005004998E-2</v>
      </c>
      <c r="U1011" s="14">
        <v>2.6047064346693599E-2</v>
      </c>
      <c r="V1011" s="14">
        <v>3.9726678329226703E-2</v>
      </c>
      <c r="W1011" s="14">
        <v>8.0150991917159894E-2</v>
      </c>
      <c r="X1011" s="14">
        <v>4.88426899324211E-2</v>
      </c>
      <c r="Y1011" s="14">
        <v>5.12582509859714E-2</v>
      </c>
      <c r="Z1011" s="14">
        <v>8.8684072240454603E-2</v>
      </c>
      <c r="AA1011" s="14"/>
      <c r="AB1011" s="14">
        <v>3.8297162352173897E-2</v>
      </c>
      <c r="AC1011" s="14">
        <v>9.2082653416915503E-2</v>
      </c>
      <c r="AD1011" s="14">
        <v>7.6880722748864996E-2</v>
      </c>
      <c r="AE1011" s="14"/>
      <c r="AF1011" s="14">
        <v>4.7837207550270697E-2</v>
      </c>
      <c r="AG1011" s="14">
        <v>8.0806950955317494E-2</v>
      </c>
      <c r="AH1011" s="14">
        <v>7.3658051004567501E-2</v>
      </c>
      <c r="AI1011" s="14">
        <v>8.6833564845142597E-2</v>
      </c>
      <c r="AJ1011" s="14">
        <v>0</v>
      </c>
      <c r="AK1011" s="14"/>
      <c r="AL1011" s="14">
        <v>4.4851968491155102E-2</v>
      </c>
      <c r="AM1011" s="14">
        <v>9.2594752649547293E-2</v>
      </c>
      <c r="AN1011" s="14">
        <v>9.56294474615898E-2</v>
      </c>
      <c r="AO1011" s="14">
        <v>0</v>
      </c>
      <c r="AP1011" s="14">
        <v>0</v>
      </c>
      <c r="AQ1011" s="14"/>
      <c r="AR1011" s="14">
        <v>2.80976077234949E-2</v>
      </c>
      <c r="AS1011" s="14">
        <v>6.4767721047673005E-2</v>
      </c>
      <c r="AT1011" s="14">
        <v>8.4421758084830004E-2</v>
      </c>
      <c r="AU1011" s="14"/>
      <c r="AV1011" s="14">
        <v>3.8316913410250703E-2</v>
      </c>
      <c r="AW1011" s="14">
        <v>7.51960434064365E-2</v>
      </c>
      <c r="AX1011" s="14">
        <v>0.109473458876304</v>
      </c>
      <c r="AY1011" s="14"/>
      <c r="AZ1011" s="14">
        <v>4.35455487518282E-2</v>
      </c>
      <c r="BA1011" s="14">
        <v>5.7587243906508698E-2</v>
      </c>
      <c r="BB1011" s="14">
        <v>0.101397437400901</v>
      </c>
      <c r="BC1011" s="14"/>
      <c r="BD1011" s="14">
        <v>3.01701399088419E-2</v>
      </c>
      <c r="BE1011" s="14">
        <v>4.5026967446143998E-2</v>
      </c>
      <c r="BF1011" s="14"/>
      <c r="BG1011" s="14">
        <v>6.3959896125504401E-2</v>
      </c>
      <c r="BH1011" s="14">
        <v>7.0325323744302504E-2</v>
      </c>
      <c r="BI1011" s="14"/>
      <c r="BJ1011" s="14">
        <v>8.6078518139501695E-2</v>
      </c>
      <c r="BK1011" s="14">
        <v>6.0777530255195403E-2</v>
      </c>
    </row>
    <row r="1012" spans="2:63" x14ac:dyDescent="0.35">
      <c r="B1012" t="s">
        <v>459</v>
      </c>
      <c r="C1012" s="14">
        <v>4.0005464943973702E-2</v>
      </c>
      <c r="D1012" s="14">
        <v>4.0198044966317702E-2</v>
      </c>
      <c r="E1012" s="14">
        <v>4.01365466176936E-2</v>
      </c>
      <c r="F1012" s="14"/>
      <c r="G1012" s="14">
        <v>4.4301477900512601E-2</v>
      </c>
      <c r="H1012" s="14">
        <v>5.3408496745528097E-2</v>
      </c>
      <c r="I1012" s="14">
        <v>2.5683569089936999E-2</v>
      </c>
      <c r="J1012" s="14">
        <v>3.86027451825302E-2</v>
      </c>
      <c r="K1012" s="14">
        <v>3.0857807417619901E-2</v>
      </c>
      <c r="L1012" s="14">
        <v>4.6775703800804203E-2</v>
      </c>
      <c r="M1012" s="14"/>
      <c r="N1012" s="14">
        <v>3.60300925952994E-2</v>
      </c>
      <c r="O1012" s="14">
        <v>4.0807220711773499E-2</v>
      </c>
      <c r="P1012" s="14"/>
      <c r="Q1012" s="14">
        <v>4.6287072020734198E-2</v>
      </c>
      <c r="R1012" s="14">
        <v>7.7432750104059894E-2</v>
      </c>
      <c r="S1012" s="14">
        <v>2.8534021174713101E-2</v>
      </c>
      <c r="T1012" s="14">
        <v>2.93187049909613E-2</v>
      </c>
      <c r="U1012" s="14">
        <v>8.7469163922016702E-2</v>
      </c>
      <c r="V1012" s="14">
        <v>1.7027407688943699E-2</v>
      </c>
      <c r="W1012" s="14">
        <v>2.7172075059267501E-2</v>
      </c>
      <c r="X1012" s="14">
        <v>2.83730714840787E-2</v>
      </c>
      <c r="Y1012" s="14">
        <v>2.9311426912621601E-2</v>
      </c>
      <c r="Z1012" s="14">
        <v>2.2140412883927901E-2</v>
      </c>
      <c r="AA1012" s="14"/>
      <c r="AB1012" s="14">
        <v>9.7899772291682608E-3</v>
      </c>
      <c r="AC1012" s="14">
        <v>3.3897808092481899E-2</v>
      </c>
      <c r="AD1012" s="14">
        <v>5.9905184557570101E-2</v>
      </c>
      <c r="AE1012" s="14"/>
      <c r="AF1012" s="14">
        <v>4.2374842248780603E-3</v>
      </c>
      <c r="AG1012" s="14">
        <v>6.5088162583756895E-2</v>
      </c>
      <c r="AH1012" s="14">
        <v>0</v>
      </c>
      <c r="AI1012" s="14">
        <v>8.6927614646776993E-2</v>
      </c>
      <c r="AJ1012" s="14">
        <v>0</v>
      </c>
      <c r="AK1012" s="14"/>
      <c r="AL1012" s="14">
        <v>6.6151812392444397E-3</v>
      </c>
      <c r="AM1012" s="14">
        <v>6.9430786356469404E-2</v>
      </c>
      <c r="AN1012" s="14">
        <v>3.9578366045518697E-2</v>
      </c>
      <c r="AO1012" s="14">
        <v>0</v>
      </c>
      <c r="AP1012" s="14">
        <v>0</v>
      </c>
      <c r="AQ1012" s="14"/>
      <c r="AR1012" s="14">
        <v>1.11481630529232E-2</v>
      </c>
      <c r="AS1012" s="14">
        <v>2.19182459254629E-2</v>
      </c>
      <c r="AT1012" s="14">
        <v>7.1741321647515899E-2</v>
      </c>
      <c r="AU1012" s="14"/>
      <c r="AV1012" s="14">
        <v>2.4815773387634799E-2</v>
      </c>
      <c r="AW1012" s="14">
        <v>4.2610003052247103E-2</v>
      </c>
      <c r="AX1012" s="14">
        <v>7.3211498640248798E-2</v>
      </c>
      <c r="AY1012" s="14"/>
      <c r="AZ1012" s="14">
        <v>3.9050496656898102E-2</v>
      </c>
      <c r="BA1012" s="14">
        <v>3.1077608324295299E-2</v>
      </c>
      <c r="BB1012" s="14">
        <v>6.2737045404557504E-2</v>
      </c>
      <c r="BC1012" s="14"/>
      <c r="BD1012" s="14">
        <v>3.5067982524826603E-2</v>
      </c>
      <c r="BE1012" s="14">
        <v>3.5356035360790301E-2</v>
      </c>
      <c r="BF1012" s="14"/>
      <c r="BG1012" s="14">
        <v>3.4758437503886498E-2</v>
      </c>
      <c r="BH1012" s="14">
        <v>4.95337048779853E-2</v>
      </c>
      <c r="BI1012" s="14"/>
      <c r="BJ1012" s="14">
        <v>2.4195042418547402E-2</v>
      </c>
      <c r="BK1012" s="14">
        <v>4.4338911993507903E-2</v>
      </c>
    </row>
    <row r="1013" spans="2:63" x14ac:dyDescent="0.35">
      <c r="B1013" t="s">
        <v>86</v>
      </c>
      <c r="C1013" s="14">
        <v>0.12044056968203801</v>
      </c>
      <c r="D1013" s="14">
        <v>8.6617096755749898E-2</v>
      </c>
      <c r="E1013" s="14">
        <v>0.15176317874387199</v>
      </c>
      <c r="F1013" s="14"/>
      <c r="G1013" s="14">
        <v>8.1965079823189804E-2</v>
      </c>
      <c r="H1013" s="14">
        <v>9.4902495651572105E-2</v>
      </c>
      <c r="I1013" s="14">
        <v>0.11303540251290201</v>
      </c>
      <c r="J1013" s="14">
        <v>0.161799307973616</v>
      </c>
      <c r="K1013" s="14">
        <v>0.14637820992467701</v>
      </c>
      <c r="L1013" s="14">
        <v>0.12540890560843099</v>
      </c>
      <c r="M1013" s="14"/>
      <c r="N1013" s="14">
        <v>4.2835414071125698E-2</v>
      </c>
      <c r="O1013" s="14">
        <v>0.13609202963718001</v>
      </c>
      <c r="P1013" s="14"/>
      <c r="Q1013" s="14">
        <v>0.20228124855637999</v>
      </c>
      <c r="R1013" s="14">
        <v>0.18445230872453899</v>
      </c>
      <c r="S1013" s="14">
        <v>8.6549388733729804E-2</v>
      </c>
      <c r="T1013" s="14">
        <v>7.6828912035870306E-2</v>
      </c>
      <c r="U1013" s="14">
        <v>0.11879823214822</v>
      </c>
      <c r="V1013" s="14">
        <v>0.108941037598805</v>
      </c>
      <c r="W1013" s="14">
        <v>9.8183931694194496E-2</v>
      </c>
      <c r="X1013" s="14">
        <v>4.7602392247721302E-2</v>
      </c>
      <c r="Y1013" s="14">
        <v>6.9649687865293394E-2</v>
      </c>
      <c r="Z1013" s="14">
        <v>0.31376054904509199</v>
      </c>
      <c r="AA1013" s="14"/>
      <c r="AB1013" s="14">
        <v>8.1240962880061995E-2</v>
      </c>
      <c r="AC1013" s="14">
        <v>8.5211244981563405E-2</v>
      </c>
      <c r="AD1013" s="14">
        <v>8.2476630643135401E-2</v>
      </c>
      <c r="AE1013" s="14"/>
      <c r="AF1013" s="14">
        <v>9.8153161096610902E-2</v>
      </c>
      <c r="AG1013" s="14">
        <v>9.4543031549506107E-2</v>
      </c>
      <c r="AH1013" s="14">
        <v>0.15269270413873001</v>
      </c>
      <c r="AI1013" s="14">
        <v>0.19033810766011</v>
      </c>
      <c r="AJ1013" s="14">
        <v>0</v>
      </c>
      <c r="AK1013" s="14"/>
      <c r="AL1013" s="14">
        <v>9.8016532081993193E-2</v>
      </c>
      <c r="AM1013" s="14">
        <v>6.38320123378006E-2</v>
      </c>
      <c r="AN1013" s="14">
        <v>0.189999186968831</v>
      </c>
      <c r="AO1013" s="14">
        <v>8.7013610170906294E-2</v>
      </c>
      <c r="AP1013" s="14">
        <v>0</v>
      </c>
      <c r="AQ1013" s="14"/>
      <c r="AR1013" s="14">
        <v>5.7908797135698298E-2</v>
      </c>
      <c r="AS1013" s="14">
        <v>8.0633434067189105E-2</v>
      </c>
      <c r="AT1013" s="14">
        <v>0.10605829016564899</v>
      </c>
      <c r="AU1013" s="14"/>
      <c r="AV1013" s="14">
        <v>4.8411650867549803E-2</v>
      </c>
      <c r="AW1013" s="14">
        <v>0.10515696376655</v>
      </c>
      <c r="AX1013" s="14">
        <v>0.114219065319632</v>
      </c>
      <c r="AY1013" s="14"/>
      <c r="AZ1013" s="14">
        <v>5.99509888684805E-2</v>
      </c>
      <c r="BA1013" s="14">
        <v>0.122621357622604</v>
      </c>
      <c r="BB1013" s="14">
        <v>6.9308129319232401E-2</v>
      </c>
      <c r="BC1013" s="14"/>
      <c r="BD1013" s="14">
        <v>1.6153584186745201E-2</v>
      </c>
      <c r="BE1013" s="14">
        <v>0.115906060230783</v>
      </c>
      <c r="BF1013" s="14"/>
      <c r="BG1013" s="14">
        <v>5.6966315891283703E-2</v>
      </c>
      <c r="BH1013" s="14">
        <v>0.23570543662936999</v>
      </c>
      <c r="BI1013" s="14"/>
      <c r="BJ1013" s="14">
        <v>0.12748455030022099</v>
      </c>
      <c r="BK1013" s="14">
        <v>0.11850989914001001</v>
      </c>
    </row>
    <row r="1014" spans="2:63" x14ac:dyDescent="0.35">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c r="BJ1014" s="14"/>
      <c r="BK1014" s="14"/>
    </row>
    <row r="1015" spans="2:63" x14ac:dyDescent="0.35">
      <c r="B1015" s="6" t="s">
        <v>465</v>
      </c>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row>
    <row r="1016" spans="2:63" x14ac:dyDescent="0.35">
      <c r="B1016" s="21" t="s">
        <v>90</v>
      </c>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row>
    <row r="1017" spans="2:63" x14ac:dyDescent="0.35">
      <c r="B1017" t="s">
        <v>455</v>
      </c>
      <c r="C1017" s="14">
        <v>0.20117480812633201</v>
      </c>
      <c r="D1017" s="14">
        <v>0.21204309698889001</v>
      </c>
      <c r="E1017" s="14">
        <v>0.189406942868343</v>
      </c>
      <c r="F1017" s="14"/>
      <c r="G1017" s="14">
        <v>0.16352986744228601</v>
      </c>
      <c r="H1017" s="14">
        <v>0.234420025951042</v>
      </c>
      <c r="I1017" s="14">
        <v>0.21249911032001301</v>
      </c>
      <c r="J1017" s="14">
        <v>0.20754485926635999</v>
      </c>
      <c r="K1017" s="14">
        <v>0.19081791576139001</v>
      </c>
      <c r="L1017" s="14">
        <v>0.18033739608922</v>
      </c>
      <c r="M1017" s="14"/>
      <c r="N1017" s="14">
        <v>0.219355512724527</v>
      </c>
      <c r="O1017" s="14">
        <v>0.197508111400645</v>
      </c>
      <c r="P1017" s="14"/>
      <c r="Q1017" s="14">
        <v>0.104096547738822</v>
      </c>
      <c r="R1017" s="14">
        <v>0.188887340540457</v>
      </c>
      <c r="S1017" s="14">
        <v>0.21430233391665701</v>
      </c>
      <c r="T1017" s="14">
        <v>0.14370059948682201</v>
      </c>
      <c r="U1017" s="14">
        <v>0.212631224754606</v>
      </c>
      <c r="V1017" s="14">
        <v>0.22313319547638999</v>
      </c>
      <c r="W1017" s="14">
        <v>0.202431341215663</v>
      </c>
      <c r="X1017" s="14">
        <v>0.20053864482271999</v>
      </c>
      <c r="Y1017" s="14">
        <v>0.26499976247985302</v>
      </c>
      <c r="Z1017" s="14">
        <v>9.9164604057215597E-2</v>
      </c>
      <c r="AA1017" s="14"/>
      <c r="AB1017" s="14">
        <v>0.28371107921723998</v>
      </c>
      <c r="AC1017" s="14">
        <v>0.15919696373408199</v>
      </c>
      <c r="AD1017" s="14">
        <v>0.187872880435974</v>
      </c>
      <c r="AE1017" s="14"/>
      <c r="AF1017" s="14">
        <v>0.26954795219122901</v>
      </c>
      <c r="AG1017" s="14">
        <v>0.17435410578600899</v>
      </c>
      <c r="AH1017" s="14">
        <v>4.0588251417686003E-2</v>
      </c>
      <c r="AI1017" s="14">
        <v>0.13820148305063401</v>
      </c>
      <c r="AJ1017" s="14">
        <v>0</v>
      </c>
      <c r="AK1017" s="14"/>
      <c r="AL1017" s="14">
        <v>0.28742303677587999</v>
      </c>
      <c r="AM1017" s="14">
        <v>0.16922054554622701</v>
      </c>
      <c r="AN1017" s="14">
        <v>0.12072026916239401</v>
      </c>
      <c r="AO1017" s="14">
        <v>0.24815192489737101</v>
      </c>
      <c r="AP1017" s="14">
        <v>0</v>
      </c>
      <c r="AQ1017" s="14"/>
      <c r="AR1017" s="14">
        <v>0.37058288098841002</v>
      </c>
      <c r="AS1017" s="14">
        <v>0.193098500492383</v>
      </c>
      <c r="AT1017" s="14">
        <v>0.17510147897532</v>
      </c>
      <c r="AU1017" s="14"/>
      <c r="AV1017" s="14">
        <v>0.29740639137949998</v>
      </c>
      <c r="AW1017" s="14">
        <v>0.17722179960994799</v>
      </c>
      <c r="AX1017" s="14">
        <v>0.125382469526887</v>
      </c>
      <c r="AY1017" s="14"/>
      <c r="AZ1017" s="14">
        <v>0.34435439356604503</v>
      </c>
      <c r="BA1017" s="14">
        <v>0.18448551569591001</v>
      </c>
      <c r="BB1017" s="14">
        <v>0.16821985967675701</v>
      </c>
      <c r="BC1017" s="14"/>
      <c r="BD1017" s="14">
        <v>0.30706695595821398</v>
      </c>
      <c r="BE1017" s="14">
        <v>0.194428127242952</v>
      </c>
      <c r="BF1017" s="14"/>
      <c r="BG1017" s="14">
        <v>0.21967914624786</v>
      </c>
      <c r="BH1017" s="14">
        <v>0.16757220637605999</v>
      </c>
      <c r="BI1017" s="14"/>
      <c r="BJ1017" s="14">
        <v>0.15324811231404201</v>
      </c>
      <c r="BK1017" s="14">
        <v>0.214310940208045</v>
      </c>
    </row>
    <row r="1018" spans="2:63" x14ac:dyDescent="0.35">
      <c r="B1018" t="s">
        <v>456</v>
      </c>
      <c r="C1018" s="14">
        <v>0.33085339217113602</v>
      </c>
      <c r="D1018" s="14">
        <v>0.33562095327058</v>
      </c>
      <c r="E1018" s="14">
        <v>0.325006345942704</v>
      </c>
      <c r="F1018" s="14"/>
      <c r="G1018" s="14">
        <v>0.32130212482503201</v>
      </c>
      <c r="H1018" s="14">
        <v>0.336525455514539</v>
      </c>
      <c r="I1018" s="14">
        <v>0.31708987083177997</v>
      </c>
      <c r="J1018" s="14">
        <v>0.26630503114706999</v>
      </c>
      <c r="K1018" s="14">
        <v>0.35999981322013902</v>
      </c>
      <c r="L1018" s="14">
        <v>0.38908268633870002</v>
      </c>
      <c r="M1018" s="14"/>
      <c r="N1018" s="14">
        <v>0.398656876170699</v>
      </c>
      <c r="O1018" s="14">
        <v>0.31717873993592999</v>
      </c>
      <c r="P1018" s="14"/>
      <c r="Q1018" s="14">
        <v>0.32733338103943999</v>
      </c>
      <c r="R1018" s="14">
        <v>0.305121230615296</v>
      </c>
      <c r="S1018" s="14">
        <v>0.34260924240922302</v>
      </c>
      <c r="T1018" s="14">
        <v>0.41603554136761201</v>
      </c>
      <c r="U1018" s="14">
        <v>0.44102652059570202</v>
      </c>
      <c r="V1018" s="14">
        <v>0.37054395422532399</v>
      </c>
      <c r="W1018" s="14">
        <v>0.29931046201579098</v>
      </c>
      <c r="X1018" s="14">
        <v>0.39345698911704502</v>
      </c>
      <c r="Y1018" s="14">
        <v>0.34096747584833798</v>
      </c>
      <c r="Z1018" s="14">
        <v>0.107110691826138</v>
      </c>
      <c r="AA1018" s="14"/>
      <c r="AB1018" s="14">
        <v>0.38372481189726498</v>
      </c>
      <c r="AC1018" s="14">
        <v>0.378972258035219</v>
      </c>
      <c r="AD1018" s="14">
        <v>0.30266525207762901</v>
      </c>
      <c r="AE1018" s="14"/>
      <c r="AF1018" s="14">
        <v>0.36368967417408099</v>
      </c>
      <c r="AG1018" s="14">
        <v>0.29575968347864801</v>
      </c>
      <c r="AH1018" s="14">
        <v>0.39208910517852502</v>
      </c>
      <c r="AI1018" s="14">
        <v>0.35254142330964999</v>
      </c>
      <c r="AJ1018" s="14">
        <v>0</v>
      </c>
      <c r="AK1018" s="14"/>
      <c r="AL1018" s="14">
        <v>0.36349299325276901</v>
      </c>
      <c r="AM1018" s="14">
        <v>0.31995296020780101</v>
      </c>
      <c r="AN1018" s="14">
        <v>0.36335117806123401</v>
      </c>
      <c r="AO1018" s="14">
        <v>0.32298470475093699</v>
      </c>
      <c r="AP1018" s="14">
        <v>0</v>
      </c>
      <c r="AQ1018" s="14"/>
      <c r="AR1018" s="14">
        <v>0.381284221218329</v>
      </c>
      <c r="AS1018" s="14">
        <v>0.37658149498744797</v>
      </c>
      <c r="AT1018" s="14">
        <v>0.29567276156683497</v>
      </c>
      <c r="AU1018" s="14"/>
      <c r="AV1018" s="14">
        <v>0.37336826522861</v>
      </c>
      <c r="AW1018" s="14">
        <v>0.34973756737857797</v>
      </c>
      <c r="AX1018" s="14">
        <v>0.29912038381117001</v>
      </c>
      <c r="AY1018" s="14"/>
      <c r="AZ1018" s="14">
        <v>0.35165644880471703</v>
      </c>
      <c r="BA1018" s="14">
        <v>0.36192408044734298</v>
      </c>
      <c r="BB1018" s="14">
        <v>0.30727048051720002</v>
      </c>
      <c r="BC1018" s="14"/>
      <c r="BD1018" s="14">
        <v>0.35806310648098</v>
      </c>
      <c r="BE1018" s="14">
        <v>0.37087667120619</v>
      </c>
      <c r="BF1018" s="14"/>
      <c r="BG1018" s="14">
        <v>0.36181173561070801</v>
      </c>
      <c r="BH1018" s="14">
        <v>0.27463517573907598</v>
      </c>
      <c r="BI1018" s="14"/>
      <c r="BJ1018" s="14">
        <v>0.37354465314744101</v>
      </c>
      <c r="BK1018" s="14">
        <v>0.31915222993962999</v>
      </c>
    </row>
    <row r="1019" spans="2:63" x14ac:dyDescent="0.35">
      <c r="B1019" t="s">
        <v>457</v>
      </c>
      <c r="C1019" s="14">
        <v>0.215251121250009</v>
      </c>
      <c r="D1019" s="14">
        <v>0.219508617420135</v>
      </c>
      <c r="E1019" s="14">
        <v>0.21306050483113501</v>
      </c>
      <c r="F1019" s="14"/>
      <c r="G1019" s="14">
        <v>0.23783589686432799</v>
      </c>
      <c r="H1019" s="14">
        <v>0.166597269205637</v>
      </c>
      <c r="I1019" s="14">
        <v>0.229344763129361</v>
      </c>
      <c r="J1019" s="14">
        <v>0.24477486037590099</v>
      </c>
      <c r="K1019" s="14">
        <v>0.19569705662539699</v>
      </c>
      <c r="L1019" s="14">
        <v>0.22316508784800199</v>
      </c>
      <c r="M1019" s="14"/>
      <c r="N1019" s="14">
        <v>0.21611202644394001</v>
      </c>
      <c r="O1019" s="14">
        <v>0.21507749331173701</v>
      </c>
      <c r="P1019" s="14"/>
      <c r="Q1019" s="14">
        <v>0.14031812725464099</v>
      </c>
      <c r="R1019" s="14">
        <v>0.124011846798182</v>
      </c>
      <c r="S1019" s="14">
        <v>0.24090201918335899</v>
      </c>
      <c r="T1019" s="14">
        <v>0.202056717836817</v>
      </c>
      <c r="U1019" s="14">
        <v>0.100973189403273</v>
      </c>
      <c r="V1019" s="14">
        <v>0.27272679134387001</v>
      </c>
      <c r="W1019" s="14">
        <v>0.29489976939208701</v>
      </c>
      <c r="X1019" s="14">
        <v>0.26650639957295602</v>
      </c>
      <c r="Y1019" s="14">
        <v>0.215270803684841</v>
      </c>
      <c r="Z1019" s="14">
        <v>0.193197179953981</v>
      </c>
      <c r="AA1019" s="14"/>
      <c r="AB1019" s="14">
        <v>0.20614726125742</v>
      </c>
      <c r="AC1019" s="14">
        <v>0.218076823272877</v>
      </c>
      <c r="AD1019" s="14">
        <v>0.23674272157092199</v>
      </c>
      <c r="AE1019" s="14"/>
      <c r="AF1019" s="14">
        <v>0.203453446632018</v>
      </c>
      <c r="AG1019" s="14">
        <v>0.24482791055172701</v>
      </c>
      <c r="AH1019" s="14">
        <v>0.26426847629419098</v>
      </c>
      <c r="AI1019" s="14">
        <v>0.151300267311158</v>
      </c>
      <c r="AJ1019" s="14">
        <v>0</v>
      </c>
      <c r="AK1019" s="14"/>
      <c r="AL1019" s="14">
        <v>0.204030872398243</v>
      </c>
      <c r="AM1019" s="14">
        <v>0.25583468393956699</v>
      </c>
      <c r="AN1019" s="14">
        <v>0.165285950519165</v>
      </c>
      <c r="AO1019" s="14">
        <v>0.24138254409822299</v>
      </c>
      <c r="AP1019" s="14">
        <v>0</v>
      </c>
      <c r="AQ1019" s="14"/>
      <c r="AR1019" s="14">
        <v>0.16377711803258499</v>
      </c>
      <c r="AS1019" s="14">
        <v>0.23677840760584301</v>
      </c>
      <c r="AT1019" s="14">
        <v>0.22824781494440699</v>
      </c>
      <c r="AU1019" s="14"/>
      <c r="AV1019" s="14">
        <v>0.185942370106607</v>
      </c>
      <c r="AW1019" s="14">
        <v>0.23024116365187899</v>
      </c>
      <c r="AX1019" s="14">
        <v>0.25055566974990801</v>
      </c>
      <c r="AY1019" s="14"/>
      <c r="AZ1019" s="14">
        <v>0.16092518094987801</v>
      </c>
      <c r="BA1019" s="14">
        <v>0.21062074660965199</v>
      </c>
      <c r="BB1019" s="14">
        <v>0.26815266050745001</v>
      </c>
      <c r="BC1019" s="14"/>
      <c r="BD1019" s="14">
        <v>0.20348736497560399</v>
      </c>
      <c r="BE1019" s="14">
        <v>0.221650755603849</v>
      </c>
      <c r="BF1019" s="14"/>
      <c r="BG1019" s="14">
        <v>0.23024695547853299</v>
      </c>
      <c r="BH1019" s="14">
        <v>0.18801972058142799</v>
      </c>
      <c r="BI1019" s="14"/>
      <c r="BJ1019" s="14">
        <v>0.225482323772841</v>
      </c>
      <c r="BK1019" s="14">
        <v>0.212446871438566</v>
      </c>
    </row>
    <row r="1020" spans="2:63" x14ac:dyDescent="0.35">
      <c r="B1020" t="s">
        <v>458</v>
      </c>
      <c r="C1020" s="14">
        <v>8.3449730650580506E-2</v>
      </c>
      <c r="D1020" s="14">
        <v>9.4490817836029403E-2</v>
      </c>
      <c r="E1020" s="14">
        <v>7.4158535659636607E-2</v>
      </c>
      <c r="F1020" s="14"/>
      <c r="G1020" s="14">
        <v>0.13772501719985</v>
      </c>
      <c r="H1020" s="14">
        <v>9.5397883443756396E-2</v>
      </c>
      <c r="I1020" s="14">
        <v>7.5243505691202694E-2</v>
      </c>
      <c r="J1020" s="14">
        <v>7.8947746161139296E-2</v>
      </c>
      <c r="K1020" s="14">
        <v>8.0202632587840494E-2</v>
      </c>
      <c r="L1020" s="14">
        <v>4.5512167711878701E-2</v>
      </c>
      <c r="M1020" s="14"/>
      <c r="N1020" s="14">
        <v>5.4880581314363103E-2</v>
      </c>
      <c r="O1020" s="14">
        <v>8.9211575894859604E-2</v>
      </c>
      <c r="P1020" s="14"/>
      <c r="Q1020" s="14">
        <v>0.12031092855454401</v>
      </c>
      <c r="R1020" s="14">
        <v>0.132170701525992</v>
      </c>
      <c r="S1020" s="14">
        <v>8.0601316683718893E-2</v>
      </c>
      <c r="T1020" s="14">
        <v>0.171166408905537</v>
      </c>
      <c r="U1020" s="14">
        <v>8.9711642687709106E-2</v>
      </c>
      <c r="V1020" s="14">
        <v>5.0359421023025E-2</v>
      </c>
      <c r="W1020" s="14">
        <v>5.0608905300530901E-2</v>
      </c>
      <c r="X1020" s="14">
        <v>1.80011142589343E-2</v>
      </c>
      <c r="Y1020" s="14">
        <v>6.1421482410922303E-2</v>
      </c>
      <c r="Z1020" s="14">
        <v>0.10434546834446599</v>
      </c>
      <c r="AA1020" s="14"/>
      <c r="AB1020" s="14">
        <v>5.4322919997435597E-2</v>
      </c>
      <c r="AC1020" s="14">
        <v>9.2899136824613995E-2</v>
      </c>
      <c r="AD1020" s="14">
        <v>9.6850512286185006E-2</v>
      </c>
      <c r="AE1020" s="14"/>
      <c r="AF1020" s="14">
        <v>6.8692608859980603E-2</v>
      </c>
      <c r="AG1020" s="14">
        <v>9.4450471889871698E-2</v>
      </c>
      <c r="AH1020" s="14">
        <v>4.7711791852270903E-2</v>
      </c>
      <c r="AI1020" s="14">
        <v>0.118685441537</v>
      </c>
      <c r="AJ1020" s="14">
        <v>0</v>
      </c>
      <c r="AK1020" s="14"/>
      <c r="AL1020" s="14">
        <v>5.6239154227437402E-2</v>
      </c>
      <c r="AM1020" s="14">
        <v>0.102189035145865</v>
      </c>
      <c r="AN1020" s="14">
        <v>0.103676918379268</v>
      </c>
      <c r="AO1020" s="14">
        <v>0.100467216082562</v>
      </c>
      <c r="AP1020" s="14">
        <v>0</v>
      </c>
      <c r="AQ1020" s="14"/>
      <c r="AR1020" s="14">
        <v>2.3294294353415901E-2</v>
      </c>
      <c r="AS1020" s="14">
        <v>7.8406364804422105E-2</v>
      </c>
      <c r="AT1020" s="14">
        <v>0.11276948194354799</v>
      </c>
      <c r="AU1020" s="14"/>
      <c r="AV1020" s="14">
        <v>4.5754031491635601E-2</v>
      </c>
      <c r="AW1020" s="14">
        <v>0.101112573037964</v>
      </c>
      <c r="AX1020" s="14">
        <v>0.1241347348996</v>
      </c>
      <c r="AY1020" s="14"/>
      <c r="AZ1020" s="14">
        <v>2.98076514011744E-2</v>
      </c>
      <c r="BA1020" s="14">
        <v>8.5139363691698902E-2</v>
      </c>
      <c r="BB1020" s="14">
        <v>0.11407925923425399</v>
      </c>
      <c r="BC1020" s="14"/>
      <c r="BD1020" s="14">
        <v>5.17746801590541E-2</v>
      </c>
      <c r="BE1020" s="14">
        <v>6.82206163565139E-2</v>
      </c>
      <c r="BF1020" s="14"/>
      <c r="BG1020" s="14">
        <v>7.60129282751493E-2</v>
      </c>
      <c r="BH1020" s="14">
        <v>9.6954450834349601E-2</v>
      </c>
      <c r="BI1020" s="14"/>
      <c r="BJ1020" s="14">
        <v>8.6003794868401998E-2</v>
      </c>
      <c r="BK1020" s="14">
        <v>8.2749692303645705E-2</v>
      </c>
    </row>
    <row r="1021" spans="2:63" x14ac:dyDescent="0.35">
      <c r="B1021" t="s">
        <v>459</v>
      </c>
      <c r="C1021" s="14">
        <v>4.4253243366345001E-2</v>
      </c>
      <c r="D1021" s="14">
        <v>5.9337114176502302E-2</v>
      </c>
      <c r="E1021" s="14">
        <v>3.10295943322592E-2</v>
      </c>
      <c r="F1021" s="14"/>
      <c r="G1021" s="14">
        <v>4.8259783500433001E-2</v>
      </c>
      <c r="H1021" s="14">
        <v>6.5117151977249696E-2</v>
      </c>
      <c r="I1021" s="14">
        <v>4.2538400385045E-2</v>
      </c>
      <c r="J1021" s="14">
        <v>4.2583220563766101E-2</v>
      </c>
      <c r="K1021" s="14">
        <v>2.03449899206983E-2</v>
      </c>
      <c r="L1021" s="14">
        <v>3.9983258833988101E-2</v>
      </c>
      <c r="M1021" s="14"/>
      <c r="N1021" s="14">
        <v>3.5487140578812901E-2</v>
      </c>
      <c r="O1021" s="14">
        <v>4.6021196869712698E-2</v>
      </c>
      <c r="P1021" s="14"/>
      <c r="Q1021" s="14">
        <v>7.9784354182593803E-2</v>
      </c>
      <c r="R1021" s="14">
        <v>8.0277278180860695E-2</v>
      </c>
      <c r="S1021" s="14">
        <v>4.59566836834336E-2</v>
      </c>
      <c r="T1021" s="14">
        <v>5.36123930041199E-2</v>
      </c>
      <c r="U1021" s="14">
        <v>5.8449387351239002E-2</v>
      </c>
      <c r="V1021" s="14">
        <v>1.7027407688943699E-2</v>
      </c>
      <c r="W1021" s="14">
        <v>3.4969075588262698E-2</v>
      </c>
      <c r="X1021" s="14">
        <v>2.83730714840787E-2</v>
      </c>
      <c r="Y1021" s="14">
        <v>1.8717410840705401E-2</v>
      </c>
      <c r="Z1021" s="14">
        <v>7.2942732117073195E-2</v>
      </c>
      <c r="AA1021" s="14"/>
      <c r="AB1021" s="14">
        <v>6.3300097546345902E-3</v>
      </c>
      <c r="AC1021" s="14">
        <v>4.1543676230501703E-2</v>
      </c>
      <c r="AD1021" s="14">
        <v>6.9475069637041503E-2</v>
      </c>
      <c r="AE1021" s="14"/>
      <c r="AF1021" s="14">
        <v>8.7296030057080493E-3</v>
      </c>
      <c r="AG1021" s="14">
        <v>6.8733199924072994E-2</v>
      </c>
      <c r="AH1021" s="14">
        <v>4.89058739652624E-2</v>
      </c>
      <c r="AI1021" s="14">
        <v>7.7559483256939094E-2</v>
      </c>
      <c r="AJ1021" s="14">
        <v>0</v>
      </c>
      <c r="AK1021" s="14"/>
      <c r="AL1021" s="14">
        <v>1.1005354451534499E-2</v>
      </c>
      <c r="AM1021" s="14">
        <v>7.4200645103567095E-2</v>
      </c>
      <c r="AN1021" s="14">
        <v>7.59018125509998E-2</v>
      </c>
      <c r="AO1021" s="14">
        <v>0</v>
      </c>
      <c r="AP1021" s="14">
        <v>0</v>
      </c>
      <c r="AQ1021" s="14"/>
      <c r="AR1021" s="14">
        <v>2.1708631320514399E-2</v>
      </c>
      <c r="AS1021" s="14">
        <v>2.86923049838404E-2</v>
      </c>
      <c r="AT1021" s="14">
        <v>6.7639190113974498E-2</v>
      </c>
      <c r="AU1021" s="14"/>
      <c r="AV1021" s="14">
        <v>1.5759784268481101E-2</v>
      </c>
      <c r="AW1021" s="14">
        <v>5.2215646208933798E-2</v>
      </c>
      <c r="AX1021" s="14">
        <v>7.9866536261519905E-2</v>
      </c>
      <c r="AY1021" s="14"/>
      <c r="AZ1021" s="14">
        <v>5.20608694559129E-2</v>
      </c>
      <c r="BA1021" s="14">
        <v>3.3562950653920398E-2</v>
      </c>
      <c r="BB1021" s="14">
        <v>6.6287981527857504E-2</v>
      </c>
      <c r="BC1021" s="14"/>
      <c r="BD1021" s="14">
        <v>4.7981809902193299E-2</v>
      </c>
      <c r="BE1021" s="14">
        <v>2.37827083384488E-2</v>
      </c>
      <c r="BF1021" s="14"/>
      <c r="BG1021" s="14">
        <v>4.2136261047374897E-2</v>
      </c>
      <c r="BH1021" s="14">
        <v>4.80975372454088E-2</v>
      </c>
      <c r="BI1021" s="14"/>
      <c r="BJ1021" s="14">
        <v>4.33953203016645E-2</v>
      </c>
      <c r="BK1021" s="14">
        <v>4.4488389781147497E-2</v>
      </c>
    </row>
    <row r="1022" spans="2:63" x14ac:dyDescent="0.35">
      <c r="B1022" t="s">
        <v>86</v>
      </c>
      <c r="C1022" s="14">
        <v>0.12501770443559901</v>
      </c>
      <c r="D1022" s="14">
        <v>7.8999400307862802E-2</v>
      </c>
      <c r="E1022" s="14">
        <v>0.16733807636592199</v>
      </c>
      <c r="F1022" s="14"/>
      <c r="G1022" s="14">
        <v>9.1347310168071502E-2</v>
      </c>
      <c r="H1022" s="14">
        <v>0.101942213907776</v>
      </c>
      <c r="I1022" s="14">
        <v>0.123284349642599</v>
      </c>
      <c r="J1022" s="14">
        <v>0.15984428248576399</v>
      </c>
      <c r="K1022" s="14">
        <v>0.15293759188453401</v>
      </c>
      <c r="L1022" s="14">
        <v>0.121919403178211</v>
      </c>
      <c r="M1022" s="14"/>
      <c r="N1022" s="14">
        <v>7.5507862767658099E-2</v>
      </c>
      <c r="O1022" s="14">
        <v>0.13500288258711601</v>
      </c>
      <c r="P1022" s="14"/>
      <c r="Q1022" s="14">
        <v>0.22815666122996001</v>
      </c>
      <c r="R1022" s="14">
        <v>0.169531602339212</v>
      </c>
      <c r="S1022" s="14">
        <v>7.5628404123609203E-2</v>
      </c>
      <c r="T1022" s="14">
        <v>1.3428339399092701E-2</v>
      </c>
      <c r="U1022" s="14">
        <v>9.7208035207470594E-2</v>
      </c>
      <c r="V1022" s="14">
        <v>6.6209230242446904E-2</v>
      </c>
      <c r="W1022" s="14">
        <v>0.117780446487665</v>
      </c>
      <c r="X1022" s="14">
        <v>9.3123780744266194E-2</v>
      </c>
      <c r="Y1022" s="14">
        <v>9.8623064735339605E-2</v>
      </c>
      <c r="Z1022" s="14">
        <v>0.42323932370112699</v>
      </c>
      <c r="AA1022" s="14"/>
      <c r="AB1022" s="14">
        <v>6.5763917876005204E-2</v>
      </c>
      <c r="AC1022" s="14">
        <v>0.10931114190270701</v>
      </c>
      <c r="AD1022" s="14">
        <v>0.106393563992249</v>
      </c>
      <c r="AE1022" s="14"/>
      <c r="AF1022" s="14">
        <v>8.5886715136983496E-2</v>
      </c>
      <c r="AG1022" s="14">
        <v>0.121874628369671</v>
      </c>
      <c r="AH1022" s="14">
        <v>0.20643650129206401</v>
      </c>
      <c r="AI1022" s="14">
        <v>0.16171190153461901</v>
      </c>
      <c r="AJ1022" s="14">
        <v>0</v>
      </c>
      <c r="AK1022" s="14"/>
      <c r="AL1022" s="14">
        <v>7.7808588894135597E-2</v>
      </c>
      <c r="AM1022" s="14">
        <v>7.8602130056972405E-2</v>
      </c>
      <c r="AN1022" s="14">
        <v>0.17106387132693901</v>
      </c>
      <c r="AO1022" s="14">
        <v>8.7013610170906294E-2</v>
      </c>
      <c r="AP1022" s="14">
        <v>0</v>
      </c>
      <c r="AQ1022" s="14"/>
      <c r="AR1022" s="14">
        <v>3.9352854086745E-2</v>
      </c>
      <c r="AS1022" s="14">
        <v>8.6442927126064106E-2</v>
      </c>
      <c r="AT1022" s="14">
        <v>0.12056927245591501</v>
      </c>
      <c r="AU1022" s="14"/>
      <c r="AV1022" s="14">
        <v>8.1769157525166794E-2</v>
      </c>
      <c r="AW1022" s="14">
        <v>8.9471250112697395E-2</v>
      </c>
      <c r="AX1022" s="14">
        <v>0.12094020575091501</v>
      </c>
      <c r="AY1022" s="14"/>
      <c r="AZ1022" s="14">
        <v>6.1195455822271899E-2</v>
      </c>
      <c r="BA1022" s="14">
        <v>0.12426734290147499</v>
      </c>
      <c r="BB1022" s="14">
        <v>7.59897585364811E-2</v>
      </c>
      <c r="BC1022" s="14"/>
      <c r="BD1022" s="14">
        <v>3.1626082523954303E-2</v>
      </c>
      <c r="BE1022" s="14">
        <v>0.121041121252046</v>
      </c>
      <c r="BF1022" s="14"/>
      <c r="BG1022" s="14">
        <v>7.0112973340375306E-2</v>
      </c>
      <c r="BH1022" s="14">
        <v>0.22472090922367699</v>
      </c>
      <c r="BI1022" s="14"/>
      <c r="BJ1022" s="14">
        <v>0.118325795595609</v>
      </c>
      <c r="BK1022" s="14">
        <v>0.126851876328966</v>
      </c>
    </row>
    <row r="1023" spans="2:63" x14ac:dyDescent="0.35">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c r="BJ1023" s="14"/>
      <c r="BK1023" s="14"/>
    </row>
    <row r="1024" spans="2:63" x14ac:dyDescent="0.35">
      <c r="B1024" s="6" t="s">
        <v>466</v>
      </c>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c r="BJ1024" s="14"/>
      <c r="BK1024" s="14"/>
    </row>
    <row r="1025" spans="2:63" x14ac:dyDescent="0.35">
      <c r="B1025" s="21" t="s">
        <v>90</v>
      </c>
      <c r="C1025" s="14"/>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row>
    <row r="1026" spans="2:63" x14ac:dyDescent="0.35">
      <c r="B1026" t="s">
        <v>455</v>
      </c>
      <c r="C1026" s="14">
        <v>0.22386793607355701</v>
      </c>
      <c r="D1026" s="14">
        <v>0.22650981074555401</v>
      </c>
      <c r="E1026" s="14">
        <v>0.221706521393085</v>
      </c>
      <c r="F1026" s="14"/>
      <c r="G1026" s="14">
        <v>0.216126454315683</v>
      </c>
      <c r="H1026" s="14">
        <v>0.25301117223534902</v>
      </c>
      <c r="I1026" s="14">
        <v>0.24696435446672399</v>
      </c>
      <c r="J1026" s="14">
        <v>0.20949303595090099</v>
      </c>
      <c r="K1026" s="14">
        <v>0.161442935208959</v>
      </c>
      <c r="L1026" s="14">
        <v>0.23321774815513699</v>
      </c>
      <c r="M1026" s="14"/>
      <c r="N1026" s="14">
        <v>0.25622140031380902</v>
      </c>
      <c r="O1026" s="14">
        <v>0.21734286765535399</v>
      </c>
      <c r="P1026" s="14"/>
      <c r="Q1026" s="14">
        <v>0.20183094352695899</v>
      </c>
      <c r="R1026" s="14">
        <v>0.20635526949723201</v>
      </c>
      <c r="S1026" s="14">
        <v>0.252428839932343</v>
      </c>
      <c r="T1026" s="14">
        <v>0.13921888533430299</v>
      </c>
      <c r="U1026" s="14">
        <v>0.215657486122668</v>
      </c>
      <c r="V1026" s="14">
        <v>0.236676229660714</v>
      </c>
      <c r="W1026" s="14">
        <v>0.242650434080245</v>
      </c>
      <c r="X1026" s="14">
        <v>0.19972789377988201</v>
      </c>
      <c r="Y1026" s="14">
        <v>0.28743711353436602</v>
      </c>
      <c r="Z1026" s="14">
        <v>6.8543174625543796E-2</v>
      </c>
      <c r="AA1026" s="14"/>
      <c r="AB1026" s="14">
        <v>0.33210536615655201</v>
      </c>
      <c r="AC1026" s="14">
        <v>0.160407947398614</v>
      </c>
      <c r="AD1026" s="14">
        <v>0.22314420190666001</v>
      </c>
      <c r="AE1026" s="14"/>
      <c r="AF1026" s="14">
        <v>0.30821725808725098</v>
      </c>
      <c r="AG1026" s="14">
        <v>0.188548907999634</v>
      </c>
      <c r="AH1026" s="14">
        <v>0.121843435247892</v>
      </c>
      <c r="AI1026" s="14">
        <v>0.12500003245401201</v>
      </c>
      <c r="AJ1026" s="14">
        <v>0</v>
      </c>
      <c r="AK1026" s="14"/>
      <c r="AL1026" s="14">
        <v>0.31319873596502401</v>
      </c>
      <c r="AM1026" s="14">
        <v>0.18874329697168499</v>
      </c>
      <c r="AN1026" s="14">
        <v>0.13634238077001701</v>
      </c>
      <c r="AO1026" s="14">
        <v>0</v>
      </c>
      <c r="AP1026" s="14">
        <v>0</v>
      </c>
      <c r="AQ1026" s="14"/>
      <c r="AR1026" s="14">
        <v>0.46498642728436901</v>
      </c>
      <c r="AS1026" s="14">
        <v>0.19323290823391401</v>
      </c>
      <c r="AT1026" s="14">
        <v>0.19640056621355501</v>
      </c>
      <c r="AU1026" s="14"/>
      <c r="AV1026" s="14">
        <v>0.36159690403872902</v>
      </c>
      <c r="AW1026" s="14">
        <v>0.19051610462773599</v>
      </c>
      <c r="AX1026" s="14">
        <v>0.140668156516215</v>
      </c>
      <c r="AY1026" s="14"/>
      <c r="AZ1026" s="14">
        <v>0.39213949195381098</v>
      </c>
      <c r="BA1026" s="14">
        <v>0.1950534162831</v>
      </c>
      <c r="BB1026" s="14">
        <v>0.21153780485631299</v>
      </c>
      <c r="BC1026" s="14"/>
      <c r="BD1026" s="14">
        <v>0.36295603322987802</v>
      </c>
      <c r="BE1026" s="14">
        <v>0.19370191205777201</v>
      </c>
      <c r="BF1026" s="14"/>
      <c r="BG1026" s="14">
        <v>0.26432257533801301</v>
      </c>
      <c r="BH1026" s="14">
        <v>0.15040510140059299</v>
      </c>
      <c r="BI1026" s="14"/>
      <c r="BJ1026" s="14">
        <v>0.230064952134207</v>
      </c>
      <c r="BK1026" s="14">
        <v>0.22216940835105201</v>
      </c>
    </row>
    <row r="1027" spans="2:63" x14ac:dyDescent="0.35">
      <c r="B1027" t="s">
        <v>456</v>
      </c>
      <c r="C1027" s="14">
        <v>0.326096183835485</v>
      </c>
      <c r="D1027" s="14">
        <v>0.33688454300067999</v>
      </c>
      <c r="E1027" s="14">
        <v>0.31887731014426901</v>
      </c>
      <c r="F1027" s="14"/>
      <c r="G1027" s="14">
        <v>0.34232180817081498</v>
      </c>
      <c r="H1027" s="14">
        <v>0.30859918258179903</v>
      </c>
      <c r="I1027" s="14">
        <v>0.29330601464310602</v>
      </c>
      <c r="J1027" s="14">
        <v>0.30240617680524501</v>
      </c>
      <c r="K1027" s="14">
        <v>0.36143248076081702</v>
      </c>
      <c r="L1027" s="14">
        <v>0.36772636517420598</v>
      </c>
      <c r="M1027" s="14"/>
      <c r="N1027" s="14">
        <v>0.38329468500723402</v>
      </c>
      <c r="O1027" s="14">
        <v>0.31456035166639201</v>
      </c>
      <c r="P1027" s="14"/>
      <c r="Q1027" s="14">
        <v>0.27942592066538702</v>
      </c>
      <c r="R1027" s="14">
        <v>0.27092536083782198</v>
      </c>
      <c r="S1027" s="14">
        <v>0.31358701378180698</v>
      </c>
      <c r="T1027" s="14">
        <v>0.38654830837571102</v>
      </c>
      <c r="U1027" s="14">
        <v>0.39646900979355998</v>
      </c>
      <c r="V1027" s="14">
        <v>0.36653305600895297</v>
      </c>
      <c r="W1027" s="14">
        <v>0.33262719429952098</v>
      </c>
      <c r="X1027" s="14">
        <v>0.34012469366439502</v>
      </c>
      <c r="Y1027" s="14">
        <v>0.32660344236877997</v>
      </c>
      <c r="Z1027" s="14">
        <v>0.353685714286886</v>
      </c>
      <c r="AA1027" s="14"/>
      <c r="AB1027" s="14">
        <v>0.36443428681477902</v>
      </c>
      <c r="AC1027" s="14">
        <v>0.35201107912760299</v>
      </c>
      <c r="AD1027" s="14">
        <v>0.30124075470969602</v>
      </c>
      <c r="AE1027" s="14"/>
      <c r="AF1027" s="14">
        <v>0.35672470855988903</v>
      </c>
      <c r="AG1027" s="14">
        <v>0.299509909357629</v>
      </c>
      <c r="AH1027" s="14">
        <v>0.31459970249340602</v>
      </c>
      <c r="AI1027" s="14">
        <v>0.35387074469512902</v>
      </c>
      <c r="AJ1027" s="14">
        <v>0</v>
      </c>
      <c r="AK1027" s="14"/>
      <c r="AL1027" s="14">
        <v>0.37039922151185001</v>
      </c>
      <c r="AM1027" s="14">
        <v>0.338798191301944</v>
      </c>
      <c r="AN1027" s="14">
        <v>0.207921348286501</v>
      </c>
      <c r="AO1027" s="14">
        <v>0.58159584005368403</v>
      </c>
      <c r="AP1027" s="14">
        <v>0</v>
      </c>
      <c r="AQ1027" s="14"/>
      <c r="AR1027" s="14">
        <v>0.36541592308264298</v>
      </c>
      <c r="AS1027" s="14">
        <v>0.41779153866199598</v>
      </c>
      <c r="AT1027" s="14">
        <v>0.24743943969130799</v>
      </c>
      <c r="AU1027" s="14"/>
      <c r="AV1027" s="14">
        <v>0.34792842660198098</v>
      </c>
      <c r="AW1027" s="14">
        <v>0.34942236273357102</v>
      </c>
      <c r="AX1027" s="14">
        <v>0.28669648554912203</v>
      </c>
      <c r="AY1027" s="14"/>
      <c r="AZ1027" s="14">
        <v>0.30646780359161502</v>
      </c>
      <c r="BA1027" s="14">
        <v>0.37648471702952901</v>
      </c>
      <c r="BB1027" s="14">
        <v>0.26450334843138101</v>
      </c>
      <c r="BC1027" s="14"/>
      <c r="BD1027" s="14">
        <v>0.38941649945087098</v>
      </c>
      <c r="BE1027" s="14">
        <v>0.33705247464266203</v>
      </c>
      <c r="BF1027" s="14"/>
      <c r="BG1027" s="14">
        <v>0.33543283618660602</v>
      </c>
      <c r="BH1027" s="14">
        <v>0.309141467132028</v>
      </c>
      <c r="BI1027" s="14"/>
      <c r="BJ1027" s="14">
        <v>0.34578056154980202</v>
      </c>
      <c r="BK1027" s="14">
        <v>0.320700932165844</v>
      </c>
    </row>
    <row r="1028" spans="2:63" x14ac:dyDescent="0.35">
      <c r="B1028" t="s">
        <v>457</v>
      </c>
      <c r="C1028" s="14">
        <v>0.17108692319100899</v>
      </c>
      <c r="D1028" s="14">
        <v>0.17671649335544201</v>
      </c>
      <c r="E1028" s="14">
        <v>0.16325005457998701</v>
      </c>
      <c r="F1028" s="14"/>
      <c r="G1028" s="14">
        <v>0.171403504131178</v>
      </c>
      <c r="H1028" s="14">
        <v>0.13637790631622901</v>
      </c>
      <c r="I1028" s="14">
        <v>0.19128311996539299</v>
      </c>
      <c r="J1028" s="14">
        <v>0.17254382527012199</v>
      </c>
      <c r="K1028" s="14">
        <v>0.18662032740619</v>
      </c>
      <c r="L1028" s="14">
        <v>0.17317869463083199</v>
      </c>
      <c r="M1028" s="14"/>
      <c r="N1028" s="14">
        <v>0.18253658704515</v>
      </c>
      <c r="O1028" s="14">
        <v>0.16877774728765299</v>
      </c>
      <c r="P1028" s="14"/>
      <c r="Q1028" s="14">
        <v>0.134306824970058</v>
      </c>
      <c r="R1028" s="14">
        <v>0.158681401398895</v>
      </c>
      <c r="S1028" s="14">
        <v>0.191293845236121</v>
      </c>
      <c r="T1028" s="14">
        <v>0.24148708415389999</v>
      </c>
      <c r="U1028" s="14">
        <v>0.113199334590767</v>
      </c>
      <c r="V1028" s="14">
        <v>0.23311248715823801</v>
      </c>
      <c r="W1028" s="14">
        <v>0.16411150848903899</v>
      </c>
      <c r="X1028" s="14">
        <v>0.19561672671755101</v>
      </c>
      <c r="Y1028" s="14">
        <v>0.14669328838838899</v>
      </c>
      <c r="Z1028" s="14">
        <v>0.114808868545245</v>
      </c>
      <c r="AA1028" s="14"/>
      <c r="AB1028" s="14">
        <v>0.159072672708157</v>
      </c>
      <c r="AC1028" s="14">
        <v>0.21200309703965101</v>
      </c>
      <c r="AD1028" s="14">
        <v>0.16619863629111201</v>
      </c>
      <c r="AE1028" s="14"/>
      <c r="AF1028" s="14">
        <v>0.17736298961250699</v>
      </c>
      <c r="AG1028" s="14">
        <v>0.163226570129301</v>
      </c>
      <c r="AH1028" s="14">
        <v>0.177788345104648</v>
      </c>
      <c r="AI1028" s="14">
        <v>0.15828261733601301</v>
      </c>
      <c r="AJ1028" s="14">
        <v>0</v>
      </c>
      <c r="AK1028" s="14"/>
      <c r="AL1028" s="14">
        <v>0.18635699823857099</v>
      </c>
      <c r="AM1028" s="14">
        <v>0.156448330085041</v>
      </c>
      <c r="AN1028" s="14">
        <v>0.23395166058963199</v>
      </c>
      <c r="AO1028" s="14">
        <v>8.92954830011434E-2</v>
      </c>
      <c r="AP1028" s="14">
        <v>0</v>
      </c>
      <c r="AQ1028" s="14"/>
      <c r="AR1028" s="14">
        <v>0.113334551267861</v>
      </c>
      <c r="AS1028" s="14">
        <v>0.19976928010359599</v>
      </c>
      <c r="AT1028" s="14">
        <v>0.172596432270295</v>
      </c>
      <c r="AU1028" s="14"/>
      <c r="AV1028" s="14">
        <v>0.134748493410033</v>
      </c>
      <c r="AW1028" s="14">
        <v>0.18225008273565599</v>
      </c>
      <c r="AX1028" s="14">
        <v>0.20661920865130901</v>
      </c>
      <c r="AY1028" s="14"/>
      <c r="AZ1028" s="14">
        <v>0.138110623797389</v>
      </c>
      <c r="BA1028" s="14">
        <v>0.18170139219564199</v>
      </c>
      <c r="BB1028" s="14">
        <v>0.187027474282383</v>
      </c>
      <c r="BC1028" s="14"/>
      <c r="BD1028" s="14">
        <v>0.13376125215797</v>
      </c>
      <c r="BE1028" s="14">
        <v>0.20494190943764301</v>
      </c>
      <c r="BF1028" s="14"/>
      <c r="BG1028" s="14">
        <v>0.182789534987785</v>
      </c>
      <c r="BH1028" s="14">
        <v>0.14983578731884301</v>
      </c>
      <c r="BI1028" s="14"/>
      <c r="BJ1028" s="14">
        <v>0.14506173709622</v>
      </c>
      <c r="BK1028" s="14">
        <v>0.17822011433214899</v>
      </c>
    </row>
    <row r="1029" spans="2:63" x14ac:dyDescent="0.35">
      <c r="B1029" t="s">
        <v>458</v>
      </c>
      <c r="C1029" s="14">
        <v>0.11312699931255001</v>
      </c>
      <c r="D1029" s="14">
        <v>0.10893227990314799</v>
      </c>
      <c r="E1029" s="14">
        <v>0.115719746765098</v>
      </c>
      <c r="F1029" s="14"/>
      <c r="G1029" s="14">
        <v>0.14419259080914501</v>
      </c>
      <c r="H1029" s="14">
        <v>0.13633539708047401</v>
      </c>
      <c r="I1029" s="14">
        <v>0.12620638326410699</v>
      </c>
      <c r="J1029" s="14">
        <v>0.120582332377885</v>
      </c>
      <c r="K1029" s="14">
        <v>7.2978182334963601E-2</v>
      </c>
      <c r="L1029" s="14">
        <v>7.2261483807275401E-2</v>
      </c>
      <c r="M1029" s="14"/>
      <c r="N1029" s="14">
        <v>8.6523694163603407E-2</v>
      </c>
      <c r="O1029" s="14">
        <v>0.118492371779564</v>
      </c>
      <c r="P1029" s="14"/>
      <c r="Q1029" s="14">
        <v>0.118041926991834</v>
      </c>
      <c r="R1029" s="14">
        <v>0.119236478295528</v>
      </c>
      <c r="S1029" s="14">
        <v>0.137592661212394</v>
      </c>
      <c r="T1029" s="14">
        <v>0.160770946495013</v>
      </c>
      <c r="U1029" s="14">
        <v>7.3528516063943297E-2</v>
      </c>
      <c r="V1029" s="14">
        <v>6.9243718393413603E-2</v>
      </c>
      <c r="W1029" s="14">
        <v>8.8733535071937805E-2</v>
      </c>
      <c r="X1029" s="14">
        <v>9.5557904338269398E-2</v>
      </c>
      <c r="Y1029" s="14">
        <v>0.12741539941657701</v>
      </c>
      <c r="Z1029" s="14">
        <v>0.132605900578393</v>
      </c>
      <c r="AA1029" s="14"/>
      <c r="AB1029" s="14">
        <v>3.8914402184635301E-2</v>
      </c>
      <c r="AC1029" s="14">
        <v>0.13560560901808</v>
      </c>
      <c r="AD1029" s="14">
        <v>0.15069977070381499</v>
      </c>
      <c r="AE1029" s="14"/>
      <c r="AF1029" s="14">
        <v>5.7802743992390097E-2</v>
      </c>
      <c r="AG1029" s="14">
        <v>0.16210440217612901</v>
      </c>
      <c r="AH1029" s="14">
        <v>0.154028133563299</v>
      </c>
      <c r="AI1029" s="14">
        <v>0.14462614243734001</v>
      </c>
      <c r="AJ1029" s="14">
        <v>0</v>
      </c>
      <c r="AK1029" s="14"/>
      <c r="AL1029" s="14">
        <v>4.1000864916968499E-2</v>
      </c>
      <c r="AM1029" s="14">
        <v>0.170319393778426</v>
      </c>
      <c r="AN1029" s="14">
        <v>0.19302082362731601</v>
      </c>
      <c r="AO1029" s="14">
        <v>9.3421238838649695E-2</v>
      </c>
      <c r="AP1029" s="14">
        <v>0</v>
      </c>
      <c r="AQ1029" s="14"/>
      <c r="AR1029" s="14">
        <v>2.7259018126266001E-2</v>
      </c>
      <c r="AS1029" s="14">
        <v>9.5876505681962404E-2</v>
      </c>
      <c r="AT1029" s="14">
        <v>0.16694712726788799</v>
      </c>
      <c r="AU1029" s="14"/>
      <c r="AV1029" s="14">
        <v>9.3431023947176894E-2</v>
      </c>
      <c r="AW1029" s="14">
        <v>0.13095800678032499</v>
      </c>
      <c r="AX1029" s="14">
        <v>0.121230437416283</v>
      </c>
      <c r="AY1029" s="14"/>
      <c r="AZ1029" s="14">
        <v>0.102575138347269</v>
      </c>
      <c r="BA1029" s="14">
        <v>9.4873544029375895E-2</v>
      </c>
      <c r="BB1029" s="14">
        <v>0.157718564795963</v>
      </c>
      <c r="BC1029" s="14"/>
      <c r="BD1029" s="14">
        <v>7.05121636111148E-2</v>
      </c>
      <c r="BE1029" s="14">
        <v>0.111882190494644</v>
      </c>
      <c r="BF1029" s="14"/>
      <c r="BG1029" s="14">
        <v>9.57107525748946E-2</v>
      </c>
      <c r="BH1029" s="14">
        <v>0.14475370215738401</v>
      </c>
      <c r="BI1029" s="14"/>
      <c r="BJ1029" s="14">
        <v>0.14822649844968799</v>
      </c>
      <c r="BK1029" s="14">
        <v>0.10350664788099601</v>
      </c>
    </row>
    <row r="1030" spans="2:63" x14ac:dyDescent="0.35">
      <c r="B1030" t="s">
        <v>459</v>
      </c>
      <c r="C1030" s="14">
        <v>6.2822256968563098E-2</v>
      </c>
      <c r="D1030" s="14">
        <v>7.0639946598200304E-2</v>
      </c>
      <c r="E1030" s="14">
        <v>5.62719900187717E-2</v>
      </c>
      <c r="F1030" s="14"/>
      <c r="G1030" s="14">
        <v>6.2745329040166095E-2</v>
      </c>
      <c r="H1030" s="14">
        <v>6.7277022869044398E-2</v>
      </c>
      <c r="I1030" s="14">
        <v>4.7128774501038799E-2</v>
      </c>
      <c r="J1030" s="14">
        <v>7.7146054575778195E-2</v>
      </c>
      <c r="K1030" s="14">
        <v>8.1799494743518497E-2</v>
      </c>
      <c r="L1030" s="14">
        <v>4.6800211293105597E-2</v>
      </c>
      <c r="M1030" s="14"/>
      <c r="N1030" s="14">
        <v>5.0048748016629098E-2</v>
      </c>
      <c r="O1030" s="14">
        <v>6.5398426841222101E-2</v>
      </c>
      <c r="P1030" s="14"/>
      <c r="Q1030" s="14">
        <v>8.5609208266541295E-2</v>
      </c>
      <c r="R1030" s="14">
        <v>0.10793360678694</v>
      </c>
      <c r="S1030" s="14">
        <v>4.4921610596265898E-2</v>
      </c>
      <c r="T1030" s="14">
        <v>4.0507912546201001E-2</v>
      </c>
      <c r="U1030" s="14">
        <v>0.130817527901432</v>
      </c>
      <c r="V1030" s="14">
        <v>3.85478512581095E-2</v>
      </c>
      <c r="W1030" s="14">
        <v>6.6324689375391502E-2</v>
      </c>
      <c r="X1030" s="14">
        <v>3.93414182441887E-2</v>
      </c>
      <c r="Y1030" s="14">
        <v>4.2416445203191697E-2</v>
      </c>
      <c r="Z1030" s="14">
        <v>4.5085298236523901E-2</v>
      </c>
      <c r="AA1030" s="14"/>
      <c r="AB1030" s="14">
        <v>3.8579003065265099E-2</v>
      </c>
      <c r="AC1030" s="14">
        <v>4.52595856800833E-2</v>
      </c>
      <c r="AD1030" s="14">
        <v>9.4198642076272196E-2</v>
      </c>
      <c r="AE1030" s="14"/>
      <c r="AF1030" s="14">
        <v>2.8106710142906E-2</v>
      </c>
      <c r="AG1030" s="14">
        <v>9.6299080946135499E-2</v>
      </c>
      <c r="AH1030" s="14">
        <v>6.9753742646640596E-2</v>
      </c>
      <c r="AI1030" s="14">
        <v>7.3503085623019895E-2</v>
      </c>
      <c r="AJ1030" s="14">
        <v>0</v>
      </c>
      <c r="AK1030" s="14"/>
      <c r="AL1030" s="14">
        <v>2.6954103221792598E-2</v>
      </c>
      <c r="AM1030" s="14">
        <v>9.40861628830265E-2</v>
      </c>
      <c r="AN1030" s="14">
        <v>6.8798793597742894E-2</v>
      </c>
      <c r="AO1030" s="14">
        <v>0</v>
      </c>
      <c r="AP1030" s="14">
        <v>0</v>
      </c>
      <c r="AQ1030" s="14"/>
      <c r="AR1030" s="14">
        <v>1.11481630529232E-2</v>
      </c>
      <c r="AS1030" s="14">
        <v>3.0393588333028399E-2</v>
      </c>
      <c r="AT1030" s="14">
        <v>0.113560529013</v>
      </c>
      <c r="AU1030" s="14"/>
      <c r="AV1030" s="14">
        <v>2.1277455990727001E-2</v>
      </c>
      <c r="AW1030" s="14">
        <v>6.4730131340244607E-2</v>
      </c>
      <c r="AX1030" s="14">
        <v>0.14946570093391001</v>
      </c>
      <c r="AY1030" s="14"/>
      <c r="AZ1030" s="14">
        <v>1.7588749902088498E-2</v>
      </c>
      <c r="BA1030" s="14">
        <v>5.7763341483311602E-2</v>
      </c>
      <c r="BB1030" s="14">
        <v>0.10319999884803099</v>
      </c>
      <c r="BC1030" s="14"/>
      <c r="BD1030" s="14">
        <v>3.6550528345585698E-2</v>
      </c>
      <c r="BE1030" s="14">
        <v>4.2873192687328698E-2</v>
      </c>
      <c r="BF1030" s="14"/>
      <c r="BG1030" s="14">
        <v>6.0815343901942397E-2</v>
      </c>
      <c r="BH1030" s="14">
        <v>6.6466672677040595E-2</v>
      </c>
      <c r="BI1030" s="14"/>
      <c r="BJ1030" s="14">
        <v>3.8279945939215999E-2</v>
      </c>
      <c r="BK1030" s="14">
        <v>6.9549009852481303E-2</v>
      </c>
    </row>
    <row r="1031" spans="2:63" x14ac:dyDescent="0.35">
      <c r="B1031" t="s">
        <v>86</v>
      </c>
      <c r="C1031" s="14">
        <v>0.102999700618836</v>
      </c>
      <c r="D1031" s="14">
        <v>8.0316926396974797E-2</v>
      </c>
      <c r="E1031" s="14">
        <v>0.12417437709879001</v>
      </c>
      <c r="F1031" s="14"/>
      <c r="G1031" s="14">
        <v>6.3210313533012902E-2</v>
      </c>
      <c r="H1031" s="14">
        <v>9.8399318917105405E-2</v>
      </c>
      <c r="I1031" s="14">
        <v>9.5111353159631901E-2</v>
      </c>
      <c r="J1031" s="14">
        <v>0.11782857502006901</v>
      </c>
      <c r="K1031" s="14">
        <v>0.13572657954555101</v>
      </c>
      <c r="L1031" s="14">
        <v>0.106815496939444</v>
      </c>
      <c r="M1031" s="14"/>
      <c r="N1031" s="14">
        <v>4.13748854535737E-2</v>
      </c>
      <c r="O1031" s="14">
        <v>0.115428234769813</v>
      </c>
      <c r="P1031" s="14"/>
      <c r="Q1031" s="14">
        <v>0.180785175579221</v>
      </c>
      <c r="R1031" s="14">
        <v>0.136867883183584</v>
      </c>
      <c r="S1031" s="14">
        <v>6.0176029241069399E-2</v>
      </c>
      <c r="T1031" s="14">
        <v>3.1466863094871601E-2</v>
      </c>
      <c r="U1031" s="14">
        <v>7.0328125527629307E-2</v>
      </c>
      <c r="V1031" s="14">
        <v>5.58866575205723E-2</v>
      </c>
      <c r="W1031" s="14">
        <v>0.105552638683866</v>
      </c>
      <c r="X1031" s="14">
        <v>0.129631363255714</v>
      </c>
      <c r="Y1031" s="14">
        <v>6.9434311088695397E-2</v>
      </c>
      <c r="Z1031" s="14">
        <v>0.28527104372740902</v>
      </c>
      <c r="AA1031" s="14"/>
      <c r="AB1031" s="14">
        <v>6.6894269070611204E-2</v>
      </c>
      <c r="AC1031" s="14">
        <v>9.4712681735969001E-2</v>
      </c>
      <c r="AD1031" s="14">
        <v>6.4517994312444996E-2</v>
      </c>
      <c r="AE1031" s="14"/>
      <c r="AF1031" s="14">
        <v>7.1785589605057598E-2</v>
      </c>
      <c r="AG1031" s="14">
        <v>9.0311129391171197E-2</v>
      </c>
      <c r="AH1031" s="14">
        <v>0.161986640944115</v>
      </c>
      <c r="AI1031" s="14">
        <v>0.14471737745448601</v>
      </c>
      <c r="AJ1031" s="14">
        <v>0</v>
      </c>
      <c r="AK1031" s="14"/>
      <c r="AL1031" s="14">
        <v>6.2090076145793399E-2</v>
      </c>
      <c r="AM1031" s="14">
        <v>5.1604624979877702E-2</v>
      </c>
      <c r="AN1031" s="14">
        <v>0.15996499312879101</v>
      </c>
      <c r="AO1031" s="14">
        <v>0.23568743810652301</v>
      </c>
      <c r="AP1031" s="14">
        <v>0</v>
      </c>
      <c r="AQ1031" s="14"/>
      <c r="AR1031" s="14">
        <v>1.7855917185937702E-2</v>
      </c>
      <c r="AS1031" s="14">
        <v>6.2936178985503397E-2</v>
      </c>
      <c r="AT1031" s="14">
        <v>0.103055905543954</v>
      </c>
      <c r="AU1031" s="14"/>
      <c r="AV1031" s="14">
        <v>4.1017696011353001E-2</v>
      </c>
      <c r="AW1031" s="14">
        <v>8.2123311782466998E-2</v>
      </c>
      <c r="AX1031" s="14">
        <v>9.5320010933160698E-2</v>
      </c>
      <c r="AY1031" s="14"/>
      <c r="AZ1031" s="14">
        <v>4.3118192407827903E-2</v>
      </c>
      <c r="BA1031" s="14">
        <v>9.4123588979041203E-2</v>
      </c>
      <c r="BB1031" s="14">
        <v>7.6012808785929198E-2</v>
      </c>
      <c r="BC1031" s="14"/>
      <c r="BD1031" s="14">
        <v>6.8035232045809196E-3</v>
      </c>
      <c r="BE1031" s="14">
        <v>0.10954832067995</v>
      </c>
      <c r="BF1031" s="14"/>
      <c r="BG1031" s="14">
        <v>6.09289570107589E-2</v>
      </c>
      <c r="BH1031" s="14">
        <v>0.17939726931411001</v>
      </c>
      <c r="BI1031" s="14"/>
      <c r="BJ1031" s="14">
        <v>9.2586304830866994E-2</v>
      </c>
      <c r="BK1031" s="14">
        <v>0.10585388741747701</v>
      </c>
    </row>
    <row r="1032" spans="2:63" x14ac:dyDescent="0.35">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c r="BJ1032" s="14"/>
      <c r="BK1032" s="14"/>
    </row>
    <row r="1033" spans="2:63" x14ac:dyDescent="0.35">
      <c r="B1033" s="6" t="s">
        <v>467</v>
      </c>
      <c r="C1033" s="14"/>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c r="BJ1033" s="14"/>
      <c r="BK1033" s="14"/>
    </row>
    <row r="1034" spans="2:63" x14ac:dyDescent="0.35">
      <c r="B1034" s="21" t="s">
        <v>90</v>
      </c>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c r="BJ1034" s="14"/>
      <c r="BK1034" s="14"/>
    </row>
    <row r="1035" spans="2:63" x14ac:dyDescent="0.35">
      <c r="B1035" t="s">
        <v>455</v>
      </c>
      <c r="C1035" s="14">
        <v>0.196184182284867</v>
      </c>
      <c r="D1035" s="14">
        <v>0.19968207575267199</v>
      </c>
      <c r="E1035" s="14">
        <v>0.193042708700883</v>
      </c>
      <c r="F1035" s="14"/>
      <c r="G1035" s="14">
        <v>0.21284524716297901</v>
      </c>
      <c r="H1035" s="14">
        <v>0.231613281322023</v>
      </c>
      <c r="I1035" s="14">
        <v>0.23032616226150299</v>
      </c>
      <c r="J1035" s="14">
        <v>0.17117758952148401</v>
      </c>
      <c r="K1035" s="14">
        <v>0.16395919919292301</v>
      </c>
      <c r="L1035" s="14">
        <v>0.15392963284647401</v>
      </c>
      <c r="M1035" s="14"/>
      <c r="N1035" s="14">
        <v>0.17162847423418001</v>
      </c>
      <c r="O1035" s="14">
        <v>0.201136593992569</v>
      </c>
      <c r="P1035" s="14"/>
      <c r="Q1035" s="14">
        <v>0.128546362592626</v>
      </c>
      <c r="R1035" s="14">
        <v>0.22623725243949799</v>
      </c>
      <c r="S1035" s="14">
        <v>0.30102416516811797</v>
      </c>
      <c r="T1035" s="14">
        <v>0.174017703689099</v>
      </c>
      <c r="U1035" s="14">
        <v>0.15792582589665799</v>
      </c>
      <c r="V1035" s="14">
        <v>0.22978857456541801</v>
      </c>
      <c r="W1035" s="14">
        <v>0.18892604114639899</v>
      </c>
      <c r="X1035" s="14">
        <v>0.19684406442483399</v>
      </c>
      <c r="Y1035" s="14">
        <v>0.17978505893842101</v>
      </c>
      <c r="Z1035" s="14">
        <v>3.9264949498201598E-2</v>
      </c>
      <c r="AA1035" s="14"/>
      <c r="AB1035" s="14">
        <v>0.251729882456523</v>
      </c>
      <c r="AC1035" s="14">
        <v>0.17149624697225399</v>
      </c>
      <c r="AD1035" s="14">
        <v>0.19429908192755499</v>
      </c>
      <c r="AE1035" s="14"/>
      <c r="AF1035" s="14">
        <v>0.246891883235243</v>
      </c>
      <c r="AG1035" s="14">
        <v>0.18285987659448999</v>
      </c>
      <c r="AH1035" s="14">
        <v>0.124494604761924</v>
      </c>
      <c r="AI1035" s="14">
        <v>0.11552966391302701</v>
      </c>
      <c r="AJ1035" s="14">
        <v>0</v>
      </c>
      <c r="AK1035" s="14"/>
      <c r="AL1035" s="14">
        <v>0.26548317449618097</v>
      </c>
      <c r="AM1035" s="14">
        <v>0.19212668859561499</v>
      </c>
      <c r="AN1035" s="14">
        <v>0.101365482254657</v>
      </c>
      <c r="AO1035" s="14">
        <v>0</v>
      </c>
      <c r="AP1035" s="14">
        <v>0</v>
      </c>
      <c r="AQ1035" s="14"/>
      <c r="AR1035" s="14">
        <v>0.36758406699107299</v>
      </c>
      <c r="AS1035" s="14">
        <v>0.19695247419169501</v>
      </c>
      <c r="AT1035" s="14">
        <v>0.15458750577574101</v>
      </c>
      <c r="AU1035" s="14"/>
      <c r="AV1035" s="14">
        <v>0.30134781636924601</v>
      </c>
      <c r="AW1035" s="14">
        <v>0.17588711099576401</v>
      </c>
      <c r="AX1035" s="14">
        <v>0.116405266376614</v>
      </c>
      <c r="AY1035" s="14"/>
      <c r="AZ1035" s="14">
        <v>0.30704461574909198</v>
      </c>
      <c r="BA1035" s="14">
        <v>0.172704257313258</v>
      </c>
      <c r="BB1035" s="14">
        <v>0.19328907263278899</v>
      </c>
      <c r="BC1035" s="14"/>
      <c r="BD1035" s="14">
        <v>0.24675330776592999</v>
      </c>
      <c r="BE1035" s="14">
        <v>0.177044276206827</v>
      </c>
      <c r="BF1035" s="14"/>
      <c r="BG1035" s="14">
        <v>0.22206830381919301</v>
      </c>
      <c r="BH1035" s="14">
        <v>0.14918040285426701</v>
      </c>
      <c r="BI1035" s="14"/>
      <c r="BJ1035" s="14">
        <v>0.20323446689470401</v>
      </c>
      <c r="BK1035" s="14">
        <v>0.19425178389439199</v>
      </c>
    </row>
    <row r="1036" spans="2:63" x14ac:dyDescent="0.35">
      <c r="B1036" t="s">
        <v>456</v>
      </c>
      <c r="C1036" s="14">
        <v>0.25529589601317798</v>
      </c>
      <c r="D1036" s="14">
        <v>0.28101508841675898</v>
      </c>
      <c r="E1036" s="14">
        <v>0.232077591964133</v>
      </c>
      <c r="F1036" s="14"/>
      <c r="G1036" s="14">
        <v>0.27241494342964701</v>
      </c>
      <c r="H1036" s="14">
        <v>0.24503990597118999</v>
      </c>
      <c r="I1036" s="14">
        <v>0.24095117290903201</v>
      </c>
      <c r="J1036" s="14">
        <v>0.259077772896737</v>
      </c>
      <c r="K1036" s="14">
        <v>0.21539076352002701</v>
      </c>
      <c r="L1036" s="14">
        <v>0.29843574386794203</v>
      </c>
      <c r="M1036" s="14"/>
      <c r="N1036" s="14">
        <v>0.29797960703176202</v>
      </c>
      <c r="O1036" s="14">
        <v>0.24668741648001899</v>
      </c>
      <c r="P1036" s="14"/>
      <c r="Q1036" s="14">
        <v>0.238157203361858</v>
      </c>
      <c r="R1036" s="14">
        <v>0.20839225649651699</v>
      </c>
      <c r="S1036" s="14">
        <v>0.24533904534471601</v>
      </c>
      <c r="T1036" s="14">
        <v>0.33940834651537899</v>
      </c>
      <c r="U1036" s="14">
        <v>0.29577663852626301</v>
      </c>
      <c r="V1036" s="14">
        <v>0.29353825450027499</v>
      </c>
      <c r="W1036" s="14">
        <v>0.21653222964976801</v>
      </c>
      <c r="X1036" s="14">
        <v>0.23261889422567</v>
      </c>
      <c r="Y1036" s="14">
        <v>0.26493196175746903</v>
      </c>
      <c r="Z1036" s="14">
        <v>0.30955737487699903</v>
      </c>
      <c r="AA1036" s="14"/>
      <c r="AB1036" s="14">
        <v>0.284741338511736</v>
      </c>
      <c r="AC1036" s="14">
        <v>0.250756688002714</v>
      </c>
      <c r="AD1036" s="14">
        <v>0.24758290287661799</v>
      </c>
      <c r="AE1036" s="14"/>
      <c r="AF1036" s="14">
        <v>0.282490200406736</v>
      </c>
      <c r="AG1036" s="14">
        <v>0.246173844814042</v>
      </c>
      <c r="AH1036" s="14">
        <v>0.31282895131055699</v>
      </c>
      <c r="AI1036" s="14">
        <v>0.20431917196216701</v>
      </c>
      <c r="AJ1036" s="14">
        <v>0</v>
      </c>
      <c r="AK1036" s="14"/>
      <c r="AL1036" s="14">
        <v>0.28484433078285398</v>
      </c>
      <c r="AM1036" s="14">
        <v>0.25436519490245102</v>
      </c>
      <c r="AN1036" s="14">
        <v>0.230968685729772</v>
      </c>
      <c r="AO1036" s="14">
        <v>0.34959636868482302</v>
      </c>
      <c r="AP1036" s="14">
        <v>0</v>
      </c>
      <c r="AQ1036" s="14"/>
      <c r="AR1036" s="14">
        <v>0.34556365217983398</v>
      </c>
      <c r="AS1036" s="14">
        <v>0.28229697312164198</v>
      </c>
      <c r="AT1036" s="14">
        <v>0.21339964944953899</v>
      </c>
      <c r="AU1036" s="14"/>
      <c r="AV1036" s="14">
        <v>0.28711693151344198</v>
      </c>
      <c r="AW1036" s="14">
        <v>0.26141021927853197</v>
      </c>
      <c r="AX1036" s="14">
        <v>0.231394912336262</v>
      </c>
      <c r="AY1036" s="14"/>
      <c r="AZ1036" s="14">
        <v>0.277926887031194</v>
      </c>
      <c r="BA1036" s="14">
        <v>0.26011003904886298</v>
      </c>
      <c r="BB1036" s="14">
        <v>0.24714347271453799</v>
      </c>
      <c r="BC1036" s="14"/>
      <c r="BD1036" s="14">
        <v>0.29737558460198799</v>
      </c>
      <c r="BE1036" s="14">
        <v>0.255206607259578</v>
      </c>
      <c r="BF1036" s="14"/>
      <c r="BG1036" s="14">
        <v>0.268129811077988</v>
      </c>
      <c r="BH1036" s="14">
        <v>0.231990391434343</v>
      </c>
      <c r="BI1036" s="14"/>
      <c r="BJ1036" s="14">
        <v>0.26113394368092901</v>
      </c>
      <c r="BK1036" s="14">
        <v>0.25369575721864801</v>
      </c>
    </row>
    <row r="1037" spans="2:63" x14ac:dyDescent="0.35">
      <c r="B1037" t="s">
        <v>457</v>
      </c>
      <c r="C1037" s="14">
        <v>0.25854031098068497</v>
      </c>
      <c r="D1037" s="14">
        <v>0.25982489979720502</v>
      </c>
      <c r="E1037" s="14">
        <v>0.25731299458264101</v>
      </c>
      <c r="F1037" s="14"/>
      <c r="G1037" s="14">
        <v>0.24549549713607199</v>
      </c>
      <c r="H1037" s="14">
        <v>0.22207700336198399</v>
      </c>
      <c r="I1037" s="14">
        <v>0.25629159295516601</v>
      </c>
      <c r="J1037" s="14">
        <v>0.29358850522831398</v>
      </c>
      <c r="K1037" s="14">
        <v>0.29301603725696801</v>
      </c>
      <c r="L1037" s="14">
        <v>0.25034235488066803</v>
      </c>
      <c r="M1037" s="14"/>
      <c r="N1037" s="14">
        <v>0.30097944012202998</v>
      </c>
      <c r="O1037" s="14">
        <v>0.24998115888495101</v>
      </c>
      <c r="P1037" s="14"/>
      <c r="Q1037" s="14">
        <v>0.190031798199258</v>
      </c>
      <c r="R1037" s="14">
        <v>0.17966522149097</v>
      </c>
      <c r="S1037" s="14">
        <v>0.21706414572915</v>
      </c>
      <c r="T1037" s="14">
        <v>0.22895138199755799</v>
      </c>
      <c r="U1037" s="14">
        <v>0.192757255511603</v>
      </c>
      <c r="V1037" s="14">
        <v>0.37266164896392201</v>
      </c>
      <c r="W1037" s="14">
        <v>0.35058075878606998</v>
      </c>
      <c r="X1037" s="14">
        <v>0.26294266029066998</v>
      </c>
      <c r="Y1037" s="14">
        <v>0.29504897541321101</v>
      </c>
      <c r="Z1037" s="14">
        <v>0.19873639872875101</v>
      </c>
      <c r="AA1037" s="14"/>
      <c r="AB1037" s="14">
        <v>0.28662702251303901</v>
      </c>
      <c r="AC1037" s="14">
        <v>0.27150936534539399</v>
      </c>
      <c r="AD1037" s="14">
        <v>0.24881015714306901</v>
      </c>
      <c r="AE1037" s="14"/>
      <c r="AF1037" s="14">
        <v>0.25876234693616001</v>
      </c>
      <c r="AG1037" s="14">
        <v>0.25046466165728298</v>
      </c>
      <c r="AH1037" s="14">
        <v>0.30964456472191099</v>
      </c>
      <c r="AI1037" s="14">
        <v>0.27304835175812497</v>
      </c>
      <c r="AJ1037" s="14">
        <v>0</v>
      </c>
      <c r="AK1037" s="14"/>
      <c r="AL1037" s="14">
        <v>0.24070082806440499</v>
      </c>
      <c r="AM1037" s="14">
        <v>0.26091999707806601</v>
      </c>
      <c r="AN1037" s="14">
        <v>0.28105907381290801</v>
      </c>
      <c r="AO1037" s="14">
        <v>0.469968782305622</v>
      </c>
      <c r="AP1037" s="14">
        <v>0</v>
      </c>
      <c r="AQ1037" s="14"/>
      <c r="AR1037" s="14">
        <v>0.20966086503002501</v>
      </c>
      <c r="AS1037" s="14">
        <v>0.27031682874337998</v>
      </c>
      <c r="AT1037" s="14">
        <v>0.29133187795016202</v>
      </c>
      <c r="AU1037" s="14"/>
      <c r="AV1037" s="14">
        <v>0.23617365093915499</v>
      </c>
      <c r="AW1037" s="14">
        <v>0.27476753003404802</v>
      </c>
      <c r="AX1037" s="14">
        <v>0.295356831771101</v>
      </c>
      <c r="AY1037" s="14"/>
      <c r="AZ1037" s="14">
        <v>0.21621201994940401</v>
      </c>
      <c r="BA1037" s="14">
        <v>0.27344641165345202</v>
      </c>
      <c r="BB1037" s="14">
        <v>0.27626951922280502</v>
      </c>
      <c r="BC1037" s="14"/>
      <c r="BD1037" s="14">
        <v>0.283400752237491</v>
      </c>
      <c r="BE1037" s="14">
        <v>0.30593674675905802</v>
      </c>
      <c r="BF1037" s="14"/>
      <c r="BG1037" s="14">
        <v>0.28415037417720501</v>
      </c>
      <c r="BH1037" s="14">
        <v>0.21203420258922601</v>
      </c>
      <c r="BI1037" s="14"/>
      <c r="BJ1037" s="14">
        <v>0.25134500666272003</v>
      </c>
      <c r="BK1037" s="14">
        <v>0.26051245753255797</v>
      </c>
    </row>
    <row r="1038" spans="2:63" x14ac:dyDescent="0.35">
      <c r="B1038" t="s">
        <v>458</v>
      </c>
      <c r="C1038" s="14">
        <v>0.10511773655454699</v>
      </c>
      <c r="D1038" s="14">
        <v>9.4424369591780105E-2</v>
      </c>
      <c r="E1038" s="14">
        <v>0.11349176016394701</v>
      </c>
      <c r="F1038" s="14"/>
      <c r="G1038" s="14">
        <v>7.6631326000432806E-2</v>
      </c>
      <c r="H1038" s="14">
        <v>0.11058646126907</v>
      </c>
      <c r="I1038" s="14">
        <v>0.114803224937969</v>
      </c>
      <c r="J1038" s="14">
        <v>7.4349426337004795E-2</v>
      </c>
      <c r="K1038" s="14">
        <v>0.111774119136613</v>
      </c>
      <c r="L1038" s="14">
        <v>0.13458116065944301</v>
      </c>
      <c r="M1038" s="14"/>
      <c r="N1038" s="14">
        <v>0.109466475767282</v>
      </c>
      <c r="O1038" s="14">
        <v>0.10424067990660001</v>
      </c>
      <c r="P1038" s="14"/>
      <c r="Q1038" s="14">
        <v>8.56865222010572E-2</v>
      </c>
      <c r="R1038" s="14">
        <v>0.123572351236757</v>
      </c>
      <c r="S1038" s="14">
        <v>0.13400523561792199</v>
      </c>
      <c r="T1038" s="14">
        <v>6.8941137375687897E-2</v>
      </c>
      <c r="U1038" s="14">
        <v>0.12786786344518999</v>
      </c>
      <c r="V1038" s="14">
        <v>2.0716307996722399E-2</v>
      </c>
      <c r="W1038" s="14">
        <v>7.33034850352835E-2</v>
      </c>
      <c r="X1038" s="14">
        <v>0.15039606491030399</v>
      </c>
      <c r="Y1038" s="14">
        <v>0.13265402380392</v>
      </c>
      <c r="Z1038" s="14">
        <v>0.112553402438294</v>
      </c>
      <c r="AA1038" s="14"/>
      <c r="AB1038" s="14">
        <v>5.6467277127779499E-2</v>
      </c>
      <c r="AC1038" s="14">
        <v>0.138862647464537</v>
      </c>
      <c r="AD1038" s="14">
        <v>0.107722336539775</v>
      </c>
      <c r="AE1038" s="14"/>
      <c r="AF1038" s="14">
        <v>8.5512702199990007E-2</v>
      </c>
      <c r="AG1038" s="14">
        <v>0.12672238661860699</v>
      </c>
      <c r="AH1038" s="14">
        <v>9.0111001938892599E-2</v>
      </c>
      <c r="AI1038" s="14">
        <v>0.11692554434154701</v>
      </c>
      <c r="AJ1038" s="14">
        <v>0</v>
      </c>
      <c r="AK1038" s="14"/>
      <c r="AL1038" s="14">
        <v>7.4461363269018102E-2</v>
      </c>
      <c r="AM1038" s="14">
        <v>0.111386090054076</v>
      </c>
      <c r="AN1038" s="14">
        <v>0.16582409695377801</v>
      </c>
      <c r="AO1038" s="14">
        <v>9.3421238838649695E-2</v>
      </c>
      <c r="AP1038" s="14">
        <v>0</v>
      </c>
      <c r="AQ1038" s="14"/>
      <c r="AR1038" s="14">
        <v>2.0893786538853199E-2</v>
      </c>
      <c r="AS1038" s="14">
        <v>0.113741513865522</v>
      </c>
      <c r="AT1038" s="14">
        <v>0.12252749040665201</v>
      </c>
      <c r="AU1038" s="14"/>
      <c r="AV1038" s="14">
        <v>8.2837639253220505E-2</v>
      </c>
      <c r="AW1038" s="14">
        <v>0.12358450444338701</v>
      </c>
      <c r="AX1038" s="14">
        <v>0.11101645708004999</v>
      </c>
      <c r="AY1038" s="14"/>
      <c r="AZ1038" s="14">
        <v>6.5850897403278499E-2</v>
      </c>
      <c r="BA1038" s="14">
        <v>0.121066526693263</v>
      </c>
      <c r="BB1038" s="14">
        <v>0.11154519496587501</v>
      </c>
      <c r="BC1038" s="14"/>
      <c r="BD1038" s="14">
        <v>9.2915763478293598E-2</v>
      </c>
      <c r="BE1038" s="14">
        <v>9.1243384671042899E-2</v>
      </c>
      <c r="BF1038" s="14"/>
      <c r="BG1038" s="14">
        <v>8.7636578447811003E-2</v>
      </c>
      <c r="BH1038" s="14">
        <v>0.13686231396857401</v>
      </c>
      <c r="BI1038" s="14"/>
      <c r="BJ1038" s="14">
        <v>0.115005386008098</v>
      </c>
      <c r="BK1038" s="14">
        <v>0.102407650515896</v>
      </c>
    </row>
    <row r="1039" spans="2:63" x14ac:dyDescent="0.35">
      <c r="B1039" t="s">
        <v>459</v>
      </c>
      <c r="C1039" s="14">
        <v>7.2275152073881396E-2</v>
      </c>
      <c r="D1039" s="14">
        <v>8.1960870029954697E-2</v>
      </c>
      <c r="E1039" s="14">
        <v>6.4117438972196406E-2</v>
      </c>
      <c r="F1039" s="14"/>
      <c r="G1039" s="14">
        <v>0.107908744647136</v>
      </c>
      <c r="H1039" s="14">
        <v>8.8861956492465297E-2</v>
      </c>
      <c r="I1039" s="14">
        <v>4.3411017030672697E-2</v>
      </c>
      <c r="J1039" s="14">
        <v>7.00257019736161E-2</v>
      </c>
      <c r="K1039" s="14">
        <v>5.8013979202972202E-2</v>
      </c>
      <c r="L1039" s="14">
        <v>7.3579891180996407E-2</v>
      </c>
      <c r="M1039" s="14"/>
      <c r="N1039" s="14">
        <v>7.1261293101872E-2</v>
      </c>
      <c r="O1039" s="14">
        <v>7.2479627832942095E-2</v>
      </c>
      <c r="P1039" s="14"/>
      <c r="Q1039" s="14">
        <v>0.109473730707151</v>
      </c>
      <c r="R1039" s="14">
        <v>0.113038750675303</v>
      </c>
      <c r="S1039" s="14">
        <v>3.18395216509696E-2</v>
      </c>
      <c r="T1039" s="14">
        <v>0.15721456732740399</v>
      </c>
      <c r="U1039" s="14">
        <v>0.13357696052783699</v>
      </c>
      <c r="V1039" s="14">
        <v>2.7416951986669599E-2</v>
      </c>
      <c r="W1039" s="14">
        <v>5.71445324787168E-2</v>
      </c>
      <c r="X1039" s="14">
        <v>2.83730714840787E-2</v>
      </c>
      <c r="Y1039" s="14">
        <v>5.2016811764315399E-2</v>
      </c>
      <c r="Z1039" s="14">
        <v>3.8470453194235602E-2</v>
      </c>
      <c r="AA1039" s="14"/>
      <c r="AB1039" s="14">
        <v>4.7687943016499701E-2</v>
      </c>
      <c r="AC1039" s="14">
        <v>6.5033168724453402E-2</v>
      </c>
      <c r="AD1039" s="14">
        <v>0.10398734532598</v>
      </c>
      <c r="AE1039" s="14"/>
      <c r="AF1039" s="14">
        <v>4.1598726669482999E-2</v>
      </c>
      <c r="AG1039" s="14">
        <v>9.0733283050556904E-2</v>
      </c>
      <c r="AH1039" s="14">
        <v>6.4044872227241603E-2</v>
      </c>
      <c r="AI1039" s="14">
        <v>0.11017425171659399</v>
      </c>
      <c r="AJ1039" s="14">
        <v>0</v>
      </c>
      <c r="AK1039" s="14"/>
      <c r="AL1039" s="14">
        <v>4.6867574401455801E-2</v>
      </c>
      <c r="AM1039" s="14">
        <v>0.10696628392363</v>
      </c>
      <c r="AN1039" s="14">
        <v>7.3673769191869701E-2</v>
      </c>
      <c r="AO1039" s="14">
        <v>0</v>
      </c>
      <c r="AP1039" s="14">
        <v>0</v>
      </c>
      <c r="AQ1039" s="14"/>
      <c r="AR1039" s="14">
        <v>2.2239655506086899E-2</v>
      </c>
      <c r="AS1039" s="14">
        <v>5.7412367062522403E-2</v>
      </c>
      <c r="AT1039" s="14">
        <v>0.112976110660358</v>
      </c>
      <c r="AU1039" s="14"/>
      <c r="AV1039" s="14">
        <v>2.22398187722356E-2</v>
      </c>
      <c r="AW1039" s="14">
        <v>8.4331277961676096E-2</v>
      </c>
      <c r="AX1039" s="14">
        <v>0.13847810317816001</v>
      </c>
      <c r="AY1039" s="14"/>
      <c r="AZ1039" s="14">
        <v>7.6540580274915795E-2</v>
      </c>
      <c r="BA1039" s="14">
        <v>6.3338457580301197E-2</v>
      </c>
      <c r="BB1039" s="14">
        <v>9.5900731000086004E-2</v>
      </c>
      <c r="BC1039" s="14"/>
      <c r="BD1039" s="14">
        <v>6.0136496658278998E-2</v>
      </c>
      <c r="BE1039" s="14">
        <v>5.9752829314973999E-2</v>
      </c>
      <c r="BF1039" s="14"/>
      <c r="BG1039" s="14">
        <v>6.8390786514984106E-2</v>
      </c>
      <c r="BH1039" s="14">
        <v>7.9328892016962499E-2</v>
      </c>
      <c r="BI1039" s="14"/>
      <c r="BJ1039" s="14">
        <v>8.6432536233141496E-2</v>
      </c>
      <c r="BK1039" s="14">
        <v>6.83947829999111E-2</v>
      </c>
    </row>
    <row r="1040" spans="2:63" x14ac:dyDescent="0.35">
      <c r="B1040" t="s">
        <v>86</v>
      </c>
      <c r="C1040" s="14">
        <v>0.112586722092841</v>
      </c>
      <c r="D1040" s="14">
        <v>8.3092696411628794E-2</v>
      </c>
      <c r="E1040" s="14">
        <v>0.13995750561619999</v>
      </c>
      <c r="F1040" s="14"/>
      <c r="G1040" s="14">
        <v>8.4704241623732995E-2</v>
      </c>
      <c r="H1040" s="14">
        <v>0.101821391583267</v>
      </c>
      <c r="I1040" s="14">
        <v>0.114216829905657</v>
      </c>
      <c r="J1040" s="14">
        <v>0.13178100404284401</v>
      </c>
      <c r="K1040" s="14">
        <v>0.157845901690496</v>
      </c>
      <c r="L1040" s="14">
        <v>8.9131216564476007E-2</v>
      </c>
      <c r="M1040" s="14"/>
      <c r="N1040" s="14">
        <v>4.8684709742874199E-2</v>
      </c>
      <c r="O1040" s="14">
        <v>0.12547452290291899</v>
      </c>
      <c r="P1040" s="14"/>
      <c r="Q1040" s="14">
        <v>0.24810438293804901</v>
      </c>
      <c r="R1040" s="14">
        <v>0.14909416766095601</v>
      </c>
      <c r="S1040" s="14">
        <v>7.0727886489124106E-2</v>
      </c>
      <c r="T1040" s="14">
        <v>3.1466863094871601E-2</v>
      </c>
      <c r="U1040" s="14">
        <v>9.2095456092450206E-2</v>
      </c>
      <c r="V1040" s="14">
        <v>5.5878261986993201E-2</v>
      </c>
      <c r="W1040" s="14">
        <v>0.113512952903763</v>
      </c>
      <c r="X1040" s="14">
        <v>0.12882524466444301</v>
      </c>
      <c r="Y1040" s="14">
        <v>7.5563168322663299E-2</v>
      </c>
      <c r="Z1040" s="14">
        <v>0.301417421263519</v>
      </c>
      <c r="AA1040" s="14"/>
      <c r="AB1040" s="14">
        <v>7.2746536374423298E-2</v>
      </c>
      <c r="AC1040" s="14">
        <v>0.102341883490648</v>
      </c>
      <c r="AD1040" s="14">
        <v>9.7598176187002394E-2</v>
      </c>
      <c r="AE1040" s="14"/>
      <c r="AF1040" s="14">
        <v>8.4744140552388394E-2</v>
      </c>
      <c r="AG1040" s="14">
        <v>0.103045947265021</v>
      </c>
      <c r="AH1040" s="14">
        <v>9.8876005039472803E-2</v>
      </c>
      <c r="AI1040" s="14">
        <v>0.18000301630854099</v>
      </c>
      <c r="AJ1040" s="14">
        <v>0</v>
      </c>
      <c r="AK1040" s="14"/>
      <c r="AL1040" s="14">
        <v>8.7642728986085106E-2</v>
      </c>
      <c r="AM1040" s="14">
        <v>7.4235745446161197E-2</v>
      </c>
      <c r="AN1040" s="14">
        <v>0.14710889205701499</v>
      </c>
      <c r="AO1040" s="14">
        <v>8.7013610170906294E-2</v>
      </c>
      <c r="AP1040" s="14">
        <v>0</v>
      </c>
      <c r="AQ1040" s="14"/>
      <c r="AR1040" s="14">
        <v>3.4057973754128501E-2</v>
      </c>
      <c r="AS1040" s="14">
        <v>7.9279843015239299E-2</v>
      </c>
      <c r="AT1040" s="14">
        <v>0.10517736575754801</v>
      </c>
      <c r="AU1040" s="14"/>
      <c r="AV1040" s="14">
        <v>7.0284143152700901E-2</v>
      </c>
      <c r="AW1040" s="14">
        <v>8.0019357286592693E-2</v>
      </c>
      <c r="AX1040" s="14">
        <v>0.107348429257812</v>
      </c>
      <c r="AY1040" s="14"/>
      <c r="AZ1040" s="14">
        <v>5.6424999592115901E-2</v>
      </c>
      <c r="BA1040" s="14">
        <v>0.109334307710862</v>
      </c>
      <c r="BB1040" s="14">
        <v>7.5852009463906495E-2</v>
      </c>
      <c r="BC1040" s="14"/>
      <c r="BD1040" s="14">
        <v>1.9418095258018801E-2</v>
      </c>
      <c r="BE1040" s="14">
        <v>0.11081615578852</v>
      </c>
      <c r="BF1040" s="14"/>
      <c r="BG1040" s="14">
        <v>6.9624145962819503E-2</v>
      </c>
      <c r="BH1040" s="14">
        <v>0.19060379713662901</v>
      </c>
      <c r="BI1040" s="14"/>
      <c r="BJ1040" s="14">
        <v>8.2848660520407902E-2</v>
      </c>
      <c r="BK1040" s="14">
        <v>0.120737567838595</v>
      </c>
    </row>
    <row r="1041" spans="2:63" x14ac:dyDescent="0.35">
      <c r="C1041" s="14"/>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row>
    <row r="1042" spans="2:63" x14ac:dyDescent="0.35">
      <c r="B1042" s="6" t="s">
        <v>468</v>
      </c>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row>
    <row r="1043" spans="2:63" x14ac:dyDescent="0.35">
      <c r="B1043" s="21" t="s">
        <v>90</v>
      </c>
      <c r="C1043" s="14"/>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c r="BJ1043" s="14"/>
      <c r="BK1043" s="14"/>
    </row>
    <row r="1044" spans="2:63" x14ac:dyDescent="0.35">
      <c r="B1044" t="s">
        <v>455</v>
      </c>
      <c r="C1044" s="14">
        <v>0.20510356333096799</v>
      </c>
      <c r="D1044" s="14">
        <v>0.21697868776030599</v>
      </c>
      <c r="E1044" s="14">
        <v>0.19449891793287799</v>
      </c>
      <c r="F1044" s="14"/>
      <c r="G1044" s="14">
        <v>0.21922789095396999</v>
      </c>
      <c r="H1044" s="14">
        <v>0.23465192069169</v>
      </c>
      <c r="I1044" s="14">
        <v>0.195259145235188</v>
      </c>
      <c r="J1044" s="14">
        <v>0.21163530372077699</v>
      </c>
      <c r="K1044" s="14">
        <v>0.20269811508351601</v>
      </c>
      <c r="L1044" s="14">
        <v>0.16762890792177099</v>
      </c>
      <c r="M1044" s="14"/>
      <c r="N1044" s="14">
        <v>0.21114528505977601</v>
      </c>
      <c r="O1044" s="14">
        <v>0.20388506483103999</v>
      </c>
      <c r="P1044" s="14"/>
      <c r="Q1044" s="14">
        <v>0.18869393504183299</v>
      </c>
      <c r="R1044" s="14">
        <v>0.20921098656139001</v>
      </c>
      <c r="S1044" s="14">
        <v>0.28524481298445697</v>
      </c>
      <c r="T1044" s="14">
        <v>0.127982467864451</v>
      </c>
      <c r="U1044" s="14">
        <v>0.14883147548029499</v>
      </c>
      <c r="V1044" s="14">
        <v>0.237414799149995</v>
      </c>
      <c r="W1044" s="14">
        <v>0.21077971725660499</v>
      </c>
      <c r="X1044" s="14">
        <v>0.18218685805684001</v>
      </c>
      <c r="Y1044" s="14">
        <v>0.19276205616811901</v>
      </c>
      <c r="Z1044" s="14">
        <v>0.18428413941751301</v>
      </c>
      <c r="AA1044" s="14"/>
      <c r="AB1044" s="14">
        <v>0.259577992099572</v>
      </c>
      <c r="AC1044" s="14">
        <v>0.146063873380161</v>
      </c>
      <c r="AD1044" s="14">
        <v>0.215693191274521</v>
      </c>
      <c r="AE1044" s="14"/>
      <c r="AF1044" s="14">
        <v>0.26076597171972599</v>
      </c>
      <c r="AG1044" s="14">
        <v>0.19187591401288701</v>
      </c>
      <c r="AH1044" s="14">
        <v>8.4138707131224705E-2</v>
      </c>
      <c r="AI1044" s="14">
        <v>0.126965925404387</v>
      </c>
      <c r="AJ1044" s="14">
        <v>0</v>
      </c>
      <c r="AK1044" s="14"/>
      <c r="AL1044" s="14">
        <v>0.27291977625365499</v>
      </c>
      <c r="AM1044" s="14">
        <v>0.19864571535258699</v>
      </c>
      <c r="AN1044" s="14">
        <v>0.13882314906395099</v>
      </c>
      <c r="AO1044" s="14">
        <v>7.2717598215868498E-2</v>
      </c>
      <c r="AP1044" s="14">
        <v>0</v>
      </c>
      <c r="AQ1044" s="14"/>
      <c r="AR1044" s="14">
        <v>0.39286773640796901</v>
      </c>
      <c r="AS1044" s="14">
        <v>0.20139484798391</v>
      </c>
      <c r="AT1044" s="14">
        <v>0.16753404465062699</v>
      </c>
      <c r="AU1044" s="14"/>
      <c r="AV1044" s="14">
        <v>0.29616533309189502</v>
      </c>
      <c r="AW1044" s="14">
        <v>0.17315657225387701</v>
      </c>
      <c r="AX1044" s="14">
        <v>0.148635969926279</v>
      </c>
      <c r="AY1044" s="14"/>
      <c r="AZ1044" s="14">
        <v>0.36322442691217499</v>
      </c>
      <c r="BA1044" s="14">
        <v>0.18596605107288899</v>
      </c>
      <c r="BB1044" s="14">
        <v>0.17950151282350901</v>
      </c>
      <c r="BC1044" s="14"/>
      <c r="BD1044" s="14">
        <v>0.27550159231622601</v>
      </c>
      <c r="BE1044" s="14">
        <v>0.201081627896496</v>
      </c>
      <c r="BF1044" s="14"/>
      <c r="BG1044" s="14">
        <v>0.22289801526078701</v>
      </c>
      <c r="BH1044" s="14">
        <v>0.17279006594267499</v>
      </c>
      <c r="BI1044" s="14"/>
      <c r="BJ1044" s="14">
        <v>0.193365497201193</v>
      </c>
      <c r="BK1044" s="14">
        <v>0.20832082637093399</v>
      </c>
    </row>
    <row r="1045" spans="2:63" x14ac:dyDescent="0.35">
      <c r="B1045" t="s">
        <v>456</v>
      </c>
      <c r="C1045" s="14">
        <v>0.28897358736567902</v>
      </c>
      <c r="D1045" s="14">
        <v>0.27360044137055101</v>
      </c>
      <c r="E1045" s="14">
        <v>0.30295272686041402</v>
      </c>
      <c r="F1045" s="14"/>
      <c r="G1045" s="14">
        <v>0.31644546306902699</v>
      </c>
      <c r="H1045" s="14">
        <v>0.27352397961745101</v>
      </c>
      <c r="I1045" s="14">
        <v>0.29682631275369198</v>
      </c>
      <c r="J1045" s="14">
        <v>0.24825081673503699</v>
      </c>
      <c r="K1045" s="14">
        <v>0.290189669451346</v>
      </c>
      <c r="L1045" s="14">
        <v>0.31641688413200603</v>
      </c>
      <c r="M1045" s="14"/>
      <c r="N1045" s="14">
        <v>0.30034646206625498</v>
      </c>
      <c r="O1045" s="14">
        <v>0.286679898350437</v>
      </c>
      <c r="P1045" s="14"/>
      <c r="Q1045" s="14">
        <v>0.255019576744762</v>
      </c>
      <c r="R1045" s="14">
        <v>0.27131040433935399</v>
      </c>
      <c r="S1045" s="14">
        <v>0.31249607528830498</v>
      </c>
      <c r="T1045" s="14">
        <v>0.29671677761331899</v>
      </c>
      <c r="U1045" s="14">
        <v>0.46943601731738199</v>
      </c>
      <c r="V1045" s="14">
        <v>0.35040759388904003</v>
      </c>
      <c r="W1045" s="14">
        <v>0.21757595083272899</v>
      </c>
      <c r="X1045" s="14">
        <v>0.30696532618399403</v>
      </c>
      <c r="Y1045" s="14">
        <v>0.27824150497712402</v>
      </c>
      <c r="Z1045" s="14">
        <v>0.29710101358965502</v>
      </c>
      <c r="AA1045" s="14"/>
      <c r="AB1045" s="14">
        <v>0.34004361061091498</v>
      </c>
      <c r="AC1045" s="14">
        <v>0.32386619567257302</v>
      </c>
      <c r="AD1045" s="14">
        <v>0.25467074154253699</v>
      </c>
      <c r="AE1045" s="14"/>
      <c r="AF1045" s="14">
        <v>0.308982518028243</v>
      </c>
      <c r="AG1045" s="14">
        <v>0.29553330061983801</v>
      </c>
      <c r="AH1045" s="14">
        <v>0.36270138643794803</v>
      </c>
      <c r="AI1045" s="14">
        <v>0.23190118178857799</v>
      </c>
      <c r="AJ1045" s="14">
        <v>0</v>
      </c>
      <c r="AK1045" s="14"/>
      <c r="AL1045" s="14">
        <v>0.31170655715892498</v>
      </c>
      <c r="AM1045" s="14">
        <v>0.30488797171910698</v>
      </c>
      <c r="AN1045" s="14">
        <v>0.25169996743675599</v>
      </c>
      <c r="AO1045" s="14">
        <v>0.26782253719277599</v>
      </c>
      <c r="AP1045" s="14">
        <v>0</v>
      </c>
      <c r="AQ1045" s="14"/>
      <c r="AR1045" s="14">
        <v>0.35711198195105398</v>
      </c>
      <c r="AS1045" s="14">
        <v>0.33358421365132201</v>
      </c>
      <c r="AT1045" s="14">
        <v>0.23182368310308299</v>
      </c>
      <c r="AU1045" s="14"/>
      <c r="AV1045" s="14">
        <v>0.306598401374025</v>
      </c>
      <c r="AW1045" s="14">
        <v>0.31828524369543598</v>
      </c>
      <c r="AX1045" s="14">
        <v>0.26579719784352901</v>
      </c>
      <c r="AY1045" s="14"/>
      <c r="AZ1045" s="14">
        <v>0.29853729825328401</v>
      </c>
      <c r="BA1045" s="14">
        <v>0.31087021008062699</v>
      </c>
      <c r="BB1045" s="14">
        <v>0.26861085244745903</v>
      </c>
      <c r="BC1045" s="14"/>
      <c r="BD1045" s="14">
        <v>0.311233448179425</v>
      </c>
      <c r="BE1045" s="14">
        <v>0.27294179719728101</v>
      </c>
      <c r="BF1045" s="14"/>
      <c r="BG1045" s="14">
        <v>0.30958623135820801</v>
      </c>
      <c r="BH1045" s="14">
        <v>0.251542447567424</v>
      </c>
      <c r="BI1045" s="14"/>
      <c r="BJ1045" s="14">
        <v>0.28911783472853703</v>
      </c>
      <c r="BK1045" s="14">
        <v>0.28893405089484903</v>
      </c>
    </row>
    <row r="1046" spans="2:63" x14ac:dyDescent="0.35">
      <c r="B1046" t="s">
        <v>457</v>
      </c>
      <c r="C1046" s="14">
        <v>0.25970147501146001</v>
      </c>
      <c r="D1046" s="14">
        <v>0.293932999677681</v>
      </c>
      <c r="E1046" s="14">
        <v>0.22682574757467</v>
      </c>
      <c r="F1046" s="14"/>
      <c r="G1046" s="14">
        <v>0.22548693529780001</v>
      </c>
      <c r="H1046" s="14">
        <v>0.22769330853501599</v>
      </c>
      <c r="I1046" s="14">
        <v>0.273805807836979</v>
      </c>
      <c r="J1046" s="14">
        <v>0.27820611415444102</v>
      </c>
      <c r="K1046" s="14">
        <v>0.25013936641096601</v>
      </c>
      <c r="L1046" s="14">
        <v>0.29460898198787799</v>
      </c>
      <c r="M1046" s="14"/>
      <c r="N1046" s="14">
        <v>0.330642915015324</v>
      </c>
      <c r="O1046" s="14">
        <v>0.245393957699757</v>
      </c>
      <c r="P1046" s="14"/>
      <c r="Q1046" s="14">
        <v>0.16133943930266001</v>
      </c>
      <c r="R1046" s="14">
        <v>0.19584535582385501</v>
      </c>
      <c r="S1046" s="14">
        <v>0.15765780459422399</v>
      </c>
      <c r="T1046" s="14">
        <v>0.25427722866228403</v>
      </c>
      <c r="U1046" s="14">
        <v>0.19925920658190899</v>
      </c>
      <c r="V1046" s="14">
        <v>0.276784112839912</v>
      </c>
      <c r="W1046" s="14">
        <v>0.35877577920618198</v>
      </c>
      <c r="X1046" s="14">
        <v>0.36325804014174601</v>
      </c>
      <c r="Y1046" s="14">
        <v>0.32263176219897099</v>
      </c>
      <c r="Z1046" s="14">
        <v>0.101797310693481</v>
      </c>
      <c r="AA1046" s="14"/>
      <c r="AB1046" s="14">
        <v>0.26607117239646999</v>
      </c>
      <c r="AC1046" s="14">
        <v>0.29158016456872998</v>
      </c>
      <c r="AD1046" s="14">
        <v>0.26590324947666499</v>
      </c>
      <c r="AE1046" s="14"/>
      <c r="AF1046" s="14">
        <v>0.252104612371365</v>
      </c>
      <c r="AG1046" s="14">
        <v>0.268946616729132</v>
      </c>
      <c r="AH1046" s="14">
        <v>0.336795442416224</v>
      </c>
      <c r="AI1046" s="14">
        <v>0.24489146107387499</v>
      </c>
      <c r="AJ1046" s="14">
        <v>0</v>
      </c>
      <c r="AK1046" s="14"/>
      <c r="AL1046" s="14">
        <v>0.245594451396313</v>
      </c>
      <c r="AM1046" s="14">
        <v>0.26687367465527301</v>
      </c>
      <c r="AN1046" s="14">
        <v>0.282460674061979</v>
      </c>
      <c r="AO1046" s="14">
        <v>0.34740233875669402</v>
      </c>
      <c r="AP1046" s="14">
        <v>0</v>
      </c>
      <c r="AQ1046" s="14"/>
      <c r="AR1046" s="14">
        <v>0.175962818028044</v>
      </c>
      <c r="AS1046" s="14">
        <v>0.266018706210018</v>
      </c>
      <c r="AT1046" s="14">
        <v>0.304745318961815</v>
      </c>
      <c r="AU1046" s="14"/>
      <c r="AV1046" s="14">
        <v>0.256842312290196</v>
      </c>
      <c r="AW1046" s="14">
        <v>0.28029063164135998</v>
      </c>
      <c r="AX1046" s="14">
        <v>0.218775777485163</v>
      </c>
      <c r="AY1046" s="14"/>
      <c r="AZ1046" s="14">
        <v>0.18195509204223601</v>
      </c>
      <c r="BA1046" s="14">
        <v>0.26500711911764802</v>
      </c>
      <c r="BB1046" s="14">
        <v>0.30183047473656199</v>
      </c>
      <c r="BC1046" s="14"/>
      <c r="BD1046" s="14">
        <v>0.29522698672749798</v>
      </c>
      <c r="BE1046" s="14">
        <v>0.30830971327803602</v>
      </c>
      <c r="BF1046" s="14"/>
      <c r="BG1046" s="14">
        <v>0.27970790943155799</v>
      </c>
      <c r="BH1046" s="14">
        <v>0.22337116998534601</v>
      </c>
      <c r="BI1046" s="14"/>
      <c r="BJ1046" s="14">
        <v>0.27917864201334902</v>
      </c>
      <c r="BK1046" s="14">
        <v>0.25436301731104899</v>
      </c>
    </row>
    <row r="1047" spans="2:63" x14ac:dyDescent="0.35">
      <c r="B1047" t="s">
        <v>458</v>
      </c>
      <c r="C1047" s="14">
        <v>7.9017486050722202E-2</v>
      </c>
      <c r="D1047" s="14">
        <v>7.4951654128974005E-2</v>
      </c>
      <c r="E1047" s="14">
        <v>8.3273465456520104E-2</v>
      </c>
      <c r="F1047" s="14"/>
      <c r="G1047" s="14">
        <v>0.105483074002499</v>
      </c>
      <c r="H1047" s="14">
        <v>8.3333887413675201E-2</v>
      </c>
      <c r="I1047" s="14">
        <v>9.6928837994281702E-2</v>
      </c>
      <c r="J1047" s="14">
        <v>8.6492334853473907E-2</v>
      </c>
      <c r="K1047" s="14">
        <v>4.9323785199190097E-2</v>
      </c>
      <c r="L1047" s="14">
        <v>4.9251865412250899E-2</v>
      </c>
      <c r="M1047" s="14"/>
      <c r="N1047" s="14">
        <v>5.6713026655223202E-2</v>
      </c>
      <c r="O1047" s="14">
        <v>8.3515864416200999E-2</v>
      </c>
      <c r="P1047" s="14"/>
      <c r="Q1047" s="14">
        <v>0.13911209619092299</v>
      </c>
      <c r="R1047" s="14">
        <v>9.56795234214253E-2</v>
      </c>
      <c r="S1047" s="14">
        <v>8.7754195930925594E-2</v>
      </c>
      <c r="T1047" s="14">
        <v>0.16254665267046101</v>
      </c>
      <c r="U1047" s="14">
        <v>3.0662343258335101E-2</v>
      </c>
      <c r="V1047" s="14">
        <v>4.18667591766341E-2</v>
      </c>
      <c r="W1047" s="14">
        <v>5.0676613833996097E-2</v>
      </c>
      <c r="X1047" s="14">
        <v>2.0057081316161698E-2</v>
      </c>
      <c r="Y1047" s="14">
        <v>9.7916731766185094E-2</v>
      </c>
      <c r="Z1047" s="14">
        <v>9.1840298908674498E-2</v>
      </c>
      <c r="AA1047" s="14"/>
      <c r="AB1047" s="14">
        <v>4.2900938091722497E-2</v>
      </c>
      <c r="AC1047" s="14">
        <v>0.109147182061663</v>
      </c>
      <c r="AD1047" s="14">
        <v>8.2406121575159502E-2</v>
      </c>
      <c r="AE1047" s="14"/>
      <c r="AF1047" s="14">
        <v>7.3178211082055994E-2</v>
      </c>
      <c r="AG1047" s="14">
        <v>8.1945508450463903E-2</v>
      </c>
      <c r="AH1047" s="14">
        <v>5.40640037107133E-2</v>
      </c>
      <c r="AI1047" s="14">
        <v>0.106338070696887</v>
      </c>
      <c r="AJ1047" s="14">
        <v>0</v>
      </c>
      <c r="AK1047" s="14"/>
      <c r="AL1047" s="14">
        <v>6.6303446002752994E-2</v>
      </c>
      <c r="AM1047" s="14">
        <v>8.5130243244135304E-2</v>
      </c>
      <c r="AN1047" s="14">
        <v>0.127727287004058</v>
      </c>
      <c r="AO1047" s="14">
        <v>0</v>
      </c>
      <c r="AP1047" s="14">
        <v>0</v>
      </c>
      <c r="AQ1047" s="14"/>
      <c r="AR1047" s="14">
        <v>2.9099333258214798E-2</v>
      </c>
      <c r="AS1047" s="14">
        <v>8.4726192159297303E-2</v>
      </c>
      <c r="AT1047" s="14">
        <v>9.7424393445461305E-2</v>
      </c>
      <c r="AU1047" s="14"/>
      <c r="AV1047" s="14">
        <v>6.4412015642400303E-2</v>
      </c>
      <c r="AW1047" s="14">
        <v>7.2257233276626004E-2</v>
      </c>
      <c r="AX1047" s="14">
        <v>0.143543596705762</v>
      </c>
      <c r="AY1047" s="14"/>
      <c r="AZ1047" s="14">
        <v>6.3616633658478597E-2</v>
      </c>
      <c r="BA1047" s="14">
        <v>7.9102019469936904E-2</v>
      </c>
      <c r="BB1047" s="14">
        <v>8.9448378676882698E-2</v>
      </c>
      <c r="BC1047" s="14"/>
      <c r="BD1047" s="14">
        <v>4.9563907900782703E-2</v>
      </c>
      <c r="BE1047" s="14">
        <v>6.8271541569831506E-2</v>
      </c>
      <c r="BF1047" s="14"/>
      <c r="BG1047" s="14">
        <v>7.7542858147258906E-2</v>
      </c>
      <c r="BH1047" s="14">
        <v>8.1695308615597997E-2</v>
      </c>
      <c r="BI1047" s="14"/>
      <c r="BJ1047" s="14">
        <v>7.4842399065807599E-2</v>
      </c>
      <c r="BK1047" s="14">
        <v>8.0161827281782394E-2</v>
      </c>
    </row>
    <row r="1048" spans="2:63" x14ac:dyDescent="0.35">
      <c r="B1048" t="s">
        <v>459</v>
      </c>
      <c r="C1048" s="14">
        <v>5.4075858564560701E-2</v>
      </c>
      <c r="D1048" s="14">
        <v>6.1325687321027403E-2</v>
      </c>
      <c r="E1048" s="14">
        <v>4.79695804012693E-2</v>
      </c>
      <c r="F1048" s="14"/>
      <c r="G1048" s="14">
        <v>4.8404136565115399E-2</v>
      </c>
      <c r="H1048" s="14">
        <v>8.1466499138835802E-2</v>
      </c>
      <c r="I1048" s="14">
        <v>4.3371916528522202E-2</v>
      </c>
      <c r="J1048" s="14">
        <v>5.7035182896421802E-2</v>
      </c>
      <c r="K1048" s="14">
        <v>4.1242913111989098E-2</v>
      </c>
      <c r="L1048" s="14">
        <v>4.6775703800804203E-2</v>
      </c>
      <c r="M1048" s="14"/>
      <c r="N1048" s="14">
        <v>3.9361756943382599E-2</v>
      </c>
      <c r="O1048" s="14">
        <v>5.7043408471352898E-2</v>
      </c>
      <c r="P1048" s="14"/>
      <c r="Q1048" s="14">
        <v>7.0576665941257902E-2</v>
      </c>
      <c r="R1048" s="14">
        <v>8.8958109615838304E-2</v>
      </c>
      <c r="S1048" s="14">
        <v>7.33179852033881E-2</v>
      </c>
      <c r="T1048" s="14">
        <v>0.10049738570171</v>
      </c>
      <c r="U1048" s="14">
        <v>0.107529896181143</v>
      </c>
      <c r="V1048" s="14">
        <v>1.7027407688943699E-2</v>
      </c>
      <c r="W1048" s="14">
        <v>3.5651085523354498E-2</v>
      </c>
      <c r="X1048" s="14">
        <v>1.8173957959331299E-2</v>
      </c>
      <c r="Y1048" s="14">
        <v>3.2217872422298698E-2</v>
      </c>
      <c r="Z1048" s="14">
        <v>1.8972627997125201E-2</v>
      </c>
      <c r="AA1048" s="14"/>
      <c r="AB1048" s="14">
        <v>2.3561687159790099E-2</v>
      </c>
      <c r="AC1048" s="14">
        <v>3.9143262680711499E-2</v>
      </c>
      <c r="AD1048" s="14">
        <v>9.0546300269593996E-2</v>
      </c>
      <c r="AE1048" s="14"/>
      <c r="AF1048" s="14">
        <v>3.0134375484253299E-2</v>
      </c>
      <c r="AG1048" s="14">
        <v>7.1855173663429597E-2</v>
      </c>
      <c r="AH1048" s="14">
        <v>4.6157095169986603E-2</v>
      </c>
      <c r="AI1048" s="14">
        <v>6.6587455305401597E-2</v>
      </c>
      <c r="AJ1048" s="14">
        <v>0</v>
      </c>
      <c r="AK1048" s="14"/>
      <c r="AL1048" s="14">
        <v>2.93798349710627E-2</v>
      </c>
      <c r="AM1048" s="14">
        <v>7.1077094434258706E-2</v>
      </c>
      <c r="AN1048" s="14">
        <v>5.4257679545816499E-2</v>
      </c>
      <c r="AO1048" s="14">
        <v>0</v>
      </c>
      <c r="AP1048" s="14">
        <v>0</v>
      </c>
      <c r="AQ1048" s="14"/>
      <c r="AR1048" s="14">
        <v>2.4176604935425901E-2</v>
      </c>
      <c r="AS1048" s="14">
        <v>2.72495839831314E-2</v>
      </c>
      <c r="AT1048" s="14">
        <v>9.3719705548264601E-2</v>
      </c>
      <c r="AU1048" s="14"/>
      <c r="AV1048" s="14">
        <v>2.1546300684959298E-2</v>
      </c>
      <c r="AW1048" s="14">
        <v>5.9139169792914101E-2</v>
      </c>
      <c r="AX1048" s="14">
        <v>0.12140262977256</v>
      </c>
      <c r="AY1048" s="14"/>
      <c r="AZ1048" s="14">
        <v>3.7830284432266402E-2</v>
      </c>
      <c r="BA1048" s="14">
        <v>4.4505514955172402E-2</v>
      </c>
      <c r="BB1048" s="14">
        <v>8.5038262064919698E-2</v>
      </c>
      <c r="BC1048" s="14"/>
      <c r="BD1048" s="14">
        <v>4.9954151935291402E-2</v>
      </c>
      <c r="BE1048" s="14">
        <v>2.7818428457733999E-2</v>
      </c>
      <c r="BF1048" s="14"/>
      <c r="BG1048" s="14">
        <v>4.8482093883757398E-2</v>
      </c>
      <c r="BH1048" s="14">
        <v>6.4233749412603902E-2</v>
      </c>
      <c r="BI1048" s="14"/>
      <c r="BJ1048" s="14">
        <v>4.8857971305658297E-2</v>
      </c>
      <c r="BK1048" s="14">
        <v>5.5506018834504699E-2</v>
      </c>
    </row>
    <row r="1049" spans="2:63" x14ac:dyDescent="0.35">
      <c r="B1049" t="s">
        <v>86</v>
      </c>
      <c r="C1049" s="14">
        <v>0.11312802967661</v>
      </c>
      <c r="D1049" s="14">
        <v>7.9210529741460797E-2</v>
      </c>
      <c r="E1049" s="14">
        <v>0.144479561774249</v>
      </c>
      <c r="F1049" s="14"/>
      <c r="G1049" s="14">
        <v>8.4952500111588503E-2</v>
      </c>
      <c r="H1049" s="14">
        <v>9.9330404603332298E-2</v>
      </c>
      <c r="I1049" s="14">
        <v>9.3807979651337095E-2</v>
      </c>
      <c r="J1049" s="14">
        <v>0.118380247639849</v>
      </c>
      <c r="K1049" s="14">
        <v>0.166406150742992</v>
      </c>
      <c r="L1049" s="14">
        <v>0.12531765674529</v>
      </c>
      <c r="M1049" s="14"/>
      <c r="N1049" s="14">
        <v>6.1790554260039397E-2</v>
      </c>
      <c r="O1049" s="14">
        <v>0.12348180623121301</v>
      </c>
      <c r="P1049" s="14"/>
      <c r="Q1049" s="14">
        <v>0.18525828677856501</v>
      </c>
      <c r="R1049" s="14">
        <v>0.138995620238137</v>
      </c>
      <c r="S1049" s="14">
        <v>8.3529125998700104E-2</v>
      </c>
      <c r="T1049" s="14">
        <v>5.7979487487775698E-2</v>
      </c>
      <c r="U1049" s="14">
        <v>4.42810611809357E-2</v>
      </c>
      <c r="V1049" s="14">
        <v>7.6499327255474495E-2</v>
      </c>
      <c r="W1049" s="14">
        <v>0.126540853347133</v>
      </c>
      <c r="X1049" s="14">
        <v>0.109358736341927</v>
      </c>
      <c r="Y1049" s="14">
        <v>7.6230072467302096E-2</v>
      </c>
      <c r="Z1049" s="14">
        <v>0.30600460939355101</v>
      </c>
      <c r="AA1049" s="14"/>
      <c r="AB1049" s="14">
        <v>6.7844599641530001E-2</v>
      </c>
      <c r="AC1049" s="14">
        <v>9.0199321636161803E-2</v>
      </c>
      <c r="AD1049" s="14">
        <v>9.0780395861523602E-2</v>
      </c>
      <c r="AE1049" s="14"/>
      <c r="AF1049" s="14">
        <v>7.4834311314357194E-2</v>
      </c>
      <c r="AG1049" s="14">
        <v>8.9843486524250005E-2</v>
      </c>
      <c r="AH1049" s="14">
        <v>0.116143365133903</v>
      </c>
      <c r="AI1049" s="14">
        <v>0.22331590573087201</v>
      </c>
      <c r="AJ1049" s="14">
        <v>0</v>
      </c>
      <c r="AK1049" s="14"/>
      <c r="AL1049" s="14">
        <v>7.4095934217291104E-2</v>
      </c>
      <c r="AM1049" s="14">
        <v>7.3385300594638506E-2</v>
      </c>
      <c r="AN1049" s="14">
        <v>0.14503124288743899</v>
      </c>
      <c r="AO1049" s="14">
        <v>0.31205752583466101</v>
      </c>
      <c r="AP1049" s="14">
        <v>0</v>
      </c>
      <c r="AQ1049" s="14"/>
      <c r="AR1049" s="14">
        <v>2.07815254192916E-2</v>
      </c>
      <c r="AS1049" s="14">
        <v>8.7026456012322395E-2</v>
      </c>
      <c r="AT1049" s="14">
        <v>0.104752854290749</v>
      </c>
      <c r="AU1049" s="14"/>
      <c r="AV1049" s="14">
        <v>5.4435636916523901E-2</v>
      </c>
      <c r="AW1049" s="14">
        <v>9.6871149339787896E-2</v>
      </c>
      <c r="AX1049" s="14">
        <v>0.101844828266707</v>
      </c>
      <c r="AY1049" s="14"/>
      <c r="AZ1049" s="14">
        <v>5.4836264701559202E-2</v>
      </c>
      <c r="BA1049" s="14">
        <v>0.114549085303727</v>
      </c>
      <c r="BB1049" s="14">
        <v>7.5570519250668503E-2</v>
      </c>
      <c r="BC1049" s="14"/>
      <c r="BD1049" s="14">
        <v>1.8519912940776598E-2</v>
      </c>
      <c r="BE1049" s="14">
        <v>0.121576891600622</v>
      </c>
      <c r="BF1049" s="14"/>
      <c r="BG1049" s="14">
        <v>6.1782891918430803E-2</v>
      </c>
      <c r="BH1049" s="14">
        <v>0.20636725847635301</v>
      </c>
      <c r="BI1049" s="14"/>
      <c r="BJ1049" s="14">
        <v>0.114637655685456</v>
      </c>
      <c r="BK1049" s="14">
        <v>0.112714259306881</v>
      </c>
    </row>
    <row r="1050" spans="2:63" x14ac:dyDescent="0.35">
      <c r="C1050" s="14"/>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c r="BJ1050" s="14"/>
      <c r="BK1050" s="14"/>
    </row>
    <row r="1051" spans="2:63" x14ac:dyDescent="0.35">
      <c r="B1051" s="6" t="s">
        <v>469</v>
      </c>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row>
    <row r="1052" spans="2:63" x14ac:dyDescent="0.35">
      <c r="B1052" s="21" t="s">
        <v>90</v>
      </c>
      <c r="C1052" s="14"/>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c r="BJ1052" s="14"/>
      <c r="BK1052" s="14"/>
    </row>
    <row r="1053" spans="2:63" x14ac:dyDescent="0.35">
      <c r="B1053" t="s">
        <v>455</v>
      </c>
      <c r="C1053" s="14">
        <v>0.20669123566391601</v>
      </c>
      <c r="D1053" s="14">
        <v>0.22823113901029601</v>
      </c>
      <c r="E1053" s="14">
        <v>0.18741018199864901</v>
      </c>
      <c r="F1053" s="14"/>
      <c r="G1053" s="14">
        <v>0.201612044458542</v>
      </c>
      <c r="H1053" s="14">
        <v>0.26379007981316599</v>
      </c>
      <c r="I1053" s="14">
        <v>0.245673717766725</v>
      </c>
      <c r="J1053" s="14">
        <v>0.16254055547134799</v>
      </c>
      <c r="K1053" s="14">
        <v>0.17904152156145101</v>
      </c>
      <c r="L1053" s="14">
        <v>0.166033025550782</v>
      </c>
      <c r="M1053" s="14"/>
      <c r="N1053" s="14">
        <v>0.23278828517809899</v>
      </c>
      <c r="O1053" s="14">
        <v>0.20142796517365999</v>
      </c>
      <c r="P1053" s="14"/>
      <c r="Q1053" s="14">
        <v>8.7148032698432507E-2</v>
      </c>
      <c r="R1053" s="14">
        <v>0.24492005587558899</v>
      </c>
      <c r="S1053" s="14">
        <v>0.27222770527655699</v>
      </c>
      <c r="T1053" s="14">
        <v>0.16529603301632501</v>
      </c>
      <c r="U1053" s="14">
        <v>0.19292855903789199</v>
      </c>
      <c r="V1053" s="14">
        <v>0.23573293306079501</v>
      </c>
      <c r="W1053" s="14">
        <v>0.19652994952471101</v>
      </c>
      <c r="X1053" s="14">
        <v>0.14694159393244199</v>
      </c>
      <c r="Y1053" s="14">
        <v>0.226301703237485</v>
      </c>
      <c r="Z1053" s="14">
        <v>9.4350207641570302E-2</v>
      </c>
      <c r="AA1053" s="14"/>
      <c r="AB1053" s="14">
        <v>0.25928140052439003</v>
      </c>
      <c r="AC1053" s="14">
        <v>0.15943798705214501</v>
      </c>
      <c r="AD1053" s="14">
        <v>0.22017630632471699</v>
      </c>
      <c r="AE1053" s="14"/>
      <c r="AF1053" s="14">
        <v>0.26056978346033299</v>
      </c>
      <c r="AG1053" s="14">
        <v>0.19189079224637601</v>
      </c>
      <c r="AH1053" s="14">
        <v>0.140089874894021</v>
      </c>
      <c r="AI1053" s="14">
        <v>0.11434843858924899</v>
      </c>
      <c r="AJ1053" s="14">
        <v>0</v>
      </c>
      <c r="AK1053" s="14"/>
      <c r="AL1053" s="14">
        <v>0.27151564916465898</v>
      </c>
      <c r="AM1053" s="14">
        <v>0.209561475942389</v>
      </c>
      <c r="AN1053" s="14">
        <v>0.130350171488295</v>
      </c>
      <c r="AO1053" s="14">
        <v>8.98236936397942E-2</v>
      </c>
      <c r="AP1053" s="14">
        <v>0</v>
      </c>
      <c r="AQ1053" s="14"/>
      <c r="AR1053" s="14">
        <v>0.398162513691459</v>
      </c>
      <c r="AS1053" s="14">
        <v>0.18491993659279601</v>
      </c>
      <c r="AT1053" s="14">
        <v>0.18202606870678301</v>
      </c>
      <c r="AU1053" s="14"/>
      <c r="AV1053" s="14">
        <v>0.32365172302705197</v>
      </c>
      <c r="AW1053" s="14">
        <v>0.17465944557089699</v>
      </c>
      <c r="AX1053" s="14">
        <v>0.14416811751417599</v>
      </c>
      <c r="AY1053" s="14"/>
      <c r="AZ1053" s="14">
        <v>0.31663456691699898</v>
      </c>
      <c r="BA1053" s="14">
        <v>0.18467181826701501</v>
      </c>
      <c r="BB1053" s="14">
        <v>0.207577736600531</v>
      </c>
      <c r="BC1053" s="14"/>
      <c r="BD1053" s="14">
        <v>0.27631422239090397</v>
      </c>
      <c r="BE1053" s="14">
        <v>0.177355827637871</v>
      </c>
      <c r="BF1053" s="14"/>
      <c r="BG1053" s="14">
        <v>0.23664661182321001</v>
      </c>
      <c r="BH1053" s="14">
        <v>0.15229433863633199</v>
      </c>
      <c r="BI1053" s="14"/>
      <c r="BJ1053" s="14">
        <v>0.167679121244657</v>
      </c>
      <c r="BK1053" s="14">
        <v>0.21738398798311201</v>
      </c>
    </row>
    <row r="1054" spans="2:63" x14ac:dyDescent="0.35">
      <c r="B1054" t="s">
        <v>456</v>
      </c>
      <c r="C1054" s="14">
        <v>0.284806577743068</v>
      </c>
      <c r="D1054" s="14">
        <v>0.27407427772346799</v>
      </c>
      <c r="E1054" s="14">
        <v>0.29254351055788402</v>
      </c>
      <c r="F1054" s="14"/>
      <c r="G1054" s="14">
        <v>0.30473376983019101</v>
      </c>
      <c r="H1054" s="14">
        <v>0.27335352181491201</v>
      </c>
      <c r="I1054" s="14">
        <v>0.243013783603484</v>
      </c>
      <c r="J1054" s="14">
        <v>0.30561147045596898</v>
      </c>
      <c r="K1054" s="14">
        <v>0.30055997029892501</v>
      </c>
      <c r="L1054" s="14">
        <v>0.298245365404817</v>
      </c>
      <c r="M1054" s="14"/>
      <c r="N1054" s="14">
        <v>0.28470516320884798</v>
      </c>
      <c r="O1054" s="14">
        <v>0.28482703109450702</v>
      </c>
      <c r="P1054" s="14"/>
      <c r="Q1054" s="14">
        <v>0.32007738683988202</v>
      </c>
      <c r="R1054" s="14">
        <v>0.24386851069006499</v>
      </c>
      <c r="S1054" s="14">
        <v>0.32222870566991502</v>
      </c>
      <c r="T1054" s="14">
        <v>0.26493661767640603</v>
      </c>
      <c r="U1054" s="14">
        <v>0.36435953810347099</v>
      </c>
      <c r="V1054" s="14">
        <v>0.339444644980677</v>
      </c>
      <c r="W1054" s="14">
        <v>0.29067464588666198</v>
      </c>
      <c r="X1054" s="14">
        <v>0.31343985300754901</v>
      </c>
      <c r="Y1054" s="14">
        <v>0.244952389767252</v>
      </c>
      <c r="Z1054" s="14">
        <v>0.26991231146525102</v>
      </c>
      <c r="AA1054" s="14"/>
      <c r="AB1054" s="14">
        <v>0.34847386695996102</v>
      </c>
      <c r="AC1054" s="14">
        <v>0.33137455870599303</v>
      </c>
      <c r="AD1054" s="14">
        <v>0.24013403571075401</v>
      </c>
      <c r="AE1054" s="14"/>
      <c r="AF1054" s="14">
        <v>0.34453875451055099</v>
      </c>
      <c r="AG1054" s="14">
        <v>0.25773155859631602</v>
      </c>
      <c r="AH1054" s="14">
        <v>0.24001806758477301</v>
      </c>
      <c r="AI1054" s="14">
        <v>0.23923581176981401</v>
      </c>
      <c r="AJ1054" s="14">
        <v>0</v>
      </c>
      <c r="AK1054" s="14"/>
      <c r="AL1054" s="14">
        <v>0.35558762057431098</v>
      </c>
      <c r="AM1054" s="14">
        <v>0.24491294089693999</v>
      </c>
      <c r="AN1054" s="14">
        <v>0.24041378947907199</v>
      </c>
      <c r="AO1054" s="14">
        <v>0.49177214641389</v>
      </c>
      <c r="AP1054" s="14">
        <v>0</v>
      </c>
      <c r="AQ1054" s="14"/>
      <c r="AR1054" s="14">
        <v>0.36886606838456698</v>
      </c>
      <c r="AS1054" s="14">
        <v>0.34421397902455397</v>
      </c>
      <c r="AT1054" s="14">
        <v>0.222649098052219</v>
      </c>
      <c r="AU1054" s="14"/>
      <c r="AV1054" s="14">
        <v>0.32089410685033498</v>
      </c>
      <c r="AW1054" s="14">
        <v>0.28738314130303499</v>
      </c>
      <c r="AX1054" s="14">
        <v>0.265178147768101</v>
      </c>
      <c r="AY1054" s="14"/>
      <c r="AZ1054" s="14">
        <v>0.314665661047481</v>
      </c>
      <c r="BA1054" s="14">
        <v>0.30420816369453402</v>
      </c>
      <c r="BB1054" s="14">
        <v>0.238965104821832</v>
      </c>
      <c r="BC1054" s="14"/>
      <c r="BD1054" s="14">
        <v>0.33032288368873403</v>
      </c>
      <c r="BE1054" s="14">
        <v>0.315287603829638</v>
      </c>
      <c r="BF1054" s="14"/>
      <c r="BG1054" s="14">
        <v>0.30015212486974702</v>
      </c>
      <c r="BH1054" s="14">
        <v>0.256940122571784</v>
      </c>
      <c r="BI1054" s="14"/>
      <c r="BJ1054" s="14">
        <v>0.343498116924284</v>
      </c>
      <c r="BK1054" s="14">
        <v>0.26871993129902499</v>
      </c>
    </row>
    <row r="1055" spans="2:63" x14ac:dyDescent="0.35">
      <c r="B1055" t="s">
        <v>457</v>
      </c>
      <c r="C1055" s="14">
        <v>0.26377028599756103</v>
      </c>
      <c r="D1055" s="14">
        <v>0.27953565377844403</v>
      </c>
      <c r="E1055" s="14">
        <v>0.249564751216444</v>
      </c>
      <c r="F1055" s="14"/>
      <c r="G1055" s="14">
        <v>0.30814376128112497</v>
      </c>
      <c r="H1055" s="14">
        <v>0.18438416795896501</v>
      </c>
      <c r="I1055" s="14">
        <v>0.26594145533910901</v>
      </c>
      <c r="J1055" s="14">
        <v>0.27073341908351101</v>
      </c>
      <c r="K1055" s="14">
        <v>0.29444250958899498</v>
      </c>
      <c r="L1055" s="14">
        <v>0.28704869360004198</v>
      </c>
      <c r="M1055" s="14"/>
      <c r="N1055" s="14">
        <v>0.32011032653342703</v>
      </c>
      <c r="O1055" s="14">
        <v>0.25240758874663</v>
      </c>
      <c r="P1055" s="14"/>
      <c r="Q1055" s="14">
        <v>0.233620897619643</v>
      </c>
      <c r="R1055" s="14">
        <v>0.18681884654870101</v>
      </c>
      <c r="S1055" s="14">
        <v>0.21350690510687201</v>
      </c>
      <c r="T1055" s="14">
        <v>0.30666670855354999</v>
      </c>
      <c r="U1055" s="14">
        <v>0.17568266495021501</v>
      </c>
      <c r="V1055" s="14">
        <v>0.30032632324651198</v>
      </c>
      <c r="W1055" s="14">
        <v>0.32281660945721202</v>
      </c>
      <c r="X1055" s="14">
        <v>0.25722279716209401</v>
      </c>
      <c r="Y1055" s="14">
        <v>0.34262239900960401</v>
      </c>
      <c r="Z1055" s="14">
        <v>0.24005092779243101</v>
      </c>
      <c r="AA1055" s="14"/>
      <c r="AB1055" s="14">
        <v>0.26759699090281203</v>
      </c>
      <c r="AC1055" s="14">
        <v>0.30290755630677402</v>
      </c>
      <c r="AD1055" s="14">
        <v>0.25942795966079302</v>
      </c>
      <c r="AE1055" s="14"/>
      <c r="AF1055" s="14">
        <v>0.242513474655287</v>
      </c>
      <c r="AG1055" s="14">
        <v>0.248855843708361</v>
      </c>
      <c r="AH1055" s="14">
        <v>0.40321310099322</v>
      </c>
      <c r="AI1055" s="14">
        <v>0.327787732577413</v>
      </c>
      <c r="AJ1055" s="14">
        <v>0</v>
      </c>
      <c r="AK1055" s="14"/>
      <c r="AL1055" s="14">
        <v>0.22558913048773699</v>
      </c>
      <c r="AM1055" s="14">
        <v>0.28039119870843299</v>
      </c>
      <c r="AN1055" s="14">
        <v>0.32757319043926703</v>
      </c>
      <c r="AO1055" s="14">
        <v>0.24138254409822299</v>
      </c>
      <c r="AP1055" s="14">
        <v>0</v>
      </c>
      <c r="AQ1055" s="14"/>
      <c r="AR1055" s="14">
        <v>0.16721579779564799</v>
      </c>
      <c r="AS1055" s="14">
        <v>0.292614024385217</v>
      </c>
      <c r="AT1055" s="14">
        <v>0.29470381488091302</v>
      </c>
      <c r="AU1055" s="14"/>
      <c r="AV1055" s="14">
        <v>0.231294103731573</v>
      </c>
      <c r="AW1055" s="14">
        <v>0.29535878287018602</v>
      </c>
      <c r="AX1055" s="14">
        <v>0.26295474294716398</v>
      </c>
      <c r="AY1055" s="14"/>
      <c r="AZ1055" s="14">
        <v>0.190923058001054</v>
      </c>
      <c r="BA1055" s="14">
        <v>0.28193162597168803</v>
      </c>
      <c r="BB1055" s="14">
        <v>0.303122569981015</v>
      </c>
      <c r="BC1055" s="14"/>
      <c r="BD1055" s="14">
        <v>0.25658190651371499</v>
      </c>
      <c r="BE1055" s="14">
        <v>0.31444665835213897</v>
      </c>
      <c r="BF1055" s="14"/>
      <c r="BG1055" s="14">
        <v>0.29103073423828502</v>
      </c>
      <c r="BH1055" s="14">
        <v>0.21426719219593701</v>
      </c>
      <c r="BI1055" s="14"/>
      <c r="BJ1055" s="14">
        <v>0.24233361340500501</v>
      </c>
      <c r="BK1055" s="14">
        <v>0.26964582066139697</v>
      </c>
    </row>
    <row r="1056" spans="2:63" x14ac:dyDescent="0.35">
      <c r="B1056" t="s">
        <v>458</v>
      </c>
      <c r="C1056" s="14">
        <v>7.6574181168991506E-2</v>
      </c>
      <c r="D1056" s="14">
        <v>7.1284157699692596E-2</v>
      </c>
      <c r="E1056" s="14">
        <v>8.1912109849671705E-2</v>
      </c>
      <c r="F1056" s="14"/>
      <c r="G1056" s="14">
        <v>6.3505047545222904E-2</v>
      </c>
      <c r="H1056" s="14">
        <v>9.1304550782010302E-2</v>
      </c>
      <c r="I1056" s="14">
        <v>7.1357715082340595E-2</v>
      </c>
      <c r="J1056" s="14">
        <v>9.1529850729130904E-2</v>
      </c>
      <c r="K1056" s="14">
        <v>6.6708323952104506E-2</v>
      </c>
      <c r="L1056" s="14">
        <v>6.8568903773366094E-2</v>
      </c>
      <c r="M1056" s="14"/>
      <c r="N1056" s="14">
        <v>7.0919859528323595E-2</v>
      </c>
      <c r="O1056" s="14">
        <v>7.7714548558706104E-2</v>
      </c>
      <c r="P1056" s="14"/>
      <c r="Q1056" s="14">
        <v>7.6879365760884097E-2</v>
      </c>
      <c r="R1056" s="14">
        <v>0.10336320540005101</v>
      </c>
      <c r="S1056" s="14">
        <v>6.6871051579794297E-2</v>
      </c>
      <c r="T1056" s="14">
        <v>0.10554134230319399</v>
      </c>
      <c r="U1056" s="14">
        <v>0.115218280546343</v>
      </c>
      <c r="V1056" s="14">
        <v>3.0379630819566902E-2</v>
      </c>
      <c r="W1056" s="14">
        <v>3.3036816878605102E-2</v>
      </c>
      <c r="X1056" s="14">
        <v>7.8434856330779096E-2</v>
      </c>
      <c r="Y1056" s="14">
        <v>8.6589203491901898E-2</v>
      </c>
      <c r="Z1056" s="14">
        <v>5.83030980604375E-2</v>
      </c>
      <c r="AA1056" s="14"/>
      <c r="AB1056" s="14">
        <v>4.7864411876433102E-2</v>
      </c>
      <c r="AC1056" s="14">
        <v>6.9467105365910303E-2</v>
      </c>
      <c r="AD1056" s="14">
        <v>9.7048078606089203E-2</v>
      </c>
      <c r="AE1056" s="14"/>
      <c r="AF1056" s="14">
        <v>5.9459741277115098E-2</v>
      </c>
      <c r="AG1056" s="14">
        <v>9.9129067492751799E-2</v>
      </c>
      <c r="AH1056" s="14">
        <v>7.2834939243496294E-2</v>
      </c>
      <c r="AI1056" s="14">
        <v>7.8769847445195704E-2</v>
      </c>
      <c r="AJ1056" s="14">
        <v>0</v>
      </c>
      <c r="AK1056" s="14"/>
      <c r="AL1056" s="14">
        <v>5.0739388375122901E-2</v>
      </c>
      <c r="AM1056" s="14">
        <v>0.10160317384029099</v>
      </c>
      <c r="AN1056" s="14">
        <v>9.3623636228616205E-2</v>
      </c>
      <c r="AO1056" s="14">
        <v>0.17702161584809301</v>
      </c>
      <c r="AP1056" s="14">
        <v>0</v>
      </c>
      <c r="AQ1056" s="14"/>
      <c r="AR1056" s="14">
        <v>3.0077844774381302E-2</v>
      </c>
      <c r="AS1056" s="14">
        <v>7.6472635750106696E-2</v>
      </c>
      <c r="AT1056" s="14">
        <v>9.6142364326554E-2</v>
      </c>
      <c r="AU1056" s="14"/>
      <c r="AV1056" s="14">
        <v>4.6318617533715502E-2</v>
      </c>
      <c r="AW1056" s="14">
        <v>9.3283799257578001E-2</v>
      </c>
      <c r="AX1056" s="14">
        <v>0.10965330962553101</v>
      </c>
      <c r="AY1056" s="14"/>
      <c r="AZ1056" s="14">
        <v>6.7628138423797904E-2</v>
      </c>
      <c r="BA1056" s="14">
        <v>7.8375512125917104E-2</v>
      </c>
      <c r="BB1056" s="14">
        <v>8.3618682355128496E-2</v>
      </c>
      <c r="BC1056" s="14"/>
      <c r="BD1056" s="14">
        <v>7.5496541379235102E-2</v>
      </c>
      <c r="BE1056" s="14">
        <v>4.8715355457775597E-2</v>
      </c>
      <c r="BF1056" s="14"/>
      <c r="BG1056" s="14">
        <v>6.87038895576145E-2</v>
      </c>
      <c r="BH1056" s="14">
        <v>9.0866087906684101E-2</v>
      </c>
      <c r="BI1056" s="14"/>
      <c r="BJ1056" s="14">
        <v>5.69468412476608E-2</v>
      </c>
      <c r="BK1056" s="14">
        <v>8.1953799464170696E-2</v>
      </c>
    </row>
    <row r="1057" spans="2:63" x14ac:dyDescent="0.35">
      <c r="B1057" t="s">
        <v>459</v>
      </c>
      <c r="C1057" s="14">
        <v>6.4001410376972906E-2</v>
      </c>
      <c r="D1057" s="14">
        <v>7.0644189523041995E-2</v>
      </c>
      <c r="E1057" s="14">
        <v>5.8516335574776097E-2</v>
      </c>
      <c r="F1057" s="14"/>
      <c r="G1057" s="14">
        <v>6.5838880874435707E-2</v>
      </c>
      <c r="H1057" s="14">
        <v>0.110824507484588</v>
      </c>
      <c r="I1057" s="14">
        <v>6.3563839836774202E-2</v>
      </c>
      <c r="J1057" s="14">
        <v>4.5837693256998602E-2</v>
      </c>
      <c r="K1057" s="14">
        <v>1.7113203929827299E-2</v>
      </c>
      <c r="L1057" s="14">
        <v>6.4905461051272595E-2</v>
      </c>
      <c r="M1057" s="14"/>
      <c r="N1057" s="14">
        <v>5.29739201235278E-2</v>
      </c>
      <c r="O1057" s="14">
        <v>6.6225442024726605E-2</v>
      </c>
      <c r="P1057" s="14"/>
      <c r="Q1057" s="14">
        <v>9.6023969677690904E-2</v>
      </c>
      <c r="R1057" s="14">
        <v>0.102822823040064</v>
      </c>
      <c r="S1057" s="14">
        <v>5.9001805743180397E-2</v>
      </c>
      <c r="T1057" s="14">
        <v>8.43996347959141E-2</v>
      </c>
      <c r="U1057" s="14">
        <v>0.107529896181143</v>
      </c>
      <c r="V1057" s="14">
        <v>3.6429726156308399E-2</v>
      </c>
      <c r="W1057" s="14">
        <v>5.4447031464037399E-2</v>
      </c>
      <c r="X1057" s="14">
        <v>4.8819226689839498E-2</v>
      </c>
      <c r="Y1057" s="14">
        <v>4.0866134955223503E-2</v>
      </c>
      <c r="Z1057" s="14">
        <v>2.1803116978407401E-2</v>
      </c>
      <c r="AA1057" s="14"/>
      <c r="AB1057" s="14">
        <v>1.9411939885578901E-2</v>
      </c>
      <c r="AC1057" s="14">
        <v>5.3201515597712599E-2</v>
      </c>
      <c r="AD1057" s="14">
        <v>0.103818020128286</v>
      </c>
      <c r="AE1057" s="14"/>
      <c r="AF1057" s="14">
        <v>2.1900869229789999E-2</v>
      </c>
      <c r="AG1057" s="14">
        <v>0.106303941860849</v>
      </c>
      <c r="AH1057" s="14">
        <v>4.6734614865608398E-2</v>
      </c>
      <c r="AI1057" s="14">
        <v>7.5982660255246803E-2</v>
      </c>
      <c r="AJ1057" s="14">
        <v>0</v>
      </c>
      <c r="AK1057" s="14"/>
      <c r="AL1057" s="14">
        <v>2.4806466259943399E-2</v>
      </c>
      <c r="AM1057" s="14">
        <v>0.100794274268107</v>
      </c>
      <c r="AN1057" s="14">
        <v>6.6595736964841196E-2</v>
      </c>
      <c r="AO1057" s="14">
        <v>0</v>
      </c>
      <c r="AP1057" s="14">
        <v>0</v>
      </c>
      <c r="AQ1057" s="14"/>
      <c r="AR1057" s="14">
        <v>1.6679863368122699E-2</v>
      </c>
      <c r="AS1057" s="14">
        <v>3.4264161551759001E-2</v>
      </c>
      <c r="AT1057" s="14">
        <v>0.113828935036562</v>
      </c>
      <c r="AU1057" s="14"/>
      <c r="AV1057" s="14">
        <v>3.1320223396922198E-2</v>
      </c>
      <c r="AW1057" s="14">
        <v>5.94846615805011E-2</v>
      </c>
      <c r="AX1057" s="14">
        <v>0.13832762375124499</v>
      </c>
      <c r="AY1057" s="14"/>
      <c r="AZ1057" s="14">
        <v>5.8896258388787003E-2</v>
      </c>
      <c r="BA1057" s="14">
        <v>4.9526856480929603E-2</v>
      </c>
      <c r="BB1057" s="14">
        <v>9.3395187905145893E-2</v>
      </c>
      <c r="BC1057" s="14"/>
      <c r="BD1057" s="14">
        <v>4.8577811568428199E-2</v>
      </c>
      <c r="BE1057" s="14">
        <v>3.6487565685863102E-2</v>
      </c>
      <c r="BF1057" s="14"/>
      <c r="BG1057" s="14">
        <v>5.4156686252115997E-2</v>
      </c>
      <c r="BH1057" s="14">
        <v>8.1878750378882897E-2</v>
      </c>
      <c r="BI1057" s="14"/>
      <c r="BJ1057" s="14">
        <v>7.7293440766340205E-2</v>
      </c>
      <c r="BK1057" s="14">
        <v>6.0358224384916698E-2</v>
      </c>
    </row>
    <row r="1058" spans="2:63" x14ac:dyDescent="0.35">
      <c r="B1058" t="s">
        <v>86</v>
      </c>
      <c r="C1058" s="14">
        <v>0.104156309049491</v>
      </c>
      <c r="D1058" s="14">
        <v>7.6230582265056801E-2</v>
      </c>
      <c r="E1058" s="14">
        <v>0.13005311080257501</v>
      </c>
      <c r="F1058" s="14"/>
      <c r="G1058" s="14">
        <v>5.6166496010482798E-2</v>
      </c>
      <c r="H1058" s="14">
        <v>7.6343172146358398E-2</v>
      </c>
      <c r="I1058" s="14">
        <v>0.110449488371567</v>
      </c>
      <c r="J1058" s="14">
        <v>0.123747011003042</v>
      </c>
      <c r="K1058" s="14">
        <v>0.142134470668697</v>
      </c>
      <c r="L1058" s="14">
        <v>0.11519855061971999</v>
      </c>
      <c r="M1058" s="14"/>
      <c r="N1058" s="14">
        <v>3.8502445427774298E-2</v>
      </c>
      <c r="O1058" s="14">
        <v>0.11739742440177001</v>
      </c>
      <c r="P1058" s="14"/>
      <c r="Q1058" s="14">
        <v>0.18625034740346699</v>
      </c>
      <c r="R1058" s="14">
        <v>0.11820655844552901</v>
      </c>
      <c r="S1058" s="14">
        <v>6.6163826623681699E-2</v>
      </c>
      <c r="T1058" s="14">
        <v>7.3159663654610102E-2</v>
      </c>
      <c r="U1058" s="14">
        <v>4.42810611809357E-2</v>
      </c>
      <c r="V1058" s="14">
        <v>5.7686741736140697E-2</v>
      </c>
      <c r="W1058" s="14">
        <v>0.102494946788772</v>
      </c>
      <c r="X1058" s="14">
        <v>0.15514167287729699</v>
      </c>
      <c r="Y1058" s="14">
        <v>5.8668169538532502E-2</v>
      </c>
      <c r="Z1058" s="14">
        <v>0.315580338061902</v>
      </c>
      <c r="AA1058" s="14"/>
      <c r="AB1058" s="14">
        <v>5.73713898508251E-2</v>
      </c>
      <c r="AC1058" s="14">
        <v>8.3611276971465198E-2</v>
      </c>
      <c r="AD1058" s="14">
        <v>7.9395599569360001E-2</v>
      </c>
      <c r="AE1058" s="14"/>
      <c r="AF1058" s="14">
        <v>7.1017376866923096E-2</v>
      </c>
      <c r="AG1058" s="14">
        <v>9.6088796095345902E-2</v>
      </c>
      <c r="AH1058" s="14">
        <v>9.7109402418881094E-2</v>
      </c>
      <c r="AI1058" s="14">
        <v>0.16387550936308101</v>
      </c>
      <c r="AJ1058" s="14">
        <v>0</v>
      </c>
      <c r="AK1058" s="14"/>
      <c r="AL1058" s="14">
        <v>7.1761745138226807E-2</v>
      </c>
      <c r="AM1058" s="14">
        <v>6.2736936343839894E-2</v>
      </c>
      <c r="AN1058" s="14">
        <v>0.14144347539990901</v>
      </c>
      <c r="AO1058" s="14">
        <v>0</v>
      </c>
      <c r="AP1058" s="14">
        <v>0</v>
      </c>
      <c r="AQ1058" s="14"/>
      <c r="AR1058" s="14">
        <v>1.8997911985821601E-2</v>
      </c>
      <c r="AS1058" s="14">
        <v>6.7515262695567499E-2</v>
      </c>
      <c r="AT1058" s="14">
        <v>9.0649718996968803E-2</v>
      </c>
      <c r="AU1058" s="14"/>
      <c r="AV1058" s="14">
        <v>4.6521225460402001E-2</v>
      </c>
      <c r="AW1058" s="14">
        <v>8.9830169417802794E-2</v>
      </c>
      <c r="AX1058" s="14">
        <v>7.9718058393783195E-2</v>
      </c>
      <c r="AY1058" s="14"/>
      <c r="AZ1058" s="14">
        <v>5.1252317221880901E-2</v>
      </c>
      <c r="BA1058" s="14">
        <v>0.101286023459917</v>
      </c>
      <c r="BB1058" s="14">
        <v>7.3320718336348498E-2</v>
      </c>
      <c r="BC1058" s="14"/>
      <c r="BD1058" s="14">
        <v>1.27066344589846E-2</v>
      </c>
      <c r="BE1058" s="14">
        <v>0.107706989036714</v>
      </c>
      <c r="BF1058" s="14"/>
      <c r="BG1058" s="14">
        <v>4.93099532590267E-2</v>
      </c>
      <c r="BH1058" s="14">
        <v>0.20375350831038</v>
      </c>
      <c r="BI1058" s="14"/>
      <c r="BJ1058" s="14">
        <v>0.11224886641205301</v>
      </c>
      <c r="BK1058" s="14">
        <v>0.10193823620737801</v>
      </c>
    </row>
    <row r="1059" spans="2:63" x14ac:dyDescent="0.35">
      <c r="C1059" s="14"/>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c r="BJ1059" s="14"/>
      <c r="BK1059" s="14"/>
    </row>
    <row r="1060" spans="2:63" x14ac:dyDescent="0.35">
      <c r="B1060" s="6" t="s">
        <v>470</v>
      </c>
      <c r="C1060" s="14"/>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c r="BJ1060" s="14"/>
      <c r="BK1060" s="14"/>
    </row>
    <row r="1061" spans="2:63" x14ac:dyDescent="0.35">
      <c r="B1061" s="21" t="s">
        <v>90</v>
      </c>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row>
    <row r="1062" spans="2:63" x14ac:dyDescent="0.35">
      <c r="B1062" t="s">
        <v>455</v>
      </c>
      <c r="C1062" s="14">
        <v>0.19964871955003599</v>
      </c>
      <c r="D1062" s="14">
        <v>0.20775537900548799</v>
      </c>
      <c r="E1062" s="14">
        <v>0.19239038418794399</v>
      </c>
      <c r="F1062" s="14"/>
      <c r="G1062" s="14">
        <v>0.22472246074008101</v>
      </c>
      <c r="H1062" s="14">
        <v>0.24259904565082799</v>
      </c>
      <c r="I1062" s="14">
        <v>0.21403421132149</v>
      </c>
      <c r="J1062" s="14">
        <v>0.19936131976553501</v>
      </c>
      <c r="K1062" s="14">
        <v>0.14399854891948999</v>
      </c>
      <c r="L1062" s="14">
        <v>0.15925298864106599</v>
      </c>
      <c r="M1062" s="14"/>
      <c r="N1062" s="14">
        <v>0.22232611172194799</v>
      </c>
      <c r="O1062" s="14">
        <v>0.195075127851499</v>
      </c>
      <c r="P1062" s="14"/>
      <c r="Q1062" s="14">
        <v>0.17586830143277801</v>
      </c>
      <c r="R1062" s="14">
        <v>0.19460467925408101</v>
      </c>
      <c r="S1062" s="14">
        <v>0.276998333918546</v>
      </c>
      <c r="T1062" s="14">
        <v>0.14238296218072499</v>
      </c>
      <c r="U1062" s="14">
        <v>0.18458216443522699</v>
      </c>
      <c r="V1062" s="14">
        <v>0.216016097747223</v>
      </c>
      <c r="W1062" s="14">
        <v>0.18057222514142901</v>
      </c>
      <c r="X1062" s="14">
        <v>0.18235506991592301</v>
      </c>
      <c r="Y1062" s="14">
        <v>0.21972562962501499</v>
      </c>
      <c r="Z1062" s="14">
        <v>0.12519403715312</v>
      </c>
      <c r="AA1062" s="14"/>
      <c r="AB1062" s="14">
        <v>0.26072748224618603</v>
      </c>
      <c r="AC1062" s="14">
        <v>0.16209951232449801</v>
      </c>
      <c r="AD1062" s="14">
        <v>0.196860750226859</v>
      </c>
      <c r="AE1062" s="14"/>
      <c r="AF1062" s="14">
        <v>0.257707788453995</v>
      </c>
      <c r="AG1062" s="14">
        <v>0.18634761927879101</v>
      </c>
      <c r="AH1062" s="14">
        <v>9.2004041300380104E-2</v>
      </c>
      <c r="AI1062" s="14">
        <v>0.115327682237404</v>
      </c>
      <c r="AJ1062" s="14">
        <v>0</v>
      </c>
      <c r="AK1062" s="14"/>
      <c r="AL1062" s="14">
        <v>0.27274711065868001</v>
      </c>
      <c r="AM1062" s="14">
        <v>0.18482098997180699</v>
      </c>
      <c r="AN1062" s="14">
        <v>0.12731604883654499</v>
      </c>
      <c r="AO1062" s="14">
        <v>7.6554399765530398E-2</v>
      </c>
      <c r="AP1062" s="14">
        <v>0</v>
      </c>
      <c r="AQ1062" s="14"/>
      <c r="AR1062" s="14">
        <v>0.35488616261052602</v>
      </c>
      <c r="AS1062" s="14">
        <v>0.19170040066100799</v>
      </c>
      <c r="AT1062" s="14">
        <v>0.17378338972176</v>
      </c>
      <c r="AU1062" s="14"/>
      <c r="AV1062" s="14">
        <v>0.31493264228901802</v>
      </c>
      <c r="AW1062" s="14">
        <v>0.17056468906993899</v>
      </c>
      <c r="AX1062" s="14">
        <v>0.14237907989453699</v>
      </c>
      <c r="AY1062" s="14"/>
      <c r="AZ1062" s="14">
        <v>0.30224758201591001</v>
      </c>
      <c r="BA1062" s="14">
        <v>0.18334106415519599</v>
      </c>
      <c r="BB1062" s="14">
        <v>0.19268542174827299</v>
      </c>
      <c r="BC1062" s="14"/>
      <c r="BD1062" s="14">
        <v>0.28068599761799701</v>
      </c>
      <c r="BE1062" s="14">
        <v>0.18222400302584499</v>
      </c>
      <c r="BF1062" s="14"/>
      <c r="BG1062" s="14">
        <v>0.21658193220082</v>
      </c>
      <c r="BH1062" s="14">
        <v>0.16889917329120699</v>
      </c>
      <c r="BI1062" s="14"/>
      <c r="BJ1062" s="14">
        <v>0.21632004801285201</v>
      </c>
      <c r="BK1062" s="14">
        <v>0.19507930851609201</v>
      </c>
    </row>
    <row r="1063" spans="2:63" x14ac:dyDescent="0.35">
      <c r="B1063" t="s">
        <v>456</v>
      </c>
      <c r="C1063" s="14">
        <v>0.296231700991401</v>
      </c>
      <c r="D1063" s="14">
        <v>0.32749847826751399</v>
      </c>
      <c r="E1063" s="14">
        <v>0.27037596361861599</v>
      </c>
      <c r="F1063" s="14"/>
      <c r="G1063" s="14">
        <v>0.33818026950107899</v>
      </c>
      <c r="H1063" s="14">
        <v>0.29515179488694099</v>
      </c>
      <c r="I1063" s="14">
        <v>0.26583460607383003</v>
      </c>
      <c r="J1063" s="14">
        <v>0.301276557915787</v>
      </c>
      <c r="K1063" s="14">
        <v>0.30899561072574699</v>
      </c>
      <c r="L1063" s="14">
        <v>0.28608643457463701</v>
      </c>
      <c r="M1063" s="14"/>
      <c r="N1063" s="14">
        <v>0.282256029431176</v>
      </c>
      <c r="O1063" s="14">
        <v>0.29905032382707603</v>
      </c>
      <c r="P1063" s="14"/>
      <c r="Q1063" s="14">
        <v>0.23311562719730999</v>
      </c>
      <c r="R1063" s="14">
        <v>0.27700935467068499</v>
      </c>
      <c r="S1063" s="14">
        <v>0.292069419420739</v>
      </c>
      <c r="T1063" s="14">
        <v>0.32084915948805698</v>
      </c>
      <c r="U1063" s="14">
        <v>0.40626989625675602</v>
      </c>
      <c r="V1063" s="14">
        <v>0.392208778562536</v>
      </c>
      <c r="W1063" s="14">
        <v>0.26743083413204399</v>
      </c>
      <c r="X1063" s="14">
        <v>0.35319114105734101</v>
      </c>
      <c r="Y1063" s="14">
        <v>0.24779813461622799</v>
      </c>
      <c r="Z1063" s="14">
        <v>0.27568520090535098</v>
      </c>
      <c r="AA1063" s="14"/>
      <c r="AB1063" s="14">
        <v>0.33976763383792602</v>
      </c>
      <c r="AC1063" s="14">
        <v>0.32911177697730398</v>
      </c>
      <c r="AD1063" s="14">
        <v>0.26797242852214798</v>
      </c>
      <c r="AE1063" s="14"/>
      <c r="AF1063" s="14">
        <v>0.31049081440047699</v>
      </c>
      <c r="AG1063" s="14">
        <v>0.27566750949401803</v>
      </c>
      <c r="AH1063" s="14">
        <v>0.43987949834821899</v>
      </c>
      <c r="AI1063" s="14">
        <v>0.28917740611812198</v>
      </c>
      <c r="AJ1063" s="14">
        <v>0</v>
      </c>
      <c r="AK1063" s="14"/>
      <c r="AL1063" s="14">
        <v>0.336005093631709</v>
      </c>
      <c r="AM1063" s="14">
        <v>0.27977825210975399</v>
      </c>
      <c r="AN1063" s="14">
        <v>0.27432007740405201</v>
      </c>
      <c r="AO1063" s="14">
        <v>0.58159584005368403</v>
      </c>
      <c r="AP1063" s="14">
        <v>0</v>
      </c>
      <c r="AQ1063" s="14"/>
      <c r="AR1063" s="14">
        <v>0.41385251912717902</v>
      </c>
      <c r="AS1063" s="14">
        <v>0.33617066760776998</v>
      </c>
      <c r="AT1063" s="14">
        <v>0.23897641879200901</v>
      </c>
      <c r="AU1063" s="14"/>
      <c r="AV1063" s="14">
        <v>0.31025082751384397</v>
      </c>
      <c r="AW1063" s="14">
        <v>0.31702703873208599</v>
      </c>
      <c r="AX1063" s="14">
        <v>0.29728607203205798</v>
      </c>
      <c r="AY1063" s="14"/>
      <c r="AZ1063" s="14">
        <v>0.38414532200481899</v>
      </c>
      <c r="BA1063" s="14">
        <v>0.30112021787516102</v>
      </c>
      <c r="BB1063" s="14">
        <v>0.26084344718366897</v>
      </c>
      <c r="BC1063" s="14"/>
      <c r="BD1063" s="14">
        <v>0.33068361110544298</v>
      </c>
      <c r="BE1063" s="14">
        <v>0.28232915618112497</v>
      </c>
      <c r="BF1063" s="14"/>
      <c r="BG1063" s="14">
        <v>0.31376003042731498</v>
      </c>
      <c r="BH1063" s="14">
        <v>0.26440146369707901</v>
      </c>
      <c r="BI1063" s="14"/>
      <c r="BJ1063" s="14">
        <v>0.28975007711829198</v>
      </c>
      <c r="BK1063" s="14">
        <v>0.29800823629929302</v>
      </c>
    </row>
    <row r="1064" spans="2:63" x14ac:dyDescent="0.35">
      <c r="B1064" t="s">
        <v>457</v>
      </c>
      <c r="C1064" s="14">
        <v>0.20116636653495601</v>
      </c>
      <c r="D1064" s="14">
        <v>0.20498937598712</v>
      </c>
      <c r="E1064" s="14">
        <v>0.19722076996145099</v>
      </c>
      <c r="F1064" s="14"/>
      <c r="G1064" s="14">
        <v>0.16541066658220099</v>
      </c>
      <c r="H1064" s="14">
        <v>0.151950831473119</v>
      </c>
      <c r="I1064" s="14">
        <v>0.23645465736422899</v>
      </c>
      <c r="J1064" s="14">
        <v>0.183471726550546</v>
      </c>
      <c r="K1064" s="14">
        <v>0.22663538344794201</v>
      </c>
      <c r="L1064" s="14">
        <v>0.24071570827223501</v>
      </c>
      <c r="M1064" s="14"/>
      <c r="N1064" s="14">
        <v>0.23285950699237301</v>
      </c>
      <c r="O1064" s="14">
        <v>0.19477447266119099</v>
      </c>
      <c r="P1064" s="14"/>
      <c r="Q1064" s="14">
        <v>0.140145547051758</v>
      </c>
      <c r="R1064" s="14">
        <v>0.16504788923790101</v>
      </c>
      <c r="S1064" s="14">
        <v>0.221542120887844</v>
      </c>
      <c r="T1064" s="14">
        <v>0.22396600877453399</v>
      </c>
      <c r="U1064" s="14">
        <v>6.7496546826850495E-2</v>
      </c>
      <c r="V1064" s="14">
        <v>0.23998477264006801</v>
      </c>
      <c r="W1064" s="14">
        <v>0.24849107578357699</v>
      </c>
      <c r="X1064" s="14">
        <v>0.19209433032401901</v>
      </c>
      <c r="Y1064" s="14">
        <v>0.229670272341994</v>
      </c>
      <c r="Z1064" s="14">
        <v>0.244103758044173</v>
      </c>
      <c r="AA1064" s="14"/>
      <c r="AB1064" s="14">
        <v>0.214637013448223</v>
      </c>
      <c r="AC1064" s="14">
        <v>0.17620763950496501</v>
      </c>
      <c r="AD1064" s="14">
        <v>0.231982373902306</v>
      </c>
      <c r="AE1064" s="14"/>
      <c r="AF1064" s="14">
        <v>0.20768515752581401</v>
      </c>
      <c r="AG1064" s="14">
        <v>0.20828939284680301</v>
      </c>
      <c r="AH1064" s="14">
        <v>0.17422061586939599</v>
      </c>
      <c r="AI1064" s="14">
        <v>0.18267346004886101</v>
      </c>
      <c r="AJ1064" s="14">
        <v>0</v>
      </c>
      <c r="AK1064" s="14"/>
      <c r="AL1064" s="14">
        <v>0.18423284196626799</v>
      </c>
      <c r="AM1064" s="14">
        <v>0.21948911022092499</v>
      </c>
      <c r="AN1064" s="14">
        <v>0.16837218304951501</v>
      </c>
      <c r="AO1064" s="14">
        <v>0.24138254409822299</v>
      </c>
      <c r="AP1064" s="14">
        <v>0</v>
      </c>
      <c r="AQ1064" s="14"/>
      <c r="AR1064" s="14">
        <v>0.13268086202984</v>
      </c>
      <c r="AS1064" s="14">
        <v>0.22753185848798499</v>
      </c>
      <c r="AT1064" s="14">
        <v>0.215602605765984</v>
      </c>
      <c r="AU1064" s="14"/>
      <c r="AV1064" s="14">
        <v>0.19368237667360499</v>
      </c>
      <c r="AW1064" s="14">
        <v>0.201479204742294</v>
      </c>
      <c r="AX1064" s="14">
        <v>0.21104896813617699</v>
      </c>
      <c r="AY1064" s="14"/>
      <c r="AZ1064" s="14">
        <v>0.14417575447761</v>
      </c>
      <c r="BA1064" s="14">
        <v>0.19898655900902601</v>
      </c>
      <c r="BB1064" s="14">
        <v>0.24598310537832699</v>
      </c>
      <c r="BC1064" s="14"/>
      <c r="BD1064" s="14">
        <v>0.24462237274625601</v>
      </c>
      <c r="BE1064" s="14">
        <v>0.206806919163425</v>
      </c>
      <c r="BF1064" s="14"/>
      <c r="BG1064" s="14">
        <v>0.227866627606057</v>
      </c>
      <c r="BH1064" s="14">
        <v>0.152680533996222</v>
      </c>
      <c r="BI1064" s="14"/>
      <c r="BJ1064" s="14">
        <v>0.178392515207041</v>
      </c>
      <c r="BK1064" s="14">
        <v>0.207408405840659</v>
      </c>
    </row>
    <row r="1065" spans="2:63" x14ac:dyDescent="0.35">
      <c r="B1065" t="s">
        <v>458</v>
      </c>
      <c r="C1065" s="14">
        <v>0.122540088070343</v>
      </c>
      <c r="D1065" s="14">
        <v>9.4237922458303605E-2</v>
      </c>
      <c r="E1065" s="14">
        <v>0.14483814753626301</v>
      </c>
      <c r="F1065" s="14"/>
      <c r="G1065" s="14">
        <v>0.105471364688872</v>
      </c>
      <c r="H1065" s="14">
        <v>0.13147981804649</v>
      </c>
      <c r="I1065" s="14">
        <v>0.11475250585105801</v>
      </c>
      <c r="J1065" s="14">
        <v>0.12916153376685099</v>
      </c>
      <c r="K1065" s="14">
        <v>0.107746767187201</v>
      </c>
      <c r="L1065" s="14">
        <v>0.13934292682053201</v>
      </c>
      <c r="M1065" s="14"/>
      <c r="N1065" s="14">
        <v>0.15046358580442601</v>
      </c>
      <c r="O1065" s="14">
        <v>0.116908458275234</v>
      </c>
      <c r="P1065" s="14"/>
      <c r="Q1065" s="14">
        <v>8.8945319461426905E-2</v>
      </c>
      <c r="R1065" s="14">
        <v>0.117294601674024</v>
      </c>
      <c r="S1065" s="14">
        <v>0.104730572300828</v>
      </c>
      <c r="T1065" s="14">
        <v>0.12705188085433999</v>
      </c>
      <c r="U1065" s="14">
        <v>0.116598541596348</v>
      </c>
      <c r="V1065" s="14">
        <v>8.8892451128983696E-2</v>
      </c>
      <c r="W1065" s="14">
        <v>0.12696377120264399</v>
      </c>
      <c r="X1065" s="14">
        <v>0.1048581486862</v>
      </c>
      <c r="Y1065" s="14">
        <v>0.184674238176259</v>
      </c>
      <c r="Z1065" s="14">
        <v>7.5058626431873901E-2</v>
      </c>
      <c r="AA1065" s="14"/>
      <c r="AB1065" s="14">
        <v>9.2104069326086294E-2</v>
      </c>
      <c r="AC1065" s="14">
        <v>0.15626858957226</v>
      </c>
      <c r="AD1065" s="14">
        <v>0.122066312396032</v>
      </c>
      <c r="AE1065" s="14"/>
      <c r="AF1065" s="14">
        <v>0.111788260729378</v>
      </c>
      <c r="AG1065" s="14">
        <v>0.13378546453214701</v>
      </c>
      <c r="AH1065" s="14">
        <v>7.5526468775384895E-2</v>
      </c>
      <c r="AI1065" s="14">
        <v>0.14821762083105999</v>
      </c>
      <c r="AJ1065" s="14">
        <v>0</v>
      </c>
      <c r="AK1065" s="14"/>
      <c r="AL1065" s="14">
        <v>0.10391539255700701</v>
      </c>
      <c r="AM1065" s="14">
        <v>0.14782631189713699</v>
      </c>
      <c r="AN1065" s="14">
        <v>0.12859598098577599</v>
      </c>
      <c r="AO1065" s="14">
        <v>0</v>
      </c>
      <c r="AP1065" s="14">
        <v>0</v>
      </c>
      <c r="AQ1065" s="14"/>
      <c r="AR1065" s="14">
        <v>4.5766065074006997E-2</v>
      </c>
      <c r="AS1065" s="14">
        <v>0.119914640930081</v>
      </c>
      <c r="AT1065" s="14">
        <v>0.15882397880405</v>
      </c>
      <c r="AU1065" s="14"/>
      <c r="AV1065" s="14">
        <v>0.116108002532597</v>
      </c>
      <c r="AW1065" s="14">
        <v>0.149681429968478</v>
      </c>
      <c r="AX1065" s="14">
        <v>8.9386924253599107E-2</v>
      </c>
      <c r="AY1065" s="14"/>
      <c r="AZ1065" s="14">
        <v>6.91591598038169E-2</v>
      </c>
      <c r="BA1065" s="14">
        <v>0.147224915491553</v>
      </c>
      <c r="BB1065" s="14">
        <v>0.12560525086119201</v>
      </c>
      <c r="BC1065" s="14"/>
      <c r="BD1065" s="14">
        <v>7.0253018941208403E-2</v>
      </c>
      <c r="BE1065" s="14">
        <v>0.142859932597447</v>
      </c>
      <c r="BF1065" s="14"/>
      <c r="BG1065" s="14">
        <v>0.11083055833879001</v>
      </c>
      <c r="BH1065" s="14">
        <v>0.143803786434921</v>
      </c>
      <c r="BI1065" s="14"/>
      <c r="BJ1065" s="14">
        <v>0.12719599281923</v>
      </c>
      <c r="BK1065" s="14">
        <v>0.121263960461196</v>
      </c>
    </row>
    <row r="1066" spans="2:63" x14ac:dyDescent="0.35">
      <c r="B1066" t="s">
        <v>459</v>
      </c>
      <c r="C1066" s="14">
        <v>6.9998924390713604E-2</v>
      </c>
      <c r="D1066" s="14">
        <v>7.9951391889326096E-2</v>
      </c>
      <c r="E1066" s="14">
        <v>6.15840989266732E-2</v>
      </c>
      <c r="F1066" s="14"/>
      <c r="G1066" s="14">
        <v>8.0109619454729206E-2</v>
      </c>
      <c r="H1066" s="14">
        <v>8.6900643775080402E-2</v>
      </c>
      <c r="I1066" s="14">
        <v>6.5791390530620497E-2</v>
      </c>
      <c r="J1066" s="14">
        <v>6.7713559500113901E-2</v>
      </c>
      <c r="K1066" s="14">
        <v>6.0039162394015702E-2</v>
      </c>
      <c r="L1066" s="14">
        <v>5.8155041120307699E-2</v>
      </c>
      <c r="M1066" s="14"/>
      <c r="N1066" s="14">
        <v>6.9977649119545293E-2</v>
      </c>
      <c r="O1066" s="14">
        <v>7.0003215201705604E-2</v>
      </c>
      <c r="P1066" s="14"/>
      <c r="Q1066" s="14">
        <v>9.0801441603653693E-2</v>
      </c>
      <c r="R1066" s="14">
        <v>9.9521049321068603E-2</v>
      </c>
      <c r="S1066" s="14">
        <v>3.18395216509696E-2</v>
      </c>
      <c r="T1066" s="14">
        <v>0.15722094754492799</v>
      </c>
      <c r="U1066" s="14">
        <v>0.130817527901432</v>
      </c>
      <c r="V1066" s="14">
        <v>1.7027407688943699E-2</v>
      </c>
      <c r="W1066" s="14">
        <v>6.69706052042046E-2</v>
      </c>
      <c r="X1066" s="14">
        <v>5.9402490607650203E-2</v>
      </c>
      <c r="Y1066" s="14">
        <v>4.5815797360988397E-2</v>
      </c>
      <c r="Z1066" s="14">
        <v>4.7896769046339202E-2</v>
      </c>
      <c r="AA1066" s="14"/>
      <c r="AB1066" s="14">
        <v>2.9436944081106701E-2</v>
      </c>
      <c r="AC1066" s="14">
        <v>7.7481789330633197E-2</v>
      </c>
      <c r="AD1066" s="14">
        <v>9.7265208245646301E-2</v>
      </c>
      <c r="AE1066" s="14"/>
      <c r="AF1066" s="14">
        <v>3.8054136959213503E-2</v>
      </c>
      <c r="AG1066" s="14">
        <v>8.7691586609481495E-2</v>
      </c>
      <c r="AH1066" s="14">
        <v>9.5539283368770003E-2</v>
      </c>
      <c r="AI1066" s="14">
        <v>0.102706811317054</v>
      </c>
      <c r="AJ1066" s="14">
        <v>0</v>
      </c>
      <c r="AK1066" s="14"/>
      <c r="AL1066" s="14">
        <v>3.5549017945628703E-2</v>
      </c>
      <c r="AM1066" s="14">
        <v>0.10450016641995299</v>
      </c>
      <c r="AN1066" s="14">
        <v>0.111315619591626</v>
      </c>
      <c r="AO1066" s="14">
        <v>0</v>
      </c>
      <c r="AP1066" s="14">
        <v>0</v>
      </c>
      <c r="AQ1066" s="14"/>
      <c r="AR1066" s="14">
        <v>3.4956235342439898E-2</v>
      </c>
      <c r="AS1066" s="14">
        <v>4.49063502378469E-2</v>
      </c>
      <c r="AT1066" s="14">
        <v>0.114304290454913</v>
      </c>
      <c r="AU1066" s="14"/>
      <c r="AV1066" s="14">
        <v>3.00791285649099E-2</v>
      </c>
      <c r="AW1066" s="14">
        <v>6.9464720062894503E-2</v>
      </c>
      <c r="AX1066" s="14">
        <v>0.149548701051639</v>
      </c>
      <c r="AY1066" s="14"/>
      <c r="AZ1066" s="14">
        <v>5.59735720433178E-2</v>
      </c>
      <c r="BA1066" s="14">
        <v>5.7896200920645999E-2</v>
      </c>
      <c r="BB1066" s="14">
        <v>0.103758277626672</v>
      </c>
      <c r="BC1066" s="14"/>
      <c r="BD1066" s="14">
        <v>6.1048365130111901E-2</v>
      </c>
      <c r="BE1066" s="14">
        <v>6.8825461518466496E-2</v>
      </c>
      <c r="BF1066" s="14"/>
      <c r="BG1066" s="14">
        <v>7.1626013591832696E-2</v>
      </c>
      <c r="BH1066" s="14">
        <v>6.7044242624832801E-2</v>
      </c>
      <c r="BI1066" s="14"/>
      <c r="BJ1066" s="14">
        <v>6.0422559868827101E-2</v>
      </c>
      <c r="BK1066" s="14">
        <v>7.2623690965793797E-2</v>
      </c>
    </row>
    <row r="1067" spans="2:63" x14ac:dyDescent="0.35">
      <c r="B1067" t="s">
        <v>86</v>
      </c>
      <c r="C1067" s="14">
        <v>0.110414200462551</v>
      </c>
      <c r="D1067" s="14">
        <v>8.5567452392248305E-2</v>
      </c>
      <c r="E1067" s="14">
        <v>0.133590635769053</v>
      </c>
      <c r="F1067" s="14"/>
      <c r="G1067" s="14">
        <v>8.6105619033037095E-2</v>
      </c>
      <c r="H1067" s="14">
        <v>9.1917866167542203E-2</v>
      </c>
      <c r="I1067" s="14">
        <v>0.103132628858771</v>
      </c>
      <c r="J1067" s="14">
        <v>0.119015302501168</v>
      </c>
      <c r="K1067" s="14">
        <v>0.15258452732560299</v>
      </c>
      <c r="L1067" s="14">
        <v>0.11644690057122201</v>
      </c>
      <c r="M1067" s="14"/>
      <c r="N1067" s="14">
        <v>4.2117116930531502E-2</v>
      </c>
      <c r="O1067" s="14">
        <v>0.12418840218329399</v>
      </c>
      <c r="P1067" s="14"/>
      <c r="Q1067" s="14">
        <v>0.27112376325307302</v>
      </c>
      <c r="R1067" s="14">
        <v>0.14652242584224101</v>
      </c>
      <c r="S1067" s="14">
        <v>7.2820031821073397E-2</v>
      </c>
      <c r="T1067" s="14">
        <v>2.8529041157415901E-2</v>
      </c>
      <c r="U1067" s="14">
        <v>9.4235322983386605E-2</v>
      </c>
      <c r="V1067" s="14">
        <v>4.5870492232245499E-2</v>
      </c>
      <c r="W1067" s="14">
        <v>0.10957148853610101</v>
      </c>
      <c r="X1067" s="14">
        <v>0.10809881940886699</v>
      </c>
      <c r="Y1067" s="14">
        <v>7.2315927879516698E-2</v>
      </c>
      <c r="Z1067" s="14">
        <v>0.232061608419143</v>
      </c>
      <c r="AA1067" s="14"/>
      <c r="AB1067" s="14">
        <v>6.3326857060472197E-2</v>
      </c>
      <c r="AC1067" s="14">
        <v>9.8830692290341304E-2</v>
      </c>
      <c r="AD1067" s="14">
        <v>8.3852926707007905E-2</v>
      </c>
      <c r="AE1067" s="14"/>
      <c r="AF1067" s="14">
        <v>7.4273841931123102E-2</v>
      </c>
      <c r="AG1067" s="14">
        <v>0.10821842723876</v>
      </c>
      <c r="AH1067" s="14">
        <v>0.12283009233785</v>
      </c>
      <c r="AI1067" s="14">
        <v>0.16189701944749901</v>
      </c>
      <c r="AJ1067" s="14">
        <v>0</v>
      </c>
      <c r="AK1067" s="14"/>
      <c r="AL1067" s="14">
        <v>6.7550543240707694E-2</v>
      </c>
      <c r="AM1067" s="14">
        <v>6.3585169380423606E-2</v>
      </c>
      <c r="AN1067" s="14">
        <v>0.190080090132487</v>
      </c>
      <c r="AO1067" s="14">
        <v>0.100467216082562</v>
      </c>
      <c r="AP1067" s="14">
        <v>0</v>
      </c>
      <c r="AQ1067" s="14"/>
      <c r="AR1067" s="14">
        <v>1.78581558160078E-2</v>
      </c>
      <c r="AS1067" s="14">
        <v>7.9776082075310395E-2</v>
      </c>
      <c r="AT1067" s="14">
        <v>9.8509316461283206E-2</v>
      </c>
      <c r="AU1067" s="14"/>
      <c r="AV1067" s="14">
        <v>3.4947022426025598E-2</v>
      </c>
      <c r="AW1067" s="14">
        <v>9.1782917424308094E-2</v>
      </c>
      <c r="AX1067" s="14">
        <v>0.110350254631991</v>
      </c>
      <c r="AY1067" s="14"/>
      <c r="AZ1067" s="14">
        <v>4.4298609654526699E-2</v>
      </c>
      <c r="BA1067" s="14">
        <v>0.111431042548418</v>
      </c>
      <c r="BB1067" s="14">
        <v>7.1124497201867504E-2</v>
      </c>
      <c r="BC1067" s="14"/>
      <c r="BD1067" s="14">
        <v>1.27066344589846E-2</v>
      </c>
      <c r="BE1067" s="14">
        <v>0.11695452751369199</v>
      </c>
      <c r="BF1067" s="14"/>
      <c r="BG1067" s="14">
        <v>5.9334837835184902E-2</v>
      </c>
      <c r="BH1067" s="14">
        <v>0.203170799955738</v>
      </c>
      <c r="BI1067" s="14"/>
      <c r="BJ1067" s="14">
        <v>0.12791880697375799</v>
      </c>
      <c r="BK1067" s="14">
        <v>0.105616397916967</v>
      </c>
    </row>
    <row r="1068" spans="2:63" x14ac:dyDescent="0.35">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c r="AR1068" s="14"/>
      <c r="AS1068" s="14"/>
      <c r="AT1068" s="14"/>
      <c r="AU1068" s="14"/>
      <c r="AV1068" s="14"/>
      <c r="AW1068" s="14"/>
      <c r="AX1068" s="14"/>
      <c r="AY1068" s="14"/>
      <c r="AZ1068" s="14"/>
      <c r="BA1068" s="14"/>
      <c r="BB1068" s="14"/>
      <c r="BC1068" s="14"/>
      <c r="BD1068" s="14"/>
      <c r="BE1068" s="14"/>
      <c r="BF1068" s="14"/>
      <c r="BG1068" s="14"/>
      <c r="BH1068" s="14"/>
      <c r="BI1068" s="14"/>
      <c r="BJ1068" s="14"/>
      <c r="BK1068" s="14"/>
    </row>
    <row r="1069" spans="2:63" x14ac:dyDescent="0.35">
      <c r="B1069" s="6" t="s">
        <v>475</v>
      </c>
      <c r="C1069" s="14"/>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c r="AR1069" s="14"/>
      <c r="AS1069" s="14"/>
      <c r="AT1069" s="14"/>
      <c r="AU1069" s="14"/>
      <c r="AV1069" s="14"/>
      <c r="AW1069" s="14"/>
      <c r="AX1069" s="14"/>
      <c r="AY1069" s="14"/>
      <c r="AZ1069" s="14"/>
      <c r="BA1069" s="14"/>
      <c r="BB1069" s="14"/>
      <c r="BC1069" s="14"/>
      <c r="BD1069" s="14"/>
      <c r="BE1069" s="14"/>
      <c r="BF1069" s="14"/>
      <c r="BG1069" s="14"/>
      <c r="BH1069" s="14"/>
      <c r="BI1069" s="14"/>
      <c r="BJ1069" s="14"/>
      <c r="BK1069" s="14"/>
    </row>
    <row r="1070" spans="2:63" x14ac:dyDescent="0.35">
      <c r="B1070" s="21" t="s">
        <v>90</v>
      </c>
      <c r="C1070" s="14"/>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c r="AR1070" s="14"/>
      <c r="AS1070" s="14"/>
      <c r="AT1070" s="14"/>
      <c r="AU1070" s="14"/>
      <c r="AV1070" s="14"/>
      <c r="AW1070" s="14"/>
      <c r="AX1070" s="14"/>
      <c r="AY1070" s="14"/>
      <c r="AZ1070" s="14"/>
      <c r="BA1070" s="14"/>
      <c r="BB1070" s="14"/>
      <c r="BC1070" s="14"/>
      <c r="BD1070" s="14"/>
      <c r="BE1070" s="14"/>
      <c r="BF1070" s="14"/>
      <c r="BG1070" s="14"/>
      <c r="BH1070" s="14"/>
      <c r="BI1070" s="14"/>
      <c r="BJ1070" s="14"/>
      <c r="BK1070" s="14"/>
    </row>
    <row r="1071" spans="2:63" x14ac:dyDescent="0.35">
      <c r="B1071" t="s">
        <v>175</v>
      </c>
      <c r="C1071" s="14">
        <v>0.13456889781404399</v>
      </c>
      <c r="D1071" s="14">
        <v>0.17652174273820301</v>
      </c>
      <c r="E1071" s="14">
        <v>9.7877246978235605E-2</v>
      </c>
      <c r="F1071" s="14"/>
      <c r="G1071" s="14">
        <v>9.2559846005073207E-2</v>
      </c>
      <c r="H1071" s="14">
        <v>8.6298304305957405E-2</v>
      </c>
      <c r="I1071" s="14">
        <v>0.164893648036605</v>
      </c>
      <c r="J1071" s="14">
        <v>0.16677603023860599</v>
      </c>
      <c r="K1071" s="14">
        <v>0.177624653630577</v>
      </c>
      <c r="L1071" s="14">
        <v>0.11984019607730401</v>
      </c>
      <c r="M1071" s="14"/>
      <c r="N1071" s="14">
        <v>0.113257401736861</v>
      </c>
      <c r="O1071" s="14">
        <v>0.138867014669946</v>
      </c>
      <c r="P1071" s="14"/>
      <c r="Q1071" s="14">
        <v>9.3831634675094602E-2</v>
      </c>
      <c r="R1071" s="14">
        <v>0.176717433020642</v>
      </c>
      <c r="S1071" s="14">
        <v>0.15104531644962799</v>
      </c>
      <c r="T1071" s="14">
        <v>0.109067889619876</v>
      </c>
      <c r="U1071" s="14">
        <v>0.20375201000647999</v>
      </c>
      <c r="V1071" s="14">
        <v>0.10797412358295</v>
      </c>
      <c r="W1071" s="14">
        <v>0.14066547026350401</v>
      </c>
      <c r="X1071" s="14">
        <v>0.182819551232381</v>
      </c>
      <c r="Y1071" s="14">
        <v>7.6114751490772695E-2</v>
      </c>
      <c r="Z1071" s="14">
        <v>0.14772374672629399</v>
      </c>
      <c r="AA1071" s="14"/>
      <c r="AB1071" s="14">
        <v>8.4393245613298404E-2</v>
      </c>
      <c r="AC1071" s="14">
        <v>0.105877421991825</v>
      </c>
      <c r="AD1071" s="14">
        <v>0.197360845110026</v>
      </c>
      <c r="AE1071" s="14"/>
      <c r="AF1071" s="14">
        <v>9.5683894979776904E-2</v>
      </c>
      <c r="AG1071" s="14">
        <v>0.16434488376381001</v>
      </c>
      <c r="AH1071" s="14">
        <v>0.15576617486634001</v>
      </c>
      <c r="AI1071" s="14">
        <v>0.14441379145674399</v>
      </c>
      <c r="AJ1071" s="14">
        <v>0</v>
      </c>
      <c r="AK1071" s="14"/>
      <c r="AL1071" s="14">
        <v>9.5250020954763107E-2</v>
      </c>
      <c r="AM1071" s="14">
        <v>0.18110832816157901</v>
      </c>
      <c r="AN1071" s="14">
        <v>0.13834183511828199</v>
      </c>
      <c r="AO1071" s="14">
        <v>8.92954830011434E-2</v>
      </c>
      <c r="AP1071" s="14">
        <v>0</v>
      </c>
      <c r="AQ1071" s="14"/>
      <c r="AR1071" s="14">
        <v>0.152886175063802</v>
      </c>
      <c r="AS1071" s="14">
        <v>9.7784631549643605E-2</v>
      </c>
      <c r="AT1071" s="14">
        <v>0.158847668973983</v>
      </c>
      <c r="AU1071" s="14"/>
      <c r="AV1071" s="14">
        <v>0.10417850065779601</v>
      </c>
      <c r="AW1071" s="14">
        <v>0.12823695172324501</v>
      </c>
      <c r="AX1071" s="14">
        <v>0.23284104738873099</v>
      </c>
      <c r="AY1071" s="14"/>
      <c r="AZ1071" s="14">
        <v>0.14826762897006501</v>
      </c>
      <c r="BA1071" s="14">
        <v>0.111903739494845</v>
      </c>
      <c r="BB1071" s="14">
        <v>0.16776599446610799</v>
      </c>
      <c r="BC1071" s="14"/>
      <c r="BD1071" s="14">
        <v>0.10691414579172299</v>
      </c>
      <c r="BE1071" s="14">
        <v>0.105784783239825</v>
      </c>
      <c r="BF1071" s="14"/>
      <c r="BG1071" s="14">
        <v>0.129753125642008</v>
      </c>
      <c r="BH1071" s="14">
        <v>0.143314007925747</v>
      </c>
      <c r="BI1071" s="14"/>
      <c r="BJ1071" s="14">
        <v>0.13280724029917901</v>
      </c>
      <c r="BK1071" s="14">
        <v>0.13505174699456399</v>
      </c>
    </row>
    <row r="1072" spans="2:63" x14ac:dyDescent="0.35">
      <c r="B1072" t="s">
        <v>176</v>
      </c>
      <c r="C1072" s="14">
        <v>0.125424616151638</v>
      </c>
      <c r="D1072" s="14">
        <v>0.14817789036050499</v>
      </c>
      <c r="E1072" s="14">
        <v>0.10592353675385199</v>
      </c>
      <c r="F1072" s="14"/>
      <c r="G1072" s="14">
        <v>0.129660001646974</v>
      </c>
      <c r="H1072" s="14">
        <v>9.4828830833410593E-2</v>
      </c>
      <c r="I1072" s="14">
        <v>0.14660263548851099</v>
      </c>
      <c r="J1072" s="14">
        <v>0.142042279893865</v>
      </c>
      <c r="K1072" s="14">
        <v>9.5151139930031006E-2</v>
      </c>
      <c r="L1072" s="14">
        <v>0.13970936693920899</v>
      </c>
      <c r="M1072" s="14"/>
      <c r="N1072" s="14">
        <v>0.13986150795335101</v>
      </c>
      <c r="O1072" s="14">
        <v>0.122512974107595</v>
      </c>
      <c r="P1072" s="14"/>
      <c r="Q1072" s="14">
        <v>0.117522973000597</v>
      </c>
      <c r="R1072" s="14">
        <v>0.14391918738673701</v>
      </c>
      <c r="S1072" s="14">
        <v>0.160567056460583</v>
      </c>
      <c r="T1072" s="14">
        <v>0.18655118781861499</v>
      </c>
      <c r="U1072" s="14">
        <v>7.1053472234700404E-2</v>
      </c>
      <c r="V1072" s="14">
        <v>9.1471077909344001E-2</v>
      </c>
      <c r="W1072" s="14">
        <v>0.12930028437876101</v>
      </c>
      <c r="X1072" s="14">
        <v>0.141278923916898</v>
      </c>
      <c r="Y1072" s="14">
        <v>0.12869916978936799</v>
      </c>
      <c r="Z1072" s="14">
        <v>6.0959898467804197E-2</v>
      </c>
      <c r="AA1072" s="14"/>
      <c r="AB1072" s="14">
        <v>0.106363131832623</v>
      </c>
      <c r="AC1072" s="14">
        <v>0.12852568390735</v>
      </c>
      <c r="AD1072" s="14">
        <v>0.146975278508261</v>
      </c>
      <c r="AE1072" s="14"/>
      <c r="AF1072" s="14">
        <v>0.106249680124524</v>
      </c>
      <c r="AG1072" s="14">
        <v>0.14051087551236999</v>
      </c>
      <c r="AH1072" s="14">
        <v>0.147295315662335</v>
      </c>
      <c r="AI1072" s="14">
        <v>0.14527192513162099</v>
      </c>
      <c r="AJ1072" s="14">
        <v>0</v>
      </c>
      <c r="AK1072" s="14"/>
      <c r="AL1072" s="14">
        <v>0.109341168356032</v>
      </c>
      <c r="AM1072" s="14">
        <v>0.13711402232928699</v>
      </c>
      <c r="AN1072" s="14">
        <v>0.13893279739078501</v>
      </c>
      <c r="AO1072" s="14">
        <v>0.24955490202656899</v>
      </c>
      <c r="AP1072" s="14">
        <v>0</v>
      </c>
      <c r="AQ1072" s="14"/>
      <c r="AR1072" s="14">
        <v>0.11039782137587401</v>
      </c>
      <c r="AS1072" s="14">
        <v>0.10718722376204499</v>
      </c>
      <c r="AT1072" s="14">
        <v>0.14462452018361199</v>
      </c>
      <c r="AU1072" s="14"/>
      <c r="AV1072" s="14">
        <v>0.101704004484665</v>
      </c>
      <c r="AW1072" s="14">
        <v>0.13458542158714801</v>
      </c>
      <c r="AX1072" s="14">
        <v>0.135915488065872</v>
      </c>
      <c r="AY1072" s="14"/>
      <c r="AZ1072" s="14">
        <v>0.103530927490653</v>
      </c>
      <c r="BA1072" s="14">
        <v>0.104027310334826</v>
      </c>
      <c r="BB1072" s="14">
        <v>0.15560210871176899</v>
      </c>
      <c r="BC1072" s="14"/>
      <c r="BD1072" s="14">
        <v>0.120030883021691</v>
      </c>
      <c r="BE1072" s="14">
        <v>0.13164239052124599</v>
      </c>
      <c r="BF1072" s="14"/>
      <c r="BG1072" s="14">
        <v>0.133993279861265</v>
      </c>
      <c r="BH1072" s="14">
        <v>0.109864513851541</v>
      </c>
      <c r="BI1072" s="14"/>
      <c r="BJ1072" s="14">
        <v>0.12514372145687599</v>
      </c>
      <c r="BK1072" s="14">
        <v>0.125501606016032</v>
      </c>
    </row>
    <row r="1073" spans="2:63" x14ac:dyDescent="0.35">
      <c r="B1073" t="s">
        <v>177</v>
      </c>
      <c r="C1073" s="14">
        <v>0.16321733312216999</v>
      </c>
      <c r="D1073" s="14">
        <v>0.14046069754026499</v>
      </c>
      <c r="E1073" s="14">
        <v>0.18287784040321101</v>
      </c>
      <c r="F1073" s="14"/>
      <c r="G1073" s="14">
        <v>0.137559574315061</v>
      </c>
      <c r="H1073" s="14">
        <v>0.13681413395366801</v>
      </c>
      <c r="I1073" s="14">
        <v>0.14058624163786801</v>
      </c>
      <c r="J1073" s="14">
        <v>0.10992050934787399</v>
      </c>
      <c r="K1073" s="14">
        <v>0.230986479885571</v>
      </c>
      <c r="L1073" s="14">
        <v>0.23875229667816</v>
      </c>
      <c r="M1073" s="14"/>
      <c r="N1073" s="14">
        <v>0.17772400344616199</v>
      </c>
      <c r="O1073" s="14">
        <v>0.16029161809884401</v>
      </c>
      <c r="P1073" s="14"/>
      <c r="Q1073" s="14">
        <v>0.13644514589138601</v>
      </c>
      <c r="R1073" s="14">
        <v>0.159821664639754</v>
      </c>
      <c r="S1073" s="14">
        <v>4.5479078104855401E-2</v>
      </c>
      <c r="T1073" s="14">
        <v>0.12275381262266701</v>
      </c>
      <c r="U1073" s="14">
        <v>9.2760096123883806E-2</v>
      </c>
      <c r="V1073" s="14">
        <v>0.181613235317237</v>
      </c>
      <c r="W1073" s="14">
        <v>0.16363161177181801</v>
      </c>
      <c r="X1073" s="14">
        <v>0.19936187792464299</v>
      </c>
      <c r="Y1073" s="14">
        <v>0.207773607757781</v>
      </c>
      <c r="Z1073" s="14">
        <v>0.17706584655569199</v>
      </c>
      <c r="AA1073" s="14"/>
      <c r="AB1073" s="14">
        <v>0.18003353741844799</v>
      </c>
      <c r="AC1073" s="14">
        <v>0.149537835004181</v>
      </c>
      <c r="AD1073" s="14">
        <v>0.148647724099227</v>
      </c>
      <c r="AE1073" s="14"/>
      <c r="AF1073" s="14">
        <v>0.16132748393315899</v>
      </c>
      <c r="AG1073" s="14">
        <v>0.16233804857400999</v>
      </c>
      <c r="AH1073" s="14">
        <v>0.21324378212078399</v>
      </c>
      <c r="AI1073" s="14">
        <v>0.14434324770249399</v>
      </c>
      <c r="AJ1073" s="14">
        <v>0</v>
      </c>
      <c r="AK1073" s="14"/>
      <c r="AL1073" s="14">
        <v>0.14571907670186901</v>
      </c>
      <c r="AM1073" s="14">
        <v>0.142502245639159</v>
      </c>
      <c r="AN1073" s="14">
        <v>0.19226811684602399</v>
      </c>
      <c r="AO1073" s="14">
        <v>0.25255427717964202</v>
      </c>
      <c r="AP1073" s="14">
        <v>0</v>
      </c>
      <c r="AQ1073" s="14"/>
      <c r="AR1073" s="14">
        <v>0.13417287465355901</v>
      </c>
      <c r="AS1073" s="14">
        <v>0.16524530489415501</v>
      </c>
      <c r="AT1073" s="14">
        <v>0.16150714781301401</v>
      </c>
      <c r="AU1073" s="14"/>
      <c r="AV1073" s="14">
        <v>0.106315343127464</v>
      </c>
      <c r="AW1073" s="14">
        <v>0.173756391873187</v>
      </c>
      <c r="AX1073" s="14">
        <v>0.143649712906424</v>
      </c>
      <c r="AY1073" s="14"/>
      <c r="AZ1073" s="14">
        <v>0.12590916129625199</v>
      </c>
      <c r="BA1073" s="14">
        <v>0.17376994942938001</v>
      </c>
      <c r="BB1073" s="14">
        <v>0.156780568359698</v>
      </c>
      <c r="BC1073" s="14"/>
      <c r="BD1073" s="14">
        <v>0.13157453701862801</v>
      </c>
      <c r="BE1073" s="14">
        <v>0.221303834777169</v>
      </c>
      <c r="BF1073" s="14"/>
      <c r="BG1073" s="14">
        <v>0.144243368408908</v>
      </c>
      <c r="BH1073" s="14">
        <v>0.19767274437201501</v>
      </c>
      <c r="BI1073" s="14"/>
      <c r="BJ1073" s="14">
        <v>0.15787777193196001</v>
      </c>
      <c r="BK1073" s="14">
        <v>0.16468084275629299</v>
      </c>
    </row>
    <row r="1074" spans="2:63" x14ac:dyDescent="0.35">
      <c r="B1074" t="s">
        <v>178</v>
      </c>
      <c r="C1074" s="14">
        <v>0.267822234934179</v>
      </c>
      <c r="D1074" s="14">
        <v>0.27886961127889598</v>
      </c>
      <c r="E1074" s="14">
        <v>0.256400170712899</v>
      </c>
      <c r="F1074" s="14"/>
      <c r="G1074" s="14">
        <v>0.35073968666344602</v>
      </c>
      <c r="H1074" s="14">
        <v>0.28424991922556198</v>
      </c>
      <c r="I1074" s="14">
        <v>0.29680667698232999</v>
      </c>
      <c r="J1074" s="14">
        <v>0.206424261611941</v>
      </c>
      <c r="K1074" s="14">
        <v>0.201706563220621</v>
      </c>
      <c r="L1074" s="14">
        <v>0.26629279328168198</v>
      </c>
      <c r="M1074" s="14"/>
      <c r="N1074" s="14">
        <v>0.30094963133094299</v>
      </c>
      <c r="O1074" s="14">
        <v>0.26114107935836101</v>
      </c>
      <c r="P1074" s="14"/>
      <c r="Q1074" s="14">
        <v>0.30143309462795498</v>
      </c>
      <c r="R1074" s="14">
        <v>0.19908331328967199</v>
      </c>
      <c r="S1074" s="14">
        <v>0.21637834994976399</v>
      </c>
      <c r="T1074" s="14">
        <v>0.27763352667869001</v>
      </c>
      <c r="U1074" s="14">
        <v>0.23875773830840699</v>
      </c>
      <c r="V1074" s="14">
        <v>0.30566808396328099</v>
      </c>
      <c r="W1074" s="14">
        <v>0.28435410029524699</v>
      </c>
      <c r="X1074" s="14">
        <v>0.25266652152633701</v>
      </c>
      <c r="Y1074" s="14">
        <v>0.31406088566600898</v>
      </c>
      <c r="Z1074" s="14">
        <v>0.32554253610719802</v>
      </c>
      <c r="AA1074" s="14"/>
      <c r="AB1074" s="14">
        <v>0.28516090987273401</v>
      </c>
      <c r="AC1074" s="14">
        <v>0.29639668630364902</v>
      </c>
      <c r="AD1074" s="14">
        <v>0.24827819209481899</v>
      </c>
      <c r="AE1074" s="14"/>
      <c r="AF1074" s="14">
        <v>0.30555216219090298</v>
      </c>
      <c r="AG1074" s="14">
        <v>0.24023820306581001</v>
      </c>
      <c r="AH1074" s="14">
        <v>0.30635558217725001</v>
      </c>
      <c r="AI1074" s="14">
        <v>0.23726786701098901</v>
      </c>
      <c r="AJ1074" s="14">
        <v>0</v>
      </c>
      <c r="AK1074" s="14"/>
      <c r="AL1074" s="14">
        <v>0.27629199349807099</v>
      </c>
      <c r="AM1074" s="14">
        <v>0.24343416724340999</v>
      </c>
      <c r="AN1074" s="14">
        <v>0.28367278252297001</v>
      </c>
      <c r="AO1074" s="14">
        <v>8.0341710939307504E-2</v>
      </c>
      <c r="AP1074" s="14">
        <v>0</v>
      </c>
      <c r="AQ1074" s="14"/>
      <c r="AR1074" s="14">
        <v>0.24845612271904799</v>
      </c>
      <c r="AS1074" s="14">
        <v>0.305183498142715</v>
      </c>
      <c r="AT1074" s="14">
        <v>0.22887819205721799</v>
      </c>
      <c r="AU1074" s="14"/>
      <c r="AV1074" s="14">
        <v>0.29967066254196401</v>
      </c>
      <c r="AW1074" s="14">
        <v>0.28257648446986899</v>
      </c>
      <c r="AX1074" s="14">
        <v>0.17533694392624199</v>
      </c>
      <c r="AY1074" s="14"/>
      <c r="AZ1074" s="14">
        <v>0.26386372743046499</v>
      </c>
      <c r="BA1074" s="14">
        <v>0.29344339031451999</v>
      </c>
      <c r="BB1074" s="14">
        <v>0.226601252011978</v>
      </c>
      <c r="BC1074" s="14"/>
      <c r="BD1074" s="14">
        <v>0.38903832898761798</v>
      </c>
      <c r="BE1074" s="14">
        <v>0.253790605260794</v>
      </c>
      <c r="BF1074" s="14"/>
      <c r="BG1074" s="14">
        <v>0.26706787726237702</v>
      </c>
      <c r="BH1074" s="14">
        <v>0.26919209643672598</v>
      </c>
      <c r="BI1074" s="14"/>
      <c r="BJ1074" s="14">
        <v>0.24944974436785</v>
      </c>
      <c r="BK1074" s="14">
        <v>0.272857914082488</v>
      </c>
    </row>
    <row r="1075" spans="2:63" x14ac:dyDescent="0.35">
      <c r="B1075" t="s">
        <v>113</v>
      </c>
      <c r="C1075" s="14">
        <v>0.30896691797796899</v>
      </c>
      <c r="D1075" s="14">
        <v>0.25597005808213003</v>
      </c>
      <c r="E1075" s="14">
        <v>0.35692120515180298</v>
      </c>
      <c r="F1075" s="14"/>
      <c r="G1075" s="14">
        <v>0.28948089136944699</v>
      </c>
      <c r="H1075" s="14">
        <v>0.39780881168140197</v>
      </c>
      <c r="I1075" s="14">
        <v>0.25111079785468599</v>
      </c>
      <c r="J1075" s="14">
        <v>0.37483691890771498</v>
      </c>
      <c r="K1075" s="14">
        <v>0.29453116333320001</v>
      </c>
      <c r="L1075" s="14">
        <v>0.23540534702364499</v>
      </c>
      <c r="M1075" s="14"/>
      <c r="N1075" s="14">
        <v>0.26820745553268299</v>
      </c>
      <c r="O1075" s="14">
        <v>0.317187313765254</v>
      </c>
      <c r="P1075" s="14"/>
      <c r="Q1075" s="14">
        <v>0.35076715180496798</v>
      </c>
      <c r="R1075" s="14">
        <v>0.320458401663195</v>
      </c>
      <c r="S1075" s="14">
        <v>0.42653019903516898</v>
      </c>
      <c r="T1075" s="14">
        <v>0.30399358326015202</v>
      </c>
      <c r="U1075" s="14">
        <v>0.393676683326529</v>
      </c>
      <c r="V1075" s="14">
        <v>0.31327347922718801</v>
      </c>
      <c r="W1075" s="14">
        <v>0.28204853329066898</v>
      </c>
      <c r="X1075" s="14">
        <v>0.22387312539974</v>
      </c>
      <c r="Y1075" s="14">
        <v>0.27335158529607001</v>
      </c>
      <c r="Z1075" s="14">
        <v>0.28870797214301203</v>
      </c>
      <c r="AA1075" s="14"/>
      <c r="AB1075" s="14">
        <v>0.34404917526289702</v>
      </c>
      <c r="AC1075" s="14">
        <v>0.31966237279299398</v>
      </c>
      <c r="AD1075" s="14">
        <v>0.25873796018766698</v>
      </c>
      <c r="AE1075" s="14"/>
      <c r="AF1075" s="14">
        <v>0.33118677877163699</v>
      </c>
      <c r="AG1075" s="14">
        <v>0.292567989084</v>
      </c>
      <c r="AH1075" s="14">
        <v>0.177339145173291</v>
      </c>
      <c r="AI1075" s="14">
        <v>0.32870316869815203</v>
      </c>
      <c r="AJ1075" s="14">
        <v>0</v>
      </c>
      <c r="AK1075" s="14"/>
      <c r="AL1075" s="14">
        <v>0.373397740489264</v>
      </c>
      <c r="AM1075" s="14">
        <v>0.29584123662656597</v>
      </c>
      <c r="AN1075" s="14">
        <v>0.24678446812193799</v>
      </c>
      <c r="AO1075" s="14">
        <v>0.32825362685333798</v>
      </c>
      <c r="AP1075" s="14">
        <v>0</v>
      </c>
      <c r="AQ1075" s="14"/>
      <c r="AR1075" s="14">
        <v>0.35408700618771599</v>
      </c>
      <c r="AS1075" s="14">
        <v>0.324599341651442</v>
      </c>
      <c r="AT1075" s="14">
        <v>0.30614247097217301</v>
      </c>
      <c r="AU1075" s="14"/>
      <c r="AV1075" s="14">
        <v>0.38813148918811002</v>
      </c>
      <c r="AW1075" s="14">
        <v>0.28084475034655199</v>
      </c>
      <c r="AX1075" s="14">
        <v>0.31225680771273201</v>
      </c>
      <c r="AY1075" s="14"/>
      <c r="AZ1075" s="14">
        <v>0.35842855481256403</v>
      </c>
      <c r="BA1075" s="14">
        <v>0.31685561042642901</v>
      </c>
      <c r="BB1075" s="14">
        <v>0.29325007645044698</v>
      </c>
      <c r="BC1075" s="14"/>
      <c r="BD1075" s="14">
        <v>0.25244210518033999</v>
      </c>
      <c r="BE1075" s="14">
        <v>0.287478386200966</v>
      </c>
      <c r="BF1075" s="14"/>
      <c r="BG1075" s="14">
        <v>0.32494234882544198</v>
      </c>
      <c r="BH1075" s="14">
        <v>0.27995663741397098</v>
      </c>
      <c r="BI1075" s="14"/>
      <c r="BJ1075" s="14">
        <v>0.33472152194413501</v>
      </c>
      <c r="BK1075" s="14">
        <v>0.30190789015062203</v>
      </c>
    </row>
    <row r="1076" spans="2:63" x14ac:dyDescent="0.35">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c r="AR1076" s="14"/>
      <c r="AS1076" s="14"/>
      <c r="AT1076" s="14"/>
      <c r="AU1076" s="14"/>
      <c r="AV1076" s="14"/>
      <c r="AW1076" s="14"/>
      <c r="AX1076" s="14"/>
      <c r="AY1076" s="14"/>
      <c r="AZ1076" s="14"/>
      <c r="BA1076" s="14"/>
      <c r="BB1076" s="14"/>
      <c r="BC1076" s="14"/>
      <c r="BD1076" s="14"/>
      <c r="BE1076" s="14"/>
      <c r="BF1076" s="14"/>
      <c r="BG1076" s="14"/>
      <c r="BH1076" s="14"/>
      <c r="BI1076" s="14"/>
      <c r="BJ1076" s="14"/>
      <c r="BK1076" s="14"/>
    </row>
    <row r="1077" spans="2:63" x14ac:dyDescent="0.35">
      <c r="B1077" s="6" t="s">
        <v>476</v>
      </c>
      <c r="C1077" s="14"/>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c r="BJ1077" s="14"/>
      <c r="BK1077" s="14"/>
    </row>
    <row r="1078" spans="2:63" x14ac:dyDescent="0.35">
      <c r="B1078" s="21" t="s">
        <v>90</v>
      </c>
      <c r="C1078" s="14"/>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c r="BJ1078" s="14"/>
      <c r="BK1078" s="14"/>
    </row>
    <row r="1079" spans="2:63" x14ac:dyDescent="0.35">
      <c r="B1079" t="s">
        <v>175</v>
      </c>
      <c r="C1079" s="14">
        <v>0.208421910886255</v>
      </c>
      <c r="D1079" s="14">
        <v>0.230891075220023</v>
      </c>
      <c r="E1079" s="14">
        <v>0.18980736655717301</v>
      </c>
      <c r="F1079" s="14"/>
      <c r="G1079" s="14">
        <v>9.60828878604921E-2</v>
      </c>
      <c r="H1079" s="14">
        <v>0.16562945093068401</v>
      </c>
      <c r="I1079" s="14">
        <v>0.194151102035621</v>
      </c>
      <c r="J1079" s="14">
        <v>0.29493039733507598</v>
      </c>
      <c r="K1079" s="14">
        <v>0.25806558515384498</v>
      </c>
      <c r="L1079" s="14">
        <v>0.23296029060030499</v>
      </c>
      <c r="M1079" s="14"/>
      <c r="N1079" s="14">
        <v>0.201998253485796</v>
      </c>
      <c r="O1079" s="14">
        <v>0.20971743842920501</v>
      </c>
      <c r="P1079" s="14"/>
      <c r="Q1079" s="14">
        <v>8.8400798226094202E-2</v>
      </c>
      <c r="R1079" s="14">
        <v>0.28794996978293003</v>
      </c>
      <c r="S1079" s="14">
        <v>0.18431419028849499</v>
      </c>
      <c r="T1079" s="14">
        <v>0.174694512611487</v>
      </c>
      <c r="U1079" s="14">
        <v>0.32502735967128799</v>
      </c>
      <c r="V1079" s="14">
        <v>0.19128509806939201</v>
      </c>
      <c r="W1079" s="14">
        <v>0.18791838941866401</v>
      </c>
      <c r="X1079" s="14">
        <v>0.241560248124355</v>
      </c>
      <c r="Y1079" s="14">
        <v>0.16467344727296199</v>
      </c>
      <c r="Z1079" s="14">
        <v>0.19388608533811699</v>
      </c>
      <c r="AA1079" s="14"/>
      <c r="AB1079" s="14">
        <v>0.17099180073604101</v>
      </c>
      <c r="AC1079" s="14">
        <v>0.16211581970737901</v>
      </c>
      <c r="AD1079" s="14">
        <v>0.25342731936990698</v>
      </c>
      <c r="AE1079" s="14"/>
      <c r="AF1079" s="14">
        <v>0.152317969096676</v>
      </c>
      <c r="AG1079" s="14">
        <v>0.24492811948043799</v>
      </c>
      <c r="AH1079" s="14">
        <v>0.24009909447667399</v>
      </c>
      <c r="AI1079" s="14">
        <v>0.26879614857471001</v>
      </c>
      <c r="AJ1079" s="14">
        <v>0</v>
      </c>
      <c r="AK1079" s="14"/>
      <c r="AL1079" s="14">
        <v>0.15707059900074499</v>
      </c>
      <c r="AM1079" s="14">
        <v>0.26800884297198702</v>
      </c>
      <c r="AN1079" s="14">
        <v>0.22783626729222001</v>
      </c>
      <c r="AO1079" s="14">
        <v>0.169925395595761</v>
      </c>
      <c r="AP1079" s="14">
        <v>0</v>
      </c>
      <c r="AQ1079" s="14"/>
      <c r="AR1079" s="14">
        <v>0.19421453444204001</v>
      </c>
      <c r="AS1079" s="14">
        <v>0.18381562708799301</v>
      </c>
      <c r="AT1079" s="14">
        <v>0.24651842002517299</v>
      </c>
      <c r="AU1079" s="14"/>
      <c r="AV1079" s="14">
        <v>0.212422268639052</v>
      </c>
      <c r="AW1079" s="14">
        <v>0.19577435018739001</v>
      </c>
      <c r="AX1079" s="14">
        <v>0.28179033292140099</v>
      </c>
      <c r="AY1079" s="14"/>
      <c r="AZ1079" s="14">
        <v>0.23387903399832299</v>
      </c>
      <c r="BA1079" s="14">
        <v>0.20000417067426801</v>
      </c>
      <c r="BB1079" s="14">
        <v>0.22377474816895801</v>
      </c>
      <c r="BC1079" s="14"/>
      <c r="BD1079" s="14">
        <v>0.19120197042081699</v>
      </c>
      <c r="BE1079" s="14">
        <v>0.19013936763984299</v>
      </c>
      <c r="BF1079" s="14"/>
      <c r="BG1079" s="14">
        <v>0.19022730200447499</v>
      </c>
      <c r="BH1079" s="14">
        <v>0.24146206569974299</v>
      </c>
      <c r="BI1079" s="14"/>
      <c r="BJ1079" s="14">
        <v>0.21455273831956401</v>
      </c>
      <c r="BK1079" s="14">
        <v>0.20674152467207599</v>
      </c>
    </row>
    <row r="1080" spans="2:63" x14ac:dyDescent="0.35">
      <c r="B1080" t="s">
        <v>176</v>
      </c>
      <c r="C1080" s="14">
        <v>0.15926883086493299</v>
      </c>
      <c r="D1080" s="14">
        <v>0.18343716957079401</v>
      </c>
      <c r="E1080" s="14">
        <v>0.13875298806876099</v>
      </c>
      <c r="F1080" s="14"/>
      <c r="G1080" s="14">
        <v>0.153196418675866</v>
      </c>
      <c r="H1080" s="14">
        <v>0.13403658380324701</v>
      </c>
      <c r="I1080" s="14">
        <v>0.17417091656324199</v>
      </c>
      <c r="J1080" s="14">
        <v>0.17051444230091101</v>
      </c>
      <c r="K1080" s="14">
        <v>0.182331850846053</v>
      </c>
      <c r="L1080" s="14">
        <v>0.14583553544870001</v>
      </c>
      <c r="M1080" s="14"/>
      <c r="N1080" s="14">
        <v>0.17950496142960601</v>
      </c>
      <c r="O1080" s="14">
        <v>0.155187594448528</v>
      </c>
      <c r="P1080" s="14"/>
      <c r="Q1080" s="14">
        <v>0.12950057333146101</v>
      </c>
      <c r="R1080" s="14">
        <v>0.143367891631482</v>
      </c>
      <c r="S1080" s="14">
        <v>0.187542998384433</v>
      </c>
      <c r="T1080" s="14">
        <v>0.18770809545300299</v>
      </c>
      <c r="U1080" s="14">
        <v>0.13079239564466799</v>
      </c>
      <c r="V1080" s="14">
        <v>0.15391606571028199</v>
      </c>
      <c r="W1080" s="14">
        <v>0.22749202733120799</v>
      </c>
      <c r="X1080" s="14">
        <v>0.14959077158148301</v>
      </c>
      <c r="Y1080" s="14">
        <v>0.14542300709658099</v>
      </c>
      <c r="Z1080" s="14">
        <v>0.15462212459067501</v>
      </c>
      <c r="AA1080" s="14"/>
      <c r="AB1080" s="14">
        <v>0.113663916731643</v>
      </c>
      <c r="AC1080" s="14">
        <v>0.17384901285655799</v>
      </c>
      <c r="AD1080" s="14">
        <v>0.176785090962328</v>
      </c>
      <c r="AE1080" s="14"/>
      <c r="AF1080" s="14">
        <v>0.14763566309909101</v>
      </c>
      <c r="AG1080" s="14">
        <v>0.17372517717018601</v>
      </c>
      <c r="AH1080" s="14">
        <v>8.9931988357736498E-2</v>
      </c>
      <c r="AI1080" s="14">
        <v>0.18519113597794001</v>
      </c>
      <c r="AJ1080" s="14">
        <v>0</v>
      </c>
      <c r="AK1080" s="14"/>
      <c r="AL1080" s="14">
        <v>0.14879148725093799</v>
      </c>
      <c r="AM1080" s="14">
        <v>0.16175316625533301</v>
      </c>
      <c r="AN1080" s="14">
        <v>0.20080894026846599</v>
      </c>
      <c r="AO1080" s="14">
        <v>0.17683730381070101</v>
      </c>
      <c r="AP1080" s="14">
        <v>0</v>
      </c>
      <c r="AQ1080" s="14"/>
      <c r="AR1080" s="14">
        <v>0.118565799312205</v>
      </c>
      <c r="AS1080" s="14">
        <v>0.16091733300602701</v>
      </c>
      <c r="AT1080" s="14">
        <v>0.16196692624054099</v>
      </c>
      <c r="AU1080" s="14"/>
      <c r="AV1080" s="14">
        <v>0.148522848062593</v>
      </c>
      <c r="AW1080" s="14">
        <v>0.16680847445618999</v>
      </c>
      <c r="AX1080" s="14">
        <v>0.149094556269355</v>
      </c>
      <c r="AY1080" s="14"/>
      <c r="AZ1080" s="14">
        <v>0.120158627578352</v>
      </c>
      <c r="BA1080" s="14">
        <v>0.163101221558305</v>
      </c>
      <c r="BB1080" s="14">
        <v>0.16749321188290001</v>
      </c>
      <c r="BC1080" s="14"/>
      <c r="BD1080" s="14">
        <v>0.13309300401208901</v>
      </c>
      <c r="BE1080" s="14">
        <v>0.17997444470974699</v>
      </c>
      <c r="BF1080" s="14"/>
      <c r="BG1080" s="14">
        <v>0.15994593528369799</v>
      </c>
      <c r="BH1080" s="14">
        <v>0.15803925594159801</v>
      </c>
      <c r="BI1080" s="14"/>
      <c r="BJ1080" s="14">
        <v>0.159020624198212</v>
      </c>
      <c r="BK1080" s="14">
        <v>0.15933686133317901</v>
      </c>
    </row>
    <row r="1081" spans="2:63" x14ac:dyDescent="0.35">
      <c r="B1081" t="s">
        <v>177</v>
      </c>
      <c r="C1081" s="14">
        <v>0.18236903865044199</v>
      </c>
      <c r="D1081" s="14">
        <v>0.17157265718822901</v>
      </c>
      <c r="E1081" s="14">
        <v>0.19346157602511799</v>
      </c>
      <c r="F1081" s="14"/>
      <c r="G1081" s="14">
        <v>0.14926668653140099</v>
      </c>
      <c r="H1081" s="14">
        <v>0.14108979669924801</v>
      </c>
      <c r="I1081" s="14">
        <v>0.15699072440427</v>
      </c>
      <c r="J1081" s="14">
        <v>0.17647748426013701</v>
      </c>
      <c r="K1081" s="14">
        <v>0.211782190961749</v>
      </c>
      <c r="L1081" s="14">
        <v>0.26655908475465601</v>
      </c>
      <c r="M1081" s="14"/>
      <c r="N1081" s="14">
        <v>0.22429937154133001</v>
      </c>
      <c r="O1081" s="14">
        <v>0.17391250092454899</v>
      </c>
      <c r="P1081" s="14"/>
      <c r="Q1081" s="14">
        <v>0.15089591520856799</v>
      </c>
      <c r="R1081" s="14">
        <v>0.13131779401499799</v>
      </c>
      <c r="S1081" s="14">
        <v>0.11242120957370901</v>
      </c>
      <c r="T1081" s="14">
        <v>9.5596146342667401E-2</v>
      </c>
      <c r="U1081" s="14">
        <v>0.107893701535783</v>
      </c>
      <c r="V1081" s="14">
        <v>0.17250485785196901</v>
      </c>
      <c r="W1081" s="14">
        <v>0.23291493511691899</v>
      </c>
      <c r="X1081" s="14">
        <v>0.23530823160131401</v>
      </c>
      <c r="Y1081" s="14">
        <v>0.24207182545172401</v>
      </c>
      <c r="Z1081" s="14">
        <v>0.24118164764740699</v>
      </c>
      <c r="AA1081" s="14"/>
      <c r="AB1081" s="14">
        <v>0.21719771189540099</v>
      </c>
      <c r="AC1081" s="14">
        <v>0.17402421053856701</v>
      </c>
      <c r="AD1081" s="14">
        <v>0.16632605887230101</v>
      </c>
      <c r="AE1081" s="14"/>
      <c r="AF1081" s="14">
        <v>0.20246425185428699</v>
      </c>
      <c r="AG1081" s="14">
        <v>0.17467637491336399</v>
      </c>
      <c r="AH1081" s="14">
        <v>0.13348722896940099</v>
      </c>
      <c r="AI1081" s="14">
        <v>0.147461720276892</v>
      </c>
      <c r="AJ1081" s="14">
        <v>0</v>
      </c>
      <c r="AK1081" s="14"/>
      <c r="AL1081" s="14">
        <v>0.18011003828910199</v>
      </c>
      <c r="AM1081" s="14">
        <v>0.13837654986324999</v>
      </c>
      <c r="AN1081" s="14">
        <v>0.20090873824585001</v>
      </c>
      <c r="AO1081" s="14">
        <v>0.15208706109708001</v>
      </c>
      <c r="AP1081" s="14">
        <v>0</v>
      </c>
      <c r="AQ1081" s="14"/>
      <c r="AR1081" s="14">
        <v>0.15806919542636499</v>
      </c>
      <c r="AS1081" s="14">
        <v>0.189917063202586</v>
      </c>
      <c r="AT1081" s="14">
        <v>0.164607163659025</v>
      </c>
      <c r="AU1081" s="14"/>
      <c r="AV1081" s="14">
        <v>0.148917931759392</v>
      </c>
      <c r="AW1081" s="14">
        <v>0.18335267008425599</v>
      </c>
      <c r="AX1081" s="14">
        <v>0.17816001859324701</v>
      </c>
      <c r="AY1081" s="14"/>
      <c r="AZ1081" s="14">
        <v>0.117380872408578</v>
      </c>
      <c r="BA1081" s="14">
        <v>0.20845769311847201</v>
      </c>
      <c r="BB1081" s="14">
        <v>0.16034378163247801</v>
      </c>
      <c r="BC1081" s="14"/>
      <c r="BD1081" s="14">
        <v>0.20450704283807999</v>
      </c>
      <c r="BE1081" s="14">
        <v>0.209588622081678</v>
      </c>
      <c r="BF1081" s="14"/>
      <c r="BG1081" s="14">
        <v>0.17088372268332799</v>
      </c>
      <c r="BH1081" s="14">
        <v>0.20322558028323801</v>
      </c>
      <c r="BI1081" s="14"/>
      <c r="BJ1081" s="14">
        <v>0.16417760854428901</v>
      </c>
      <c r="BK1081" s="14">
        <v>0.18735509129979699</v>
      </c>
    </row>
    <row r="1082" spans="2:63" x14ac:dyDescent="0.35">
      <c r="B1082" t="s">
        <v>178</v>
      </c>
      <c r="C1082" s="14">
        <v>0.218263835971656</v>
      </c>
      <c r="D1082" s="14">
        <v>0.22627674341755699</v>
      </c>
      <c r="E1082" s="14">
        <v>0.20715438653540799</v>
      </c>
      <c r="F1082" s="14"/>
      <c r="G1082" s="14">
        <v>0.31918435797615702</v>
      </c>
      <c r="H1082" s="14">
        <v>0.23783168516532399</v>
      </c>
      <c r="I1082" s="14">
        <v>0.25311009464281697</v>
      </c>
      <c r="J1082" s="14">
        <v>0.152524138936418</v>
      </c>
      <c r="K1082" s="14">
        <v>0.15319275681595801</v>
      </c>
      <c r="L1082" s="14">
        <v>0.19627361965568099</v>
      </c>
      <c r="M1082" s="14"/>
      <c r="N1082" s="14">
        <v>0.213545417103918</v>
      </c>
      <c r="O1082" s="14">
        <v>0.21921544986094799</v>
      </c>
      <c r="P1082" s="14"/>
      <c r="Q1082" s="14">
        <v>0.19627922264235201</v>
      </c>
      <c r="R1082" s="14">
        <v>0.190844745045814</v>
      </c>
      <c r="S1082" s="14">
        <v>0.22222115362980899</v>
      </c>
      <c r="T1082" s="14">
        <v>0.33105085772388698</v>
      </c>
      <c r="U1082" s="14">
        <v>0.25479751234225001</v>
      </c>
      <c r="V1082" s="14">
        <v>0.216115926182021</v>
      </c>
      <c r="W1082" s="14">
        <v>0.15810136396105501</v>
      </c>
      <c r="X1082" s="14">
        <v>0.23321670072078399</v>
      </c>
      <c r="Y1082" s="14">
        <v>0.24797878529689699</v>
      </c>
      <c r="Z1082" s="14">
        <v>0.16614039567630001</v>
      </c>
      <c r="AA1082" s="14"/>
      <c r="AB1082" s="14">
        <v>0.25051394544304501</v>
      </c>
      <c r="AC1082" s="14">
        <v>0.25236007007641797</v>
      </c>
      <c r="AD1082" s="14">
        <v>0.185600104606469</v>
      </c>
      <c r="AE1082" s="14"/>
      <c r="AF1082" s="14">
        <v>0.241513152370574</v>
      </c>
      <c r="AG1082" s="14">
        <v>0.19158366521641901</v>
      </c>
      <c r="AH1082" s="14">
        <v>0.28183807998662003</v>
      </c>
      <c r="AI1082" s="14">
        <v>0.21099208927507199</v>
      </c>
      <c r="AJ1082" s="14">
        <v>0</v>
      </c>
      <c r="AK1082" s="14"/>
      <c r="AL1082" s="14">
        <v>0.21348389291721001</v>
      </c>
      <c r="AM1082" s="14">
        <v>0.212265441198806</v>
      </c>
      <c r="AN1082" s="14">
        <v>0.229047936084042</v>
      </c>
      <c r="AO1082" s="14">
        <v>0.33530035672978498</v>
      </c>
      <c r="AP1082" s="14">
        <v>0</v>
      </c>
      <c r="AQ1082" s="14"/>
      <c r="AR1082" s="14">
        <v>0.21655951213720101</v>
      </c>
      <c r="AS1082" s="14">
        <v>0.26959595394629998</v>
      </c>
      <c r="AT1082" s="14">
        <v>0.18308771141666699</v>
      </c>
      <c r="AU1082" s="14"/>
      <c r="AV1082" s="14">
        <v>0.233409642863387</v>
      </c>
      <c r="AW1082" s="14">
        <v>0.23009652892470001</v>
      </c>
      <c r="AX1082" s="14">
        <v>0.14897836369616599</v>
      </c>
      <c r="AY1082" s="14"/>
      <c r="AZ1082" s="14">
        <v>0.24810814113955701</v>
      </c>
      <c r="BA1082" s="14">
        <v>0.20138948689156899</v>
      </c>
      <c r="BB1082" s="14">
        <v>0.222046469572248</v>
      </c>
      <c r="BC1082" s="14"/>
      <c r="BD1082" s="14">
        <v>0.30003343383866199</v>
      </c>
      <c r="BE1082" s="14">
        <v>0.220141385271971</v>
      </c>
      <c r="BF1082" s="14"/>
      <c r="BG1082" s="14">
        <v>0.23400990808413599</v>
      </c>
      <c r="BH1082" s="14">
        <v>0.18967005505110701</v>
      </c>
      <c r="BI1082" s="14"/>
      <c r="BJ1082" s="14">
        <v>0.19231604734749699</v>
      </c>
      <c r="BK1082" s="14">
        <v>0.22537581339505899</v>
      </c>
    </row>
    <row r="1083" spans="2:63" x14ac:dyDescent="0.35">
      <c r="B1083" t="s">
        <v>113</v>
      </c>
      <c r="C1083" s="14">
        <v>0.231676383626714</v>
      </c>
      <c r="D1083" s="14">
        <v>0.187822354603398</v>
      </c>
      <c r="E1083" s="14">
        <v>0.27082368281354202</v>
      </c>
      <c r="F1083" s="14"/>
      <c r="G1083" s="14">
        <v>0.28226964895608397</v>
      </c>
      <c r="H1083" s="14">
        <v>0.32141248340149697</v>
      </c>
      <c r="I1083" s="14">
        <v>0.22157716235404901</v>
      </c>
      <c r="J1083" s="14">
        <v>0.205553537167457</v>
      </c>
      <c r="K1083" s="14">
        <v>0.19462761622239499</v>
      </c>
      <c r="L1083" s="14">
        <v>0.15837146954065801</v>
      </c>
      <c r="M1083" s="14"/>
      <c r="N1083" s="14">
        <v>0.18065199643935101</v>
      </c>
      <c r="O1083" s="14">
        <v>0.24196701633677101</v>
      </c>
      <c r="P1083" s="14"/>
      <c r="Q1083" s="14">
        <v>0.43492349059152502</v>
      </c>
      <c r="R1083" s="14">
        <v>0.24651959952477601</v>
      </c>
      <c r="S1083" s="14">
        <v>0.29350044812355403</v>
      </c>
      <c r="T1083" s="14">
        <v>0.21095038786895501</v>
      </c>
      <c r="U1083" s="14">
        <v>0.18148903080601</v>
      </c>
      <c r="V1083" s="14">
        <v>0.266178052186336</v>
      </c>
      <c r="W1083" s="14">
        <v>0.193573284172154</v>
      </c>
      <c r="X1083" s="14">
        <v>0.14032404797206399</v>
      </c>
      <c r="Y1083" s="14">
        <v>0.199852934881836</v>
      </c>
      <c r="Z1083" s="14">
        <v>0.244169746747501</v>
      </c>
      <c r="AA1083" s="14"/>
      <c r="AB1083" s="14">
        <v>0.24763262519387</v>
      </c>
      <c r="AC1083" s="14">
        <v>0.23765088682107799</v>
      </c>
      <c r="AD1083" s="14">
        <v>0.21786142618899501</v>
      </c>
      <c r="AE1083" s="14"/>
      <c r="AF1083" s="14">
        <v>0.25606896357937198</v>
      </c>
      <c r="AG1083" s="14">
        <v>0.21508666321959299</v>
      </c>
      <c r="AH1083" s="14">
        <v>0.25464360820956899</v>
      </c>
      <c r="AI1083" s="14">
        <v>0.18755890589538701</v>
      </c>
      <c r="AJ1083" s="14">
        <v>0</v>
      </c>
      <c r="AK1083" s="14"/>
      <c r="AL1083" s="14">
        <v>0.30054398254200498</v>
      </c>
      <c r="AM1083" s="14">
        <v>0.21959599971062399</v>
      </c>
      <c r="AN1083" s="14">
        <v>0.14139811810942199</v>
      </c>
      <c r="AO1083" s="14">
        <v>0.16584988276667401</v>
      </c>
      <c r="AP1083" s="14">
        <v>0</v>
      </c>
      <c r="AQ1083" s="14"/>
      <c r="AR1083" s="14">
        <v>0.312590958682188</v>
      </c>
      <c r="AS1083" s="14">
        <v>0.195754022757093</v>
      </c>
      <c r="AT1083" s="14">
        <v>0.243819778658594</v>
      </c>
      <c r="AU1083" s="14"/>
      <c r="AV1083" s="14">
        <v>0.25672730867557603</v>
      </c>
      <c r="AW1083" s="14">
        <v>0.22396797634746299</v>
      </c>
      <c r="AX1083" s="14">
        <v>0.24197672851983101</v>
      </c>
      <c r="AY1083" s="14"/>
      <c r="AZ1083" s="14">
        <v>0.28047332487519</v>
      </c>
      <c r="BA1083" s="14">
        <v>0.22704742775738601</v>
      </c>
      <c r="BB1083" s="14">
        <v>0.22634178874341601</v>
      </c>
      <c r="BC1083" s="14"/>
      <c r="BD1083" s="14">
        <v>0.17116454889035199</v>
      </c>
      <c r="BE1083" s="14">
        <v>0.20015618029676099</v>
      </c>
      <c r="BF1083" s="14"/>
      <c r="BG1083" s="14">
        <v>0.244933131944364</v>
      </c>
      <c r="BH1083" s="14">
        <v>0.20760304302431301</v>
      </c>
      <c r="BI1083" s="14"/>
      <c r="BJ1083" s="14">
        <v>0.26993298159043799</v>
      </c>
      <c r="BK1083" s="14">
        <v>0.22119070929988999</v>
      </c>
    </row>
    <row r="1084" spans="2:63" x14ac:dyDescent="0.35">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c r="BJ1084" s="14"/>
      <c r="BK1084" s="14"/>
    </row>
    <row r="1085" spans="2:63" x14ac:dyDescent="0.35">
      <c r="B1085" s="6" t="s">
        <v>477</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c r="BJ1085" s="14"/>
      <c r="BK1085" s="14"/>
    </row>
    <row r="1086" spans="2:63" x14ac:dyDescent="0.35">
      <c r="B1086" s="21" t="s">
        <v>90</v>
      </c>
      <c r="C1086" s="14"/>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c r="BJ1086" s="14"/>
      <c r="BK1086" s="14"/>
    </row>
    <row r="1087" spans="2:63" x14ac:dyDescent="0.35">
      <c r="B1087" t="s">
        <v>175</v>
      </c>
      <c r="C1087" s="14">
        <v>0.22738343829646901</v>
      </c>
      <c r="D1087" s="14">
        <v>0.265951711926455</v>
      </c>
      <c r="E1087" s="14">
        <v>0.19444023952523201</v>
      </c>
      <c r="F1087" s="14"/>
      <c r="G1087" s="14">
        <v>0.14836272102266801</v>
      </c>
      <c r="H1087" s="14">
        <v>0.184353936772889</v>
      </c>
      <c r="I1087" s="14">
        <v>0.27418637118725497</v>
      </c>
      <c r="J1087" s="14">
        <v>0.29161437516746802</v>
      </c>
      <c r="K1087" s="14">
        <v>0.232567156346288</v>
      </c>
      <c r="L1087" s="14">
        <v>0.21331128217784401</v>
      </c>
      <c r="M1087" s="14"/>
      <c r="N1087" s="14">
        <v>0.217758024074688</v>
      </c>
      <c r="O1087" s="14">
        <v>0.22932469830758501</v>
      </c>
      <c r="P1087" s="14"/>
      <c r="Q1087" s="14">
        <v>0.20711542768305799</v>
      </c>
      <c r="R1087" s="14">
        <v>0.24731255927250101</v>
      </c>
      <c r="S1087" s="14">
        <v>0.232774673510319</v>
      </c>
      <c r="T1087" s="14">
        <v>0.17390079687714999</v>
      </c>
      <c r="U1087" s="14">
        <v>0.37168282627499799</v>
      </c>
      <c r="V1087" s="14">
        <v>0.226195022521363</v>
      </c>
      <c r="W1087" s="14">
        <v>0.215188757681959</v>
      </c>
      <c r="X1087" s="14">
        <v>0.28098284180581501</v>
      </c>
      <c r="Y1087" s="14">
        <v>0.18673250712304801</v>
      </c>
      <c r="Z1087" s="14">
        <v>0.17034852712561499</v>
      </c>
      <c r="AA1087" s="14"/>
      <c r="AB1087" s="14">
        <v>0.20336209243248701</v>
      </c>
      <c r="AC1087" s="14">
        <v>0.181734077826606</v>
      </c>
      <c r="AD1087" s="14">
        <v>0.28833760818385201</v>
      </c>
      <c r="AE1087" s="14"/>
      <c r="AF1087" s="14">
        <v>0.218540530556595</v>
      </c>
      <c r="AG1087" s="14">
        <v>0.22823072255987201</v>
      </c>
      <c r="AH1087" s="14">
        <v>0.18223704550146799</v>
      </c>
      <c r="AI1087" s="14">
        <v>0.273917577406464</v>
      </c>
      <c r="AJ1087" s="14">
        <v>0</v>
      </c>
      <c r="AK1087" s="14"/>
      <c r="AL1087" s="14">
        <v>0.22301168206618299</v>
      </c>
      <c r="AM1087" s="14">
        <v>0.25613896164863897</v>
      </c>
      <c r="AN1087" s="14">
        <v>0.25823698335249201</v>
      </c>
      <c r="AO1087" s="14">
        <v>8.7013610170906294E-2</v>
      </c>
      <c r="AP1087" s="14">
        <v>0</v>
      </c>
      <c r="AQ1087" s="14"/>
      <c r="AR1087" s="14">
        <v>0.23564600051936599</v>
      </c>
      <c r="AS1087" s="14">
        <v>0.22799208432434201</v>
      </c>
      <c r="AT1087" s="14">
        <v>0.24941298027964401</v>
      </c>
      <c r="AU1087" s="14"/>
      <c r="AV1087" s="14">
        <v>0.22879863361347699</v>
      </c>
      <c r="AW1087" s="14">
        <v>0.21337280892132901</v>
      </c>
      <c r="AX1087" s="14">
        <v>0.32285557034273599</v>
      </c>
      <c r="AY1087" s="14"/>
      <c r="AZ1087" s="14">
        <v>0.27887233841970199</v>
      </c>
      <c r="BA1087" s="14">
        <v>0.22061732398752901</v>
      </c>
      <c r="BB1087" s="14">
        <v>0.22722341632572099</v>
      </c>
      <c r="BC1087" s="14"/>
      <c r="BD1087" s="14">
        <v>0.20597959864923901</v>
      </c>
      <c r="BE1087" s="14">
        <v>0.213020823660547</v>
      </c>
      <c r="BF1087" s="14"/>
      <c r="BG1087" s="14">
        <v>0.22465433551066399</v>
      </c>
      <c r="BH1087" s="14">
        <v>0.23233930072422601</v>
      </c>
      <c r="BI1087" s="14"/>
      <c r="BJ1087" s="14">
        <v>0.219948419042268</v>
      </c>
      <c r="BK1087" s="14">
        <v>0.22942128783518601</v>
      </c>
    </row>
    <row r="1088" spans="2:63" x14ac:dyDescent="0.35">
      <c r="B1088" t="s">
        <v>176</v>
      </c>
      <c r="C1088" s="14">
        <v>0.190411177406833</v>
      </c>
      <c r="D1088" s="14">
        <v>0.209304595916118</v>
      </c>
      <c r="E1088" s="14">
        <v>0.17283574068406499</v>
      </c>
      <c r="F1088" s="14"/>
      <c r="G1088" s="14">
        <v>0.21136219404723</v>
      </c>
      <c r="H1088" s="14">
        <v>0.18231483933512199</v>
      </c>
      <c r="I1088" s="14">
        <v>0.190538122261037</v>
      </c>
      <c r="J1088" s="14">
        <v>0.223823080241452</v>
      </c>
      <c r="K1088" s="14">
        <v>0.18960934936625301</v>
      </c>
      <c r="L1088" s="14">
        <v>0.15095283853870001</v>
      </c>
      <c r="M1088" s="14"/>
      <c r="N1088" s="14">
        <v>0.200991619061516</v>
      </c>
      <c r="O1088" s="14">
        <v>0.18827730682101501</v>
      </c>
      <c r="P1088" s="14"/>
      <c r="Q1088" s="14">
        <v>0.153297552221729</v>
      </c>
      <c r="R1088" s="14">
        <v>0.17477300931189199</v>
      </c>
      <c r="S1088" s="14">
        <v>0.25439502392915903</v>
      </c>
      <c r="T1088" s="14">
        <v>0.22726669793946999</v>
      </c>
      <c r="U1088" s="14">
        <v>0.14691540061536101</v>
      </c>
      <c r="V1088" s="14">
        <v>0.218305366514327</v>
      </c>
      <c r="W1088" s="14">
        <v>0.232686377752546</v>
      </c>
      <c r="X1088" s="14">
        <v>0.17591390425688</v>
      </c>
      <c r="Y1088" s="14">
        <v>0.17412817782728701</v>
      </c>
      <c r="Z1088" s="14">
        <v>0.107576109759226</v>
      </c>
      <c r="AA1088" s="14"/>
      <c r="AB1088" s="14">
        <v>0.167040945020589</v>
      </c>
      <c r="AC1088" s="14">
        <v>0.22517504203651001</v>
      </c>
      <c r="AD1088" s="14">
        <v>0.192601983417753</v>
      </c>
      <c r="AE1088" s="14"/>
      <c r="AF1088" s="14">
        <v>0.179947127597889</v>
      </c>
      <c r="AG1088" s="14">
        <v>0.19758873401993801</v>
      </c>
      <c r="AH1088" s="14">
        <v>0.26533172020843498</v>
      </c>
      <c r="AI1088" s="14">
        <v>0.192536019495327</v>
      </c>
      <c r="AJ1088" s="14">
        <v>0</v>
      </c>
      <c r="AK1088" s="14"/>
      <c r="AL1088" s="14">
        <v>0.184550053110349</v>
      </c>
      <c r="AM1088" s="14">
        <v>0.20322967092852301</v>
      </c>
      <c r="AN1088" s="14">
        <v>0.191170062107335</v>
      </c>
      <c r="AO1088" s="14">
        <v>0.26613278681184399</v>
      </c>
      <c r="AP1088" s="14">
        <v>0</v>
      </c>
      <c r="AQ1088" s="14"/>
      <c r="AR1088" s="14">
        <v>0.150764010986733</v>
      </c>
      <c r="AS1088" s="14">
        <v>0.21085175233759201</v>
      </c>
      <c r="AT1088" s="14">
        <v>0.179884991956407</v>
      </c>
      <c r="AU1088" s="14"/>
      <c r="AV1088" s="14">
        <v>0.180776330774154</v>
      </c>
      <c r="AW1088" s="14">
        <v>0.20725872930887501</v>
      </c>
      <c r="AX1088" s="14">
        <v>0.16753167700243299</v>
      </c>
      <c r="AY1088" s="14"/>
      <c r="AZ1088" s="14">
        <v>0.205536739093618</v>
      </c>
      <c r="BA1088" s="14">
        <v>0.18035822209583299</v>
      </c>
      <c r="BB1088" s="14">
        <v>0.199221392175186</v>
      </c>
      <c r="BC1088" s="14"/>
      <c r="BD1088" s="14">
        <v>0.17890864745121601</v>
      </c>
      <c r="BE1088" s="14">
        <v>0.17079483166692799</v>
      </c>
      <c r="BF1088" s="14"/>
      <c r="BG1088" s="14">
        <v>0.19879164304538399</v>
      </c>
      <c r="BH1088" s="14">
        <v>0.17519282982344</v>
      </c>
      <c r="BI1088" s="14"/>
      <c r="BJ1088" s="14">
        <v>0.16380231144575499</v>
      </c>
      <c r="BK1088" s="14">
        <v>0.197704348193702</v>
      </c>
    </row>
    <row r="1089" spans="2:63" x14ac:dyDescent="0.35">
      <c r="B1089" t="s">
        <v>177</v>
      </c>
      <c r="C1089" s="14">
        <v>0.18937925720808699</v>
      </c>
      <c r="D1089" s="14">
        <v>0.17325983115876201</v>
      </c>
      <c r="E1089" s="14">
        <v>0.205310433098848</v>
      </c>
      <c r="F1089" s="14"/>
      <c r="G1089" s="14">
        <v>0.14765072024671499</v>
      </c>
      <c r="H1089" s="14">
        <v>0.15552972678364099</v>
      </c>
      <c r="I1089" s="14">
        <v>0.137776313904799</v>
      </c>
      <c r="J1089" s="14">
        <v>0.18870375436834799</v>
      </c>
      <c r="K1089" s="14">
        <v>0.25795831637543398</v>
      </c>
      <c r="L1089" s="14">
        <v>0.266036107825873</v>
      </c>
      <c r="M1089" s="14"/>
      <c r="N1089" s="14">
        <v>0.243876383066879</v>
      </c>
      <c r="O1089" s="14">
        <v>0.17838824022816299</v>
      </c>
      <c r="P1089" s="14"/>
      <c r="Q1089" s="14">
        <v>0.138642765037853</v>
      </c>
      <c r="R1089" s="14">
        <v>0.16430049602256799</v>
      </c>
      <c r="S1089" s="14">
        <v>9.9446417530220294E-2</v>
      </c>
      <c r="T1089" s="14">
        <v>0.24583618136511201</v>
      </c>
      <c r="U1089" s="14">
        <v>0.18260626308927599</v>
      </c>
      <c r="V1089" s="14">
        <v>0.18099154715878901</v>
      </c>
      <c r="W1089" s="14">
        <v>0.23923233829649701</v>
      </c>
      <c r="X1089" s="14">
        <v>0.21218255803719299</v>
      </c>
      <c r="Y1089" s="14">
        <v>0.21812819742028</v>
      </c>
      <c r="Z1089" s="14">
        <v>0.177344869428296</v>
      </c>
      <c r="AA1089" s="14"/>
      <c r="AB1089" s="14">
        <v>0.192934422853068</v>
      </c>
      <c r="AC1089" s="14">
        <v>0.20570464340716599</v>
      </c>
      <c r="AD1089" s="14">
        <v>0.15758038625503601</v>
      </c>
      <c r="AE1089" s="14"/>
      <c r="AF1089" s="14">
        <v>0.19841379282062499</v>
      </c>
      <c r="AG1089" s="14">
        <v>0.17502225545389699</v>
      </c>
      <c r="AH1089" s="14">
        <v>0.17842866055648299</v>
      </c>
      <c r="AI1089" s="14">
        <v>0.17435144295257199</v>
      </c>
      <c r="AJ1089" s="14">
        <v>0</v>
      </c>
      <c r="AK1089" s="14"/>
      <c r="AL1089" s="14">
        <v>0.16366520340976301</v>
      </c>
      <c r="AM1089" s="14">
        <v>0.14855454962554701</v>
      </c>
      <c r="AN1089" s="14">
        <v>0.22879862056919301</v>
      </c>
      <c r="AO1089" s="14">
        <v>0.25255427717964202</v>
      </c>
      <c r="AP1089" s="14">
        <v>0</v>
      </c>
      <c r="AQ1089" s="14"/>
      <c r="AR1089" s="14">
        <v>0.169793242787251</v>
      </c>
      <c r="AS1089" s="14">
        <v>0.17783991210085601</v>
      </c>
      <c r="AT1089" s="14">
        <v>0.18129437569101001</v>
      </c>
      <c r="AU1089" s="14"/>
      <c r="AV1089" s="14">
        <v>0.13141220270328799</v>
      </c>
      <c r="AW1089" s="14">
        <v>0.192485517211688</v>
      </c>
      <c r="AX1089" s="14">
        <v>0.17660819120584101</v>
      </c>
      <c r="AY1089" s="14"/>
      <c r="AZ1089" s="14">
        <v>9.7813560921610296E-2</v>
      </c>
      <c r="BA1089" s="14">
        <v>0.213158706380282</v>
      </c>
      <c r="BB1089" s="14">
        <v>0.16690536887982499</v>
      </c>
      <c r="BC1089" s="14"/>
      <c r="BD1089" s="14">
        <v>0.219587415040325</v>
      </c>
      <c r="BE1089" s="14">
        <v>0.227054857749554</v>
      </c>
      <c r="BF1089" s="14"/>
      <c r="BG1089" s="14">
        <v>0.17076874438332801</v>
      </c>
      <c r="BH1089" s="14">
        <v>0.22317466489636101</v>
      </c>
      <c r="BI1089" s="14"/>
      <c r="BJ1089" s="14">
        <v>0.167586193240327</v>
      </c>
      <c r="BK1089" s="14">
        <v>0.19535247447027701</v>
      </c>
    </row>
    <row r="1090" spans="2:63" x14ac:dyDescent="0.35">
      <c r="B1090" t="s">
        <v>178</v>
      </c>
      <c r="C1090" s="14">
        <v>0.198555198024257</v>
      </c>
      <c r="D1090" s="14">
        <v>0.19741953092735601</v>
      </c>
      <c r="E1090" s="14">
        <v>0.197558776643073</v>
      </c>
      <c r="F1090" s="14"/>
      <c r="G1090" s="14">
        <v>0.26268370256541401</v>
      </c>
      <c r="H1090" s="14">
        <v>0.20691535319557</v>
      </c>
      <c r="I1090" s="14">
        <v>0.246818352864906</v>
      </c>
      <c r="J1090" s="14">
        <v>0.15934454612364601</v>
      </c>
      <c r="K1090" s="14">
        <v>0.115805042593308</v>
      </c>
      <c r="L1090" s="14">
        <v>0.18891566364173101</v>
      </c>
      <c r="M1090" s="14"/>
      <c r="N1090" s="14">
        <v>0.19350882112009299</v>
      </c>
      <c r="O1090" s="14">
        <v>0.19957295471081099</v>
      </c>
      <c r="P1090" s="14"/>
      <c r="Q1090" s="14">
        <v>0.18279525635195801</v>
      </c>
      <c r="R1090" s="14">
        <v>0.17367381971529899</v>
      </c>
      <c r="S1090" s="14">
        <v>0.20120798706669299</v>
      </c>
      <c r="T1090" s="14">
        <v>0.21229946698753399</v>
      </c>
      <c r="U1090" s="14">
        <v>8.9748963116762004E-2</v>
      </c>
      <c r="V1090" s="14">
        <v>0.18431408029628801</v>
      </c>
      <c r="W1090" s="14">
        <v>0.21346257082005199</v>
      </c>
      <c r="X1090" s="14">
        <v>0.206919155141366</v>
      </c>
      <c r="Y1090" s="14">
        <v>0.23398968612248</v>
      </c>
      <c r="Z1090" s="14">
        <v>0.25346312031326801</v>
      </c>
      <c r="AA1090" s="14"/>
      <c r="AB1090" s="14">
        <v>0.212685002570728</v>
      </c>
      <c r="AC1090" s="14">
        <v>0.219515319732321</v>
      </c>
      <c r="AD1090" s="14">
        <v>0.17897988891066</v>
      </c>
      <c r="AE1090" s="14"/>
      <c r="AF1090" s="14">
        <v>0.20679093173209001</v>
      </c>
      <c r="AG1090" s="14">
        <v>0.19667467733855201</v>
      </c>
      <c r="AH1090" s="14">
        <v>0.20223593248476801</v>
      </c>
      <c r="AI1090" s="14">
        <v>0.19007875457562301</v>
      </c>
      <c r="AJ1090" s="14">
        <v>0</v>
      </c>
      <c r="AK1090" s="14"/>
      <c r="AL1090" s="14">
        <v>0.19864410471906599</v>
      </c>
      <c r="AM1090" s="14">
        <v>0.19073381430932301</v>
      </c>
      <c r="AN1090" s="14">
        <v>0.21474394943525901</v>
      </c>
      <c r="AO1090" s="14">
        <v>0.23483314064722199</v>
      </c>
      <c r="AP1090" s="14">
        <v>0</v>
      </c>
      <c r="AQ1090" s="14"/>
      <c r="AR1090" s="14">
        <v>0.18716553509592701</v>
      </c>
      <c r="AS1090" s="14">
        <v>0.22215061609372699</v>
      </c>
      <c r="AT1090" s="14">
        <v>0.186366211588609</v>
      </c>
      <c r="AU1090" s="14"/>
      <c r="AV1090" s="14">
        <v>0.24029206118336899</v>
      </c>
      <c r="AW1090" s="14">
        <v>0.202206471370627</v>
      </c>
      <c r="AX1090" s="14">
        <v>0.12726660131648701</v>
      </c>
      <c r="AY1090" s="14"/>
      <c r="AZ1090" s="14">
        <v>0.16627990527998701</v>
      </c>
      <c r="BA1090" s="14">
        <v>0.20600289370778699</v>
      </c>
      <c r="BB1090" s="14">
        <v>0.20703842500896599</v>
      </c>
      <c r="BC1090" s="14"/>
      <c r="BD1090" s="14">
        <v>0.27084903609865801</v>
      </c>
      <c r="BE1090" s="14">
        <v>0.20596500340919299</v>
      </c>
      <c r="BF1090" s="14"/>
      <c r="BG1090" s="14">
        <v>0.20135537054163599</v>
      </c>
      <c r="BH1090" s="14">
        <v>0.193470277865773</v>
      </c>
      <c r="BI1090" s="14"/>
      <c r="BJ1090" s="14">
        <v>0.20277402487298499</v>
      </c>
      <c r="BK1090" s="14">
        <v>0.19739886822151301</v>
      </c>
    </row>
    <row r="1091" spans="2:63" x14ac:dyDescent="0.35">
      <c r="B1091" t="s">
        <v>113</v>
      </c>
      <c r="C1091" s="14">
        <v>0.194270929064353</v>
      </c>
      <c r="D1091" s="14">
        <v>0.15406433007130901</v>
      </c>
      <c r="E1091" s="14">
        <v>0.229854810048782</v>
      </c>
      <c r="F1091" s="14"/>
      <c r="G1091" s="14">
        <v>0.22994066211797201</v>
      </c>
      <c r="H1091" s="14">
        <v>0.27088614391277899</v>
      </c>
      <c r="I1091" s="14">
        <v>0.150680839782003</v>
      </c>
      <c r="J1091" s="14">
        <v>0.136514244099086</v>
      </c>
      <c r="K1091" s="14">
        <v>0.204060135318717</v>
      </c>
      <c r="L1091" s="14">
        <v>0.180784107815853</v>
      </c>
      <c r="M1091" s="14"/>
      <c r="N1091" s="14">
        <v>0.14386515267682401</v>
      </c>
      <c r="O1091" s="14">
        <v>0.204436799932427</v>
      </c>
      <c r="P1091" s="14"/>
      <c r="Q1091" s="14">
        <v>0.31814899870540198</v>
      </c>
      <c r="R1091" s="14">
        <v>0.23994011567774001</v>
      </c>
      <c r="S1091" s="14">
        <v>0.212175897963608</v>
      </c>
      <c r="T1091" s="14">
        <v>0.14069685683073399</v>
      </c>
      <c r="U1091" s="14">
        <v>0.209046546903603</v>
      </c>
      <c r="V1091" s="14">
        <v>0.190193983509233</v>
      </c>
      <c r="W1091" s="14">
        <v>9.9429955448946006E-2</v>
      </c>
      <c r="X1091" s="14">
        <v>0.124001540758746</v>
      </c>
      <c r="Y1091" s="14">
        <v>0.18702143150690501</v>
      </c>
      <c r="Z1091" s="14">
        <v>0.29126737337359598</v>
      </c>
      <c r="AA1091" s="14"/>
      <c r="AB1091" s="14">
        <v>0.22397753712312701</v>
      </c>
      <c r="AC1091" s="14">
        <v>0.16787091699739701</v>
      </c>
      <c r="AD1091" s="14">
        <v>0.18250013323269901</v>
      </c>
      <c r="AE1091" s="14"/>
      <c r="AF1091" s="14">
        <v>0.1963076172928</v>
      </c>
      <c r="AG1091" s="14">
        <v>0.20248361062774201</v>
      </c>
      <c r="AH1091" s="14">
        <v>0.171766641248847</v>
      </c>
      <c r="AI1091" s="14">
        <v>0.169116205570013</v>
      </c>
      <c r="AJ1091" s="14">
        <v>0</v>
      </c>
      <c r="AK1091" s="14"/>
      <c r="AL1091" s="14">
        <v>0.23012895669463901</v>
      </c>
      <c r="AM1091" s="14">
        <v>0.20134300348796799</v>
      </c>
      <c r="AN1091" s="14">
        <v>0.10705038453572099</v>
      </c>
      <c r="AO1091" s="14">
        <v>0.159466185190385</v>
      </c>
      <c r="AP1091" s="14">
        <v>0</v>
      </c>
      <c r="AQ1091" s="14"/>
      <c r="AR1091" s="14">
        <v>0.25663121061072303</v>
      </c>
      <c r="AS1091" s="14">
        <v>0.161165635143484</v>
      </c>
      <c r="AT1091" s="14">
        <v>0.20304144048433001</v>
      </c>
      <c r="AU1091" s="14"/>
      <c r="AV1091" s="14">
        <v>0.218720771725712</v>
      </c>
      <c r="AW1091" s="14">
        <v>0.18467647318748101</v>
      </c>
      <c r="AX1091" s="14">
        <v>0.20573796013250301</v>
      </c>
      <c r="AY1091" s="14"/>
      <c r="AZ1091" s="14">
        <v>0.25149745628508302</v>
      </c>
      <c r="BA1091" s="14">
        <v>0.17986285382856901</v>
      </c>
      <c r="BB1091" s="14">
        <v>0.199611397610302</v>
      </c>
      <c r="BC1091" s="14"/>
      <c r="BD1091" s="14">
        <v>0.124675302760561</v>
      </c>
      <c r="BE1091" s="14">
        <v>0.18316448351377801</v>
      </c>
      <c r="BF1091" s="14"/>
      <c r="BG1091" s="14">
        <v>0.20442990651898901</v>
      </c>
      <c r="BH1091" s="14">
        <v>0.1758229266902</v>
      </c>
      <c r="BI1091" s="14"/>
      <c r="BJ1091" s="14">
        <v>0.24588905139866399</v>
      </c>
      <c r="BK1091" s="14">
        <v>0.180123021279322</v>
      </c>
    </row>
    <row r="1092" spans="2:63" x14ac:dyDescent="0.35">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c r="BJ1092" s="14"/>
      <c r="BK1092" s="14"/>
    </row>
    <row r="1093" spans="2:63" x14ac:dyDescent="0.35">
      <c r="B1093" s="6" t="s">
        <v>478</v>
      </c>
      <c r="C1093" s="14"/>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c r="BJ1093" s="14"/>
      <c r="BK1093" s="14"/>
    </row>
    <row r="1094" spans="2:63" x14ac:dyDescent="0.35">
      <c r="B1094" s="21" t="s">
        <v>90</v>
      </c>
      <c r="C1094" s="14"/>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c r="AR1094" s="14"/>
      <c r="AS1094" s="14"/>
      <c r="AT1094" s="14"/>
      <c r="AU1094" s="14"/>
      <c r="AV1094" s="14"/>
      <c r="AW1094" s="14"/>
      <c r="AX1094" s="14"/>
      <c r="AY1094" s="14"/>
      <c r="AZ1094" s="14"/>
      <c r="BA1094" s="14"/>
      <c r="BB1094" s="14"/>
      <c r="BC1094" s="14"/>
      <c r="BD1094" s="14"/>
      <c r="BE1094" s="14"/>
      <c r="BF1094" s="14"/>
      <c r="BG1094" s="14"/>
      <c r="BH1094" s="14"/>
      <c r="BI1094" s="14"/>
      <c r="BJ1094" s="14"/>
      <c r="BK1094" s="14"/>
    </row>
    <row r="1095" spans="2:63" x14ac:dyDescent="0.35">
      <c r="B1095" t="s">
        <v>175</v>
      </c>
      <c r="C1095" s="14">
        <v>0.1411903306209</v>
      </c>
      <c r="D1095" s="14">
        <v>0.16505368153244299</v>
      </c>
      <c r="E1095" s="14">
        <v>0.120811195119557</v>
      </c>
      <c r="F1095" s="14"/>
      <c r="G1095" s="14">
        <v>0.10889084077159</v>
      </c>
      <c r="H1095" s="14">
        <v>0.13941614480258699</v>
      </c>
      <c r="I1095" s="14">
        <v>0.16497303234445301</v>
      </c>
      <c r="J1095" s="14">
        <v>0.159949160576562</v>
      </c>
      <c r="K1095" s="14">
        <v>0.183652147478509</v>
      </c>
      <c r="L1095" s="14">
        <v>8.7696795295635704E-2</v>
      </c>
      <c r="M1095" s="14"/>
      <c r="N1095" s="14">
        <v>0.10674875351613</v>
      </c>
      <c r="O1095" s="14">
        <v>0.14813653104539101</v>
      </c>
      <c r="P1095" s="14"/>
      <c r="Q1095" s="14">
        <v>0.132610301466212</v>
      </c>
      <c r="R1095" s="14">
        <v>0.18178202581580799</v>
      </c>
      <c r="S1095" s="14">
        <v>0.13829635470259399</v>
      </c>
      <c r="T1095" s="14">
        <v>0.109907698408959</v>
      </c>
      <c r="U1095" s="14">
        <v>0.19950225403227601</v>
      </c>
      <c r="V1095" s="14">
        <v>0.149676234887583</v>
      </c>
      <c r="W1095" s="14">
        <v>0.13543185813543501</v>
      </c>
      <c r="X1095" s="14">
        <v>0.12095010273285201</v>
      </c>
      <c r="Y1095" s="14">
        <v>0.103816984241906</v>
      </c>
      <c r="Z1095" s="14">
        <v>0.17535464579624499</v>
      </c>
      <c r="AA1095" s="14"/>
      <c r="AB1095" s="14">
        <v>0.102195822141364</v>
      </c>
      <c r="AC1095" s="14">
        <v>0.103230648572812</v>
      </c>
      <c r="AD1095" s="14">
        <v>0.21050684453054699</v>
      </c>
      <c r="AE1095" s="14"/>
      <c r="AF1095" s="14">
        <v>0.11114230681032</v>
      </c>
      <c r="AG1095" s="14">
        <v>0.17412115815242399</v>
      </c>
      <c r="AH1095" s="14">
        <v>0.14699029321868601</v>
      </c>
      <c r="AI1095" s="14">
        <v>0.14564921065935399</v>
      </c>
      <c r="AJ1095" s="14">
        <v>0</v>
      </c>
      <c r="AK1095" s="14"/>
      <c r="AL1095" s="14">
        <v>0.111540833006212</v>
      </c>
      <c r="AM1095" s="14">
        <v>0.182416263049551</v>
      </c>
      <c r="AN1095" s="14">
        <v>0.128942938337442</v>
      </c>
      <c r="AO1095" s="14">
        <v>0.33577527836243498</v>
      </c>
      <c r="AP1095" s="14">
        <v>0</v>
      </c>
      <c r="AQ1095" s="14"/>
      <c r="AR1095" s="14">
        <v>0.14461448458531201</v>
      </c>
      <c r="AS1095" s="14">
        <v>0.106119210370821</v>
      </c>
      <c r="AT1095" s="14">
        <v>0.175139253906023</v>
      </c>
      <c r="AU1095" s="14"/>
      <c r="AV1095" s="14">
        <v>0.11824429085782399</v>
      </c>
      <c r="AW1095" s="14">
        <v>0.12940618587630001</v>
      </c>
      <c r="AX1095" s="14">
        <v>0.20414673355822399</v>
      </c>
      <c r="AY1095" s="14"/>
      <c r="AZ1095" s="14">
        <v>0.15384553939168699</v>
      </c>
      <c r="BA1095" s="14">
        <v>0.122412307885421</v>
      </c>
      <c r="BB1095" s="14">
        <v>0.173918163510208</v>
      </c>
      <c r="BC1095" s="14"/>
      <c r="BD1095" s="14">
        <v>0.16018976366821</v>
      </c>
      <c r="BE1095" s="14">
        <v>8.8673024888394902E-2</v>
      </c>
      <c r="BF1095" s="14"/>
      <c r="BG1095" s="14">
        <v>0.145845331509424</v>
      </c>
      <c r="BH1095" s="14">
        <v>0.13273717007135899</v>
      </c>
      <c r="BI1095" s="14"/>
      <c r="BJ1095" s="14">
        <v>0.141748218282748</v>
      </c>
      <c r="BK1095" s="14">
        <v>0.14103742030883701</v>
      </c>
    </row>
    <row r="1096" spans="2:63" x14ac:dyDescent="0.35">
      <c r="B1096" t="s">
        <v>176</v>
      </c>
      <c r="C1096" s="14">
        <v>0.12618338730391601</v>
      </c>
      <c r="D1096" s="14">
        <v>0.153477414633377</v>
      </c>
      <c r="E1096" s="14">
        <v>0.10056753953038</v>
      </c>
      <c r="F1096" s="14"/>
      <c r="G1096" s="14">
        <v>0.14155879770751101</v>
      </c>
      <c r="H1096" s="14">
        <v>0.112053212849864</v>
      </c>
      <c r="I1096" s="14">
        <v>0.14775867521177599</v>
      </c>
      <c r="J1096" s="14">
        <v>0.15551372677674</v>
      </c>
      <c r="K1096" s="14">
        <v>9.8583902499983195E-2</v>
      </c>
      <c r="L1096" s="14">
        <v>9.8051999788878894E-2</v>
      </c>
      <c r="M1096" s="14"/>
      <c r="N1096" s="14">
        <v>0.124160891575352</v>
      </c>
      <c r="O1096" s="14">
        <v>0.126591285602113</v>
      </c>
      <c r="P1096" s="14"/>
      <c r="Q1096" s="14">
        <v>8.0417547950902002E-2</v>
      </c>
      <c r="R1096" s="14">
        <v>0.11851563859344499</v>
      </c>
      <c r="S1096" s="14">
        <v>0.15814487504385899</v>
      </c>
      <c r="T1096" s="14">
        <v>0.26006250515271101</v>
      </c>
      <c r="U1096" s="14">
        <v>2.3287631720289099E-2</v>
      </c>
      <c r="V1096" s="14">
        <v>9.3532876678100896E-2</v>
      </c>
      <c r="W1096" s="14">
        <v>0.13221560548446101</v>
      </c>
      <c r="X1096" s="14">
        <v>0.13788892137617001</v>
      </c>
      <c r="Y1096" s="14">
        <v>0.12874471539718599</v>
      </c>
      <c r="Z1096" s="14">
        <v>0.167813751418109</v>
      </c>
      <c r="AA1096" s="14"/>
      <c r="AB1096" s="14">
        <v>9.2131893019487696E-2</v>
      </c>
      <c r="AC1096" s="14">
        <v>0.118305184042758</v>
      </c>
      <c r="AD1096" s="14">
        <v>0.1482082780574</v>
      </c>
      <c r="AE1096" s="14"/>
      <c r="AF1096" s="14">
        <v>0.113403116151785</v>
      </c>
      <c r="AG1096" s="14">
        <v>0.14108730006754799</v>
      </c>
      <c r="AH1096" s="14">
        <v>8.0619684875170905E-2</v>
      </c>
      <c r="AI1096" s="14">
        <v>0.13782926972280801</v>
      </c>
      <c r="AJ1096" s="14">
        <v>0</v>
      </c>
      <c r="AK1096" s="14"/>
      <c r="AL1096" s="14">
        <v>9.5975285926150899E-2</v>
      </c>
      <c r="AM1096" s="14">
        <v>0.145312280748879</v>
      </c>
      <c r="AN1096" s="14">
        <v>0.17100688628056501</v>
      </c>
      <c r="AO1096" s="14">
        <v>8.98236936397942E-2</v>
      </c>
      <c r="AP1096" s="14">
        <v>0</v>
      </c>
      <c r="AQ1096" s="14"/>
      <c r="AR1096" s="14">
        <v>9.13246828039391E-2</v>
      </c>
      <c r="AS1096" s="14">
        <v>0.13512142504753499</v>
      </c>
      <c r="AT1096" s="14">
        <v>0.13030056121519601</v>
      </c>
      <c r="AU1096" s="14"/>
      <c r="AV1096" s="14">
        <v>0.11563738200425799</v>
      </c>
      <c r="AW1096" s="14">
        <v>0.121509816522488</v>
      </c>
      <c r="AX1096" s="14">
        <v>0.14316728947010299</v>
      </c>
      <c r="AY1096" s="14"/>
      <c r="AZ1096" s="14">
        <v>0.115917177689673</v>
      </c>
      <c r="BA1096" s="14">
        <v>0.115824049163093</v>
      </c>
      <c r="BB1096" s="14">
        <v>0.144502065522191</v>
      </c>
      <c r="BC1096" s="14"/>
      <c r="BD1096" s="14">
        <v>0.157665112723826</v>
      </c>
      <c r="BE1096" s="14">
        <v>0.112303951921465</v>
      </c>
      <c r="BF1096" s="14"/>
      <c r="BG1096" s="14">
        <v>0.128786488336915</v>
      </c>
      <c r="BH1096" s="14">
        <v>0.121456335368681</v>
      </c>
      <c r="BI1096" s="14"/>
      <c r="BJ1096" s="14">
        <v>8.1123357092888607E-2</v>
      </c>
      <c r="BK1096" s="14">
        <v>0.13853380075149299</v>
      </c>
    </row>
    <row r="1097" spans="2:63" x14ac:dyDescent="0.35">
      <c r="B1097" t="s">
        <v>177</v>
      </c>
      <c r="C1097" s="14">
        <v>0.166892625165248</v>
      </c>
      <c r="D1097" s="14">
        <v>0.165462168761284</v>
      </c>
      <c r="E1097" s="14">
        <v>0.16944766102927</v>
      </c>
      <c r="F1097" s="14"/>
      <c r="G1097" s="14">
        <v>0.17007749161237301</v>
      </c>
      <c r="H1097" s="14">
        <v>0.13783742033972601</v>
      </c>
      <c r="I1097" s="14">
        <v>0.14653863370153</v>
      </c>
      <c r="J1097" s="14">
        <v>0.167548223548697</v>
      </c>
      <c r="K1097" s="14">
        <v>0.193378698905113</v>
      </c>
      <c r="L1097" s="14">
        <v>0.19972077411429801</v>
      </c>
      <c r="M1097" s="14"/>
      <c r="N1097" s="14">
        <v>0.14673611329928901</v>
      </c>
      <c r="O1097" s="14">
        <v>0.17095780402897101</v>
      </c>
      <c r="P1097" s="14"/>
      <c r="Q1097" s="14">
        <v>0.17439191474320001</v>
      </c>
      <c r="R1097" s="14">
        <v>0.15737854536686299</v>
      </c>
      <c r="S1097" s="14">
        <v>6.4850000486505993E-2</v>
      </c>
      <c r="T1097" s="14">
        <v>0.15345808647273099</v>
      </c>
      <c r="U1097" s="14">
        <v>0.13072876350540499</v>
      </c>
      <c r="V1097" s="14">
        <v>0.15656710864590301</v>
      </c>
      <c r="W1097" s="14">
        <v>0.196833496540567</v>
      </c>
      <c r="X1097" s="14">
        <v>0.199650475394368</v>
      </c>
      <c r="Y1097" s="14">
        <v>0.180113135596359</v>
      </c>
      <c r="Z1097" s="14">
        <v>0.216758008640103</v>
      </c>
      <c r="AA1097" s="14"/>
      <c r="AB1097" s="14">
        <v>0.162077344580278</v>
      </c>
      <c r="AC1097" s="14">
        <v>0.17968627309368301</v>
      </c>
      <c r="AD1097" s="14">
        <v>0.14792527655195301</v>
      </c>
      <c r="AE1097" s="14"/>
      <c r="AF1097" s="14">
        <v>0.15131005391667901</v>
      </c>
      <c r="AG1097" s="14">
        <v>0.18121109281745901</v>
      </c>
      <c r="AH1097" s="14">
        <v>0.160638106663714</v>
      </c>
      <c r="AI1097" s="14">
        <v>0.15399670874482799</v>
      </c>
      <c r="AJ1097" s="14">
        <v>0</v>
      </c>
      <c r="AK1097" s="14"/>
      <c r="AL1097" s="14">
        <v>0.13984397373381699</v>
      </c>
      <c r="AM1097" s="14">
        <v>0.143271861408448</v>
      </c>
      <c r="AN1097" s="14">
        <v>0.169193423802323</v>
      </c>
      <c r="AO1097" s="14">
        <v>0.23242877203638701</v>
      </c>
      <c r="AP1097" s="14">
        <v>0</v>
      </c>
      <c r="AQ1097" s="14"/>
      <c r="AR1097" s="14">
        <v>0.14978094297112499</v>
      </c>
      <c r="AS1097" s="14">
        <v>0.14333049993536201</v>
      </c>
      <c r="AT1097" s="14">
        <v>0.17656585064952601</v>
      </c>
      <c r="AU1097" s="14"/>
      <c r="AV1097" s="14">
        <v>0.121853283949936</v>
      </c>
      <c r="AW1097" s="14">
        <v>0.18175294648815701</v>
      </c>
      <c r="AX1097" s="14">
        <v>0.17408549156411299</v>
      </c>
      <c r="AY1097" s="14"/>
      <c r="AZ1097" s="14">
        <v>8.4976826989290793E-2</v>
      </c>
      <c r="BA1097" s="14">
        <v>0.18414555614667499</v>
      </c>
      <c r="BB1097" s="14">
        <v>0.162168997222081</v>
      </c>
      <c r="BC1097" s="14"/>
      <c r="BD1097" s="14">
        <v>0.121187969381314</v>
      </c>
      <c r="BE1097" s="14">
        <v>0.190519204850012</v>
      </c>
      <c r="BF1097" s="14"/>
      <c r="BG1097" s="14">
        <v>0.13857467828921799</v>
      </c>
      <c r="BH1097" s="14">
        <v>0.21831606355095001</v>
      </c>
      <c r="BI1097" s="14"/>
      <c r="BJ1097" s="14">
        <v>0.17193214386522901</v>
      </c>
      <c r="BK1097" s="14">
        <v>0.16551135357643501</v>
      </c>
    </row>
    <row r="1098" spans="2:63" x14ac:dyDescent="0.35">
      <c r="B1098" t="s">
        <v>178</v>
      </c>
      <c r="C1098" s="14">
        <v>0.26419317508811602</v>
      </c>
      <c r="D1098" s="14">
        <v>0.25954796736192098</v>
      </c>
      <c r="E1098" s="14">
        <v>0.26481242222536899</v>
      </c>
      <c r="F1098" s="14"/>
      <c r="G1098" s="14">
        <v>0.30761094147031498</v>
      </c>
      <c r="H1098" s="14">
        <v>0.29153584689166601</v>
      </c>
      <c r="I1098" s="14">
        <v>0.26729203953275499</v>
      </c>
      <c r="J1098" s="14">
        <v>0.188758766608534</v>
      </c>
      <c r="K1098" s="14">
        <v>0.228936174650052</v>
      </c>
      <c r="L1098" s="14">
        <v>0.29982403079450898</v>
      </c>
      <c r="M1098" s="14"/>
      <c r="N1098" s="14">
        <v>0.31928210545722202</v>
      </c>
      <c r="O1098" s="14">
        <v>0.25308280257670002</v>
      </c>
      <c r="P1098" s="14"/>
      <c r="Q1098" s="14">
        <v>0.26823618445446601</v>
      </c>
      <c r="R1098" s="14">
        <v>0.23580516483903899</v>
      </c>
      <c r="S1098" s="14">
        <v>0.228152504392165</v>
      </c>
      <c r="T1098" s="14">
        <v>0.24258464308157801</v>
      </c>
      <c r="U1098" s="14">
        <v>0.26150201347595098</v>
      </c>
      <c r="V1098" s="14">
        <v>0.29107064414464401</v>
      </c>
      <c r="W1098" s="14">
        <v>0.27599837683609502</v>
      </c>
      <c r="X1098" s="14">
        <v>0.296280854461761</v>
      </c>
      <c r="Y1098" s="14">
        <v>0.29853234529369799</v>
      </c>
      <c r="Z1098" s="14">
        <v>0.21332785765252499</v>
      </c>
      <c r="AA1098" s="14"/>
      <c r="AB1098" s="14">
        <v>0.31067777940757002</v>
      </c>
      <c r="AC1098" s="14">
        <v>0.29087229484828397</v>
      </c>
      <c r="AD1098" s="14">
        <v>0.22790413366538401</v>
      </c>
      <c r="AE1098" s="14"/>
      <c r="AF1098" s="14">
        <v>0.305912129079211</v>
      </c>
      <c r="AG1098" s="14">
        <v>0.22826944241258301</v>
      </c>
      <c r="AH1098" s="14">
        <v>0.33661679268528899</v>
      </c>
      <c r="AI1098" s="14">
        <v>0.22879900720844601</v>
      </c>
      <c r="AJ1098" s="14">
        <v>0</v>
      </c>
      <c r="AK1098" s="14"/>
      <c r="AL1098" s="14">
        <v>0.29230216842373302</v>
      </c>
      <c r="AM1098" s="14">
        <v>0.246734131368267</v>
      </c>
      <c r="AN1098" s="14">
        <v>0.28975803361771701</v>
      </c>
      <c r="AO1098" s="14">
        <v>0.17318481429843099</v>
      </c>
      <c r="AP1098" s="14">
        <v>0</v>
      </c>
      <c r="AQ1098" s="14"/>
      <c r="AR1098" s="14">
        <v>0.261204571139523</v>
      </c>
      <c r="AS1098" s="14">
        <v>0.31183925338020602</v>
      </c>
      <c r="AT1098" s="14">
        <v>0.22460329658762801</v>
      </c>
      <c r="AU1098" s="14"/>
      <c r="AV1098" s="14">
        <v>0.247594054442381</v>
      </c>
      <c r="AW1098" s="14">
        <v>0.30614969684819199</v>
      </c>
      <c r="AX1098" s="14">
        <v>0.19420034389365001</v>
      </c>
      <c r="AY1098" s="14"/>
      <c r="AZ1098" s="14">
        <v>0.26107693489969602</v>
      </c>
      <c r="BA1098" s="14">
        <v>0.27829559891404398</v>
      </c>
      <c r="BB1098" s="14">
        <v>0.25170386142382201</v>
      </c>
      <c r="BC1098" s="14"/>
      <c r="BD1098" s="14">
        <v>0.33228013433952303</v>
      </c>
      <c r="BE1098" s="14">
        <v>0.25925704925055598</v>
      </c>
      <c r="BF1098" s="14"/>
      <c r="BG1098" s="14">
        <v>0.27844693927835201</v>
      </c>
      <c r="BH1098" s="14">
        <v>0.23830932242712599</v>
      </c>
      <c r="BI1098" s="14"/>
      <c r="BJ1098" s="14">
        <v>0.25711906983525101</v>
      </c>
      <c r="BK1098" s="14">
        <v>0.26613210243093799</v>
      </c>
    </row>
    <row r="1099" spans="2:63" x14ac:dyDescent="0.35">
      <c r="B1099" t="s">
        <v>113</v>
      </c>
      <c r="C1099" s="14">
        <v>0.30154048182182103</v>
      </c>
      <c r="D1099" s="14">
        <v>0.25645876771097498</v>
      </c>
      <c r="E1099" s="14">
        <v>0.34436118209542499</v>
      </c>
      <c r="F1099" s="14"/>
      <c r="G1099" s="14">
        <v>0.271861928438211</v>
      </c>
      <c r="H1099" s="14">
        <v>0.31915737511615699</v>
      </c>
      <c r="I1099" s="14">
        <v>0.273437619209486</v>
      </c>
      <c r="J1099" s="14">
        <v>0.32823012248946698</v>
      </c>
      <c r="K1099" s="14">
        <v>0.295449076466343</v>
      </c>
      <c r="L1099" s="14">
        <v>0.31470640000667899</v>
      </c>
      <c r="M1099" s="14"/>
      <c r="N1099" s="14">
        <v>0.30307213615200601</v>
      </c>
      <c r="O1099" s="14">
        <v>0.30123157674682499</v>
      </c>
      <c r="P1099" s="14"/>
      <c r="Q1099" s="14">
        <v>0.34434405138521901</v>
      </c>
      <c r="R1099" s="14">
        <v>0.30651862538484498</v>
      </c>
      <c r="S1099" s="14">
        <v>0.41055626537487699</v>
      </c>
      <c r="T1099" s="14">
        <v>0.23398706688402099</v>
      </c>
      <c r="U1099" s="14">
        <v>0.38497933726607902</v>
      </c>
      <c r="V1099" s="14">
        <v>0.30915313564376901</v>
      </c>
      <c r="W1099" s="14">
        <v>0.25952066300344201</v>
      </c>
      <c r="X1099" s="14">
        <v>0.24522964603485001</v>
      </c>
      <c r="Y1099" s="14">
        <v>0.28879281947085</v>
      </c>
      <c r="Z1099" s="14">
        <v>0.22674573649301799</v>
      </c>
      <c r="AA1099" s="14"/>
      <c r="AB1099" s="14">
        <v>0.33291716085130002</v>
      </c>
      <c r="AC1099" s="14">
        <v>0.30790559944246298</v>
      </c>
      <c r="AD1099" s="14">
        <v>0.26545546719471702</v>
      </c>
      <c r="AE1099" s="14"/>
      <c r="AF1099" s="14">
        <v>0.31823239404200498</v>
      </c>
      <c r="AG1099" s="14">
        <v>0.27531100654998503</v>
      </c>
      <c r="AH1099" s="14">
        <v>0.27513512255714001</v>
      </c>
      <c r="AI1099" s="14">
        <v>0.333725803664565</v>
      </c>
      <c r="AJ1099" s="14">
        <v>0</v>
      </c>
      <c r="AK1099" s="14"/>
      <c r="AL1099" s="14">
        <v>0.36033773891008702</v>
      </c>
      <c r="AM1099" s="14">
        <v>0.28226546342485498</v>
      </c>
      <c r="AN1099" s="14">
        <v>0.24109871796195301</v>
      </c>
      <c r="AO1099" s="14">
        <v>0.16878744166295301</v>
      </c>
      <c r="AP1099" s="14">
        <v>0</v>
      </c>
      <c r="AQ1099" s="14"/>
      <c r="AR1099" s="14">
        <v>0.35307531850010099</v>
      </c>
      <c r="AS1099" s="14">
        <v>0.30358961126607698</v>
      </c>
      <c r="AT1099" s="14">
        <v>0.29339103764162699</v>
      </c>
      <c r="AU1099" s="14"/>
      <c r="AV1099" s="14">
        <v>0.39667098874560103</v>
      </c>
      <c r="AW1099" s="14">
        <v>0.261181354264863</v>
      </c>
      <c r="AX1099" s="14">
        <v>0.28440014151390902</v>
      </c>
      <c r="AY1099" s="14"/>
      <c r="AZ1099" s="14">
        <v>0.38418352102965297</v>
      </c>
      <c r="BA1099" s="14">
        <v>0.29932248789076699</v>
      </c>
      <c r="BB1099" s="14">
        <v>0.26770691232169802</v>
      </c>
      <c r="BC1099" s="14"/>
      <c r="BD1099" s="14">
        <v>0.22867701988712699</v>
      </c>
      <c r="BE1099" s="14">
        <v>0.34924676908957297</v>
      </c>
      <c r="BF1099" s="14"/>
      <c r="BG1099" s="14">
        <v>0.308346562586091</v>
      </c>
      <c r="BH1099" s="14">
        <v>0.28918110858188401</v>
      </c>
      <c r="BI1099" s="14"/>
      <c r="BJ1099" s="14">
        <v>0.348077210923883</v>
      </c>
      <c r="BK1099" s="14">
        <v>0.28878532293229803</v>
      </c>
    </row>
    <row r="1100" spans="2:63" x14ac:dyDescent="0.35">
      <c r="C1100" s="14"/>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c r="AR1100" s="14"/>
      <c r="AS1100" s="14"/>
      <c r="AT1100" s="14"/>
      <c r="AU1100" s="14"/>
      <c r="AV1100" s="14"/>
      <c r="AW1100" s="14"/>
      <c r="AX1100" s="14"/>
      <c r="AY1100" s="14"/>
      <c r="AZ1100" s="14"/>
      <c r="BA1100" s="14"/>
      <c r="BB1100" s="14"/>
      <c r="BC1100" s="14"/>
      <c r="BD1100" s="14"/>
      <c r="BE1100" s="14"/>
      <c r="BF1100" s="14"/>
      <c r="BG1100" s="14"/>
      <c r="BH1100" s="14"/>
      <c r="BI1100" s="14"/>
      <c r="BJ1100" s="14"/>
      <c r="BK1100" s="14"/>
    </row>
    <row r="1101" spans="2:63" x14ac:dyDescent="0.35">
      <c r="B1101" s="6" t="s">
        <v>495</v>
      </c>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c r="BJ1101" s="14"/>
      <c r="BK1101" s="14"/>
    </row>
    <row r="1102" spans="2:63" x14ac:dyDescent="0.35">
      <c r="B1102" s="21" t="s">
        <v>90</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row>
    <row r="1103" spans="2:63" x14ac:dyDescent="0.35">
      <c r="B1103" t="s">
        <v>479</v>
      </c>
      <c r="C1103" s="14">
        <v>0.38820649547380698</v>
      </c>
      <c r="D1103" s="14">
        <v>0.38484287446359</v>
      </c>
      <c r="E1103" s="14">
        <v>0.39065510804644099</v>
      </c>
      <c r="F1103" s="14"/>
      <c r="G1103" s="14">
        <v>0.24758616722223001</v>
      </c>
      <c r="H1103" s="14">
        <v>0.36121940630976102</v>
      </c>
      <c r="I1103" s="14">
        <v>0.38515468958238702</v>
      </c>
      <c r="J1103" s="14">
        <v>0.425817925332933</v>
      </c>
      <c r="K1103" s="14">
        <v>0.37754324901844999</v>
      </c>
      <c r="L1103" s="14">
        <v>0.49939213353449802</v>
      </c>
      <c r="M1103" s="14"/>
      <c r="N1103" s="14">
        <v>0.50080433196222995</v>
      </c>
      <c r="O1103" s="14">
        <v>0.36549768811479699</v>
      </c>
      <c r="P1103" s="14"/>
      <c r="Q1103" s="14">
        <v>0.27743425355596801</v>
      </c>
      <c r="R1103" s="14">
        <v>0.27480988723778499</v>
      </c>
      <c r="S1103" s="14">
        <v>0.34164211727377403</v>
      </c>
      <c r="T1103" s="14">
        <v>0.30780652844345602</v>
      </c>
      <c r="U1103" s="14">
        <v>0.34286909206837402</v>
      </c>
      <c r="V1103" s="14">
        <v>0.58831261922801303</v>
      </c>
      <c r="W1103" s="14">
        <v>0.37988851188609801</v>
      </c>
      <c r="X1103" s="14">
        <v>0.45376768228106401</v>
      </c>
      <c r="Y1103" s="14">
        <v>0.49409931927380202</v>
      </c>
      <c r="Z1103" s="14">
        <v>0.37467552110022101</v>
      </c>
      <c r="AA1103" s="14"/>
      <c r="AB1103" s="14">
        <v>0.50555474299104897</v>
      </c>
      <c r="AC1103" s="14">
        <v>0.37147700124622302</v>
      </c>
      <c r="AD1103" s="14">
        <v>0.35761645763782501</v>
      </c>
      <c r="AE1103" s="14"/>
      <c r="AF1103" s="14">
        <v>0.496287538949227</v>
      </c>
      <c r="AG1103" s="14">
        <v>0.311967747758301</v>
      </c>
      <c r="AH1103" s="14">
        <v>0.33984883914197</v>
      </c>
      <c r="AI1103" s="14">
        <v>0.32713158317913599</v>
      </c>
      <c r="AJ1103" s="14">
        <v>0</v>
      </c>
      <c r="AK1103" s="14"/>
      <c r="AL1103" s="14">
        <v>0.48057718631360502</v>
      </c>
      <c r="AM1103" s="14">
        <v>0.33084787649408398</v>
      </c>
      <c r="AN1103" s="14">
        <v>0.34303646279136801</v>
      </c>
      <c r="AO1103" s="14">
        <v>0.42488404138623798</v>
      </c>
      <c r="AP1103" s="14">
        <v>0</v>
      </c>
      <c r="AQ1103" s="14"/>
      <c r="AR1103" s="14">
        <v>0.54008367919789202</v>
      </c>
      <c r="AS1103" s="14">
        <v>0.43656203202989802</v>
      </c>
      <c r="AT1103" s="14">
        <v>0.31295498836118502</v>
      </c>
      <c r="AU1103" s="14"/>
      <c r="AV1103" s="14">
        <v>0.49609512743760298</v>
      </c>
      <c r="AW1103" s="14">
        <v>0.37960348785289999</v>
      </c>
      <c r="AX1103" s="14">
        <v>0.33785667729209201</v>
      </c>
      <c r="AY1103" s="14"/>
      <c r="AZ1103" s="14">
        <v>0.46876946613625098</v>
      </c>
      <c r="BA1103" s="14">
        <v>0.41435426884740501</v>
      </c>
      <c r="BB1103" s="14">
        <v>0.33751072291730899</v>
      </c>
      <c r="BC1103" s="14"/>
      <c r="BD1103" s="14">
        <v>0.43754379578800801</v>
      </c>
      <c r="BE1103" s="14">
        <v>0.41522453195676401</v>
      </c>
      <c r="BF1103" s="14"/>
      <c r="BG1103" s="14">
        <v>0.404310668719565</v>
      </c>
      <c r="BH1103" s="14">
        <v>0.358962427594123</v>
      </c>
      <c r="BI1103" s="14"/>
      <c r="BJ1103" s="14">
        <v>0.34703804586583298</v>
      </c>
      <c r="BK1103" s="14">
        <v>0.39949027338680498</v>
      </c>
    </row>
    <row r="1104" spans="2:63" x14ac:dyDescent="0.35">
      <c r="B1104" t="s">
        <v>480</v>
      </c>
      <c r="C1104" s="14">
        <v>0.37957497822335001</v>
      </c>
      <c r="D1104" s="14">
        <v>0.40827534752801098</v>
      </c>
      <c r="E1104" s="14">
        <v>0.35313294248604998</v>
      </c>
      <c r="F1104" s="14"/>
      <c r="G1104" s="14">
        <v>0.29080885436112103</v>
      </c>
      <c r="H1104" s="14">
        <v>0.390006809613405</v>
      </c>
      <c r="I1104" s="14">
        <v>0.38857988540120297</v>
      </c>
      <c r="J1104" s="14">
        <v>0.353464274191788</v>
      </c>
      <c r="K1104" s="14">
        <v>0.34315874204046298</v>
      </c>
      <c r="L1104" s="14">
        <v>0.47894603789331902</v>
      </c>
      <c r="M1104" s="14"/>
      <c r="N1104" s="14">
        <v>0.52383793220559804</v>
      </c>
      <c r="O1104" s="14">
        <v>0.35047992868071198</v>
      </c>
      <c r="P1104" s="14"/>
      <c r="Q1104" s="14">
        <v>0.33034779582804102</v>
      </c>
      <c r="R1104" s="14">
        <v>0.27196708487499199</v>
      </c>
      <c r="S1104" s="14">
        <v>0.32822179095593201</v>
      </c>
      <c r="T1104" s="14">
        <v>0.34751117506383999</v>
      </c>
      <c r="U1104" s="14">
        <v>0.285364711833968</v>
      </c>
      <c r="V1104" s="14">
        <v>0.47386771160445301</v>
      </c>
      <c r="W1104" s="14">
        <v>0.44894651898532001</v>
      </c>
      <c r="X1104" s="14">
        <v>0.41231370095342901</v>
      </c>
      <c r="Y1104" s="14">
        <v>0.43556188447562799</v>
      </c>
      <c r="Z1104" s="14">
        <v>0.401756176380486</v>
      </c>
      <c r="AA1104" s="14"/>
      <c r="AB1104" s="14">
        <v>0.408601206278153</v>
      </c>
      <c r="AC1104" s="14">
        <v>0.43550393062810699</v>
      </c>
      <c r="AD1104" s="14">
        <v>0.36859402858927798</v>
      </c>
      <c r="AE1104" s="14"/>
      <c r="AF1104" s="14">
        <v>0.442414233996759</v>
      </c>
      <c r="AG1104" s="14">
        <v>0.35940603425325501</v>
      </c>
      <c r="AH1104" s="14">
        <v>0.316275468063765</v>
      </c>
      <c r="AI1104" s="14">
        <v>0.29715759931153501</v>
      </c>
      <c r="AJ1104" s="14">
        <v>0</v>
      </c>
      <c r="AK1104" s="14"/>
      <c r="AL1104" s="14">
        <v>0.42232217125684901</v>
      </c>
      <c r="AM1104" s="14">
        <v>0.369303108221675</v>
      </c>
      <c r="AN1104" s="14">
        <v>0.35397449966765299</v>
      </c>
      <c r="AO1104" s="14">
        <v>7.6554399765530398E-2</v>
      </c>
      <c r="AP1104" s="14">
        <v>0</v>
      </c>
      <c r="AQ1104" s="14"/>
      <c r="AR1104" s="14">
        <v>0.42856828769594002</v>
      </c>
      <c r="AS1104" s="14">
        <v>0.42929967994957102</v>
      </c>
      <c r="AT1104" s="14">
        <v>0.35178618476700302</v>
      </c>
      <c r="AU1104" s="14"/>
      <c r="AV1104" s="14">
        <v>0.439173557720903</v>
      </c>
      <c r="AW1104" s="14">
        <v>0.38370217502293502</v>
      </c>
      <c r="AX1104" s="14">
        <v>0.315901496047027</v>
      </c>
      <c r="AY1104" s="14"/>
      <c r="AZ1104" s="14">
        <v>0.40359901184303498</v>
      </c>
      <c r="BA1104" s="14">
        <v>0.41237528231507897</v>
      </c>
      <c r="BB1104" s="14">
        <v>0.33667007832909401</v>
      </c>
      <c r="BC1104" s="14"/>
      <c r="BD1104" s="14">
        <v>0.45808232095574503</v>
      </c>
      <c r="BE1104" s="14">
        <v>0.40169354126847601</v>
      </c>
      <c r="BF1104" s="14"/>
      <c r="BG1104" s="14">
        <v>0.41322555878782402</v>
      </c>
      <c r="BH1104" s="14">
        <v>0.31846784486104202</v>
      </c>
      <c r="BI1104" s="14"/>
      <c r="BJ1104" s="14">
        <v>0.42073982535681997</v>
      </c>
      <c r="BK1104" s="14">
        <v>0.36829218770537497</v>
      </c>
    </row>
    <row r="1105" spans="2:63" x14ac:dyDescent="0.35">
      <c r="B1105" t="s">
        <v>481</v>
      </c>
      <c r="C1105" s="14">
        <v>0.36963058535214899</v>
      </c>
      <c r="D1105" s="14">
        <v>0.41657464639089098</v>
      </c>
      <c r="E1105" s="14">
        <v>0.32671214467711401</v>
      </c>
      <c r="F1105" s="14"/>
      <c r="G1105" s="14">
        <v>0.36818908441312997</v>
      </c>
      <c r="H1105" s="14">
        <v>0.33125685146565698</v>
      </c>
      <c r="I1105" s="14">
        <v>0.34869788230972498</v>
      </c>
      <c r="J1105" s="14">
        <v>0.36208907829508002</v>
      </c>
      <c r="K1105" s="14">
        <v>0.36007435983841801</v>
      </c>
      <c r="L1105" s="14">
        <v>0.45383235589823201</v>
      </c>
      <c r="M1105" s="14"/>
      <c r="N1105" s="14">
        <v>0.51107409046242303</v>
      </c>
      <c r="O1105" s="14">
        <v>0.34110416415343903</v>
      </c>
      <c r="P1105" s="14"/>
      <c r="Q1105" s="14">
        <v>0.35856277726328201</v>
      </c>
      <c r="R1105" s="14">
        <v>0.26830301470211299</v>
      </c>
      <c r="S1105" s="14">
        <v>0.30157174223736899</v>
      </c>
      <c r="T1105" s="14">
        <v>0.27005941338577599</v>
      </c>
      <c r="U1105" s="14">
        <v>0.32048975335895702</v>
      </c>
      <c r="V1105" s="14">
        <v>0.50496102643491603</v>
      </c>
      <c r="W1105" s="14">
        <v>0.40191527159923901</v>
      </c>
      <c r="X1105" s="14">
        <v>0.427438317082587</v>
      </c>
      <c r="Y1105" s="14">
        <v>0.46545491732342897</v>
      </c>
      <c r="Z1105" s="14">
        <v>0.32888786814357601</v>
      </c>
      <c r="AA1105" s="14"/>
      <c r="AB1105" s="14">
        <v>0.46615465540474199</v>
      </c>
      <c r="AC1105" s="14">
        <v>0.316113141583377</v>
      </c>
      <c r="AD1105" s="14">
        <v>0.35652314070026497</v>
      </c>
      <c r="AE1105" s="14"/>
      <c r="AF1105" s="14">
        <v>0.42321998686609902</v>
      </c>
      <c r="AG1105" s="14">
        <v>0.32323163804162802</v>
      </c>
      <c r="AH1105" s="14">
        <v>0.38366943388946201</v>
      </c>
      <c r="AI1105" s="14">
        <v>0.33531640010196601</v>
      </c>
      <c r="AJ1105" s="14">
        <v>0</v>
      </c>
      <c r="AK1105" s="14"/>
      <c r="AL1105" s="14">
        <v>0.41836737261801699</v>
      </c>
      <c r="AM1105" s="14">
        <v>0.356080480268684</v>
      </c>
      <c r="AN1105" s="14">
        <v>0.33863537020791901</v>
      </c>
      <c r="AO1105" s="14">
        <v>0.40737885373694999</v>
      </c>
      <c r="AP1105" s="14">
        <v>0</v>
      </c>
      <c r="AQ1105" s="14"/>
      <c r="AR1105" s="14">
        <v>0.41975171910058401</v>
      </c>
      <c r="AS1105" s="14">
        <v>0.39881106470078298</v>
      </c>
      <c r="AT1105" s="14">
        <v>0.344266259120383</v>
      </c>
      <c r="AU1105" s="14"/>
      <c r="AV1105" s="14">
        <v>0.42447037956371902</v>
      </c>
      <c r="AW1105" s="14">
        <v>0.37465609112438802</v>
      </c>
      <c r="AX1105" s="14">
        <v>0.30375588988298402</v>
      </c>
      <c r="AY1105" s="14"/>
      <c r="AZ1105" s="14">
        <v>0.41574659439027101</v>
      </c>
      <c r="BA1105" s="14">
        <v>0.38379261989369601</v>
      </c>
      <c r="BB1105" s="14">
        <v>0.34350679723552102</v>
      </c>
      <c r="BC1105" s="14"/>
      <c r="BD1105" s="14">
        <v>0.43766189491035801</v>
      </c>
      <c r="BE1105" s="14">
        <v>0.39541024227834598</v>
      </c>
      <c r="BF1105" s="14"/>
      <c r="BG1105" s="14">
        <v>0.39276727614127599</v>
      </c>
      <c r="BH1105" s="14">
        <v>0.32761595065944998</v>
      </c>
      <c r="BI1105" s="14"/>
      <c r="BJ1105" s="14">
        <v>0.36616120147255499</v>
      </c>
      <c r="BK1105" s="14">
        <v>0.37058150183224697</v>
      </c>
    </row>
    <row r="1106" spans="2:63" x14ac:dyDescent="0.35">
      <c r="B1106" t="s">
        <v>482</v>
      </c>
      <c r="C1106" s="14">
        <v>0.36572939196259102</v>
      </c>
      <c r="D1106" s="14">
        <v>0.35673963879658799</v>
      </c>
      <c r="E1106" s="14">
        <v>0.37306488754788802</v>
      </c>
      <c r="F1106" s="14"/>
      <c r="G1106" s="14">
        <v>0.27786180507345598</v>
      </c>
      <c r="H1106" s="14">
        <v>0.38004158985338798</v>
      </c>
      <c r="I1106" s="14">
        <v>0.32701215652753102</v>
      </c>
      <c r="J1106" s="14">
        <v>0.359595609372313</v>
      </c>
      <c r="K1106" s="14">
        <v>0.32885752041958999</v>
      </c>
      <c r="L1106" s="14">
        <v>0.49593190075529697</v>
      </c>
      <c r="M1106" s="14"/>
      <c r="N1106" s="14">
        <v>0.52089522266259602</v>
      </c>
      <c r="O1106" s="14">
        <v>0.33443544291385002</v>
      </c>
      <c r="P1106" s="14"/>
      <c r="Q1106" s="14">
        <v>0.26706197358084099</v>
      </c>
      <c r="R1106" s="14">
        <v>0.28565763495059698</v>
      </c>
      <c r="S1106" s="14">
        <v>0.381167883933479</v>
      </c>
      <c r="T1106" s="14">
        <v>0.296543949960137</v>
      </c>
      <c r="U1106" s="14">
        <v>0.492465035853064</v>
      </c>
      <c r="V1106" s="14">
        <v>0.46291861451822602</v>
      </c>
      <c r="W1106" s="14">
        <v>0.33466103426664601</v>
      </c>
      <c r="X1106" s="14">
        <v>0.334963903134751</v>
      </c>
      <c r="Y1106" s="14">
        <v>0.44597041193804898</v>
      </c>
      <c r="Z1106" s="14">
        <v>0.42742999805409199</v>
      </c>
      <c r="AA1106" s="14"/>
      <c r="AB1106" s="14">
        <v>0.479071376854313</v>
      </c>
      <c r="AC1106" s="14">
        <v>0.34747819056252599</v>
      </c>
      <c r="AD1106" s="14">
        <v>0.332193656438657</v>
      </c>
      <c r="AE1106" s="14"/>
      <c r="AF1106" s="14">
        <v>0.47171394950999301</v>
      </c>
      <c r="AG1106" s="14">
        <v>0.28482683845562801</v>
      </c>
      <c r="AH1106" s="14">
        <v>0.34292567792387901</v>
      </c>
      <c r="AI1106" s="14">
        <v>0.30450954137136199</v>
      </c>
      <c r="AJ1106" s="14">
        <v>0</v>
      </c>
      <c r="AK1106" s="14"/>
      <c r="AL1106" s="14">
        <v>0.45526845145484901</v>
      </c>
      <c r="AM1106" s="14">
        <v>0.31708765680180201</v>
      </c>
      <c r="AN1106" s="14">
        <v>0.353457853950366</v>
      </c>
      <c r="AO1106" s="14">
        <v>0.16468561691690101</v>
      </c>
      <c r="AP1106" s="14">
        <v>0</v>
      </c>
      <c r="AQ1106" s="14"/>
      <c r="AR1106" s="14">
        <v>0.52465337454307803</v>
      </c>
      <c r="AS1106" s="14">
        <v>0.404400606683538</v>
      </c>
      <c r="AT1106" s="14">
        <v>0.29300773155248599</v>
      </c>
      <c r="AU1106" s="14"/>
      <c r="AV1106" s="14">
        <v>0.48407262344684698</v>
      </c>
      <c r="AW1106" s="14">
        <v>0.33068325045716701</v>
      </c>
      <c r="AX1106" s="14">
        <v>0.315895052927468</v>
      </c>
      <c r="AY1106" s="14"/>
      <c r="AZ1106" s="14">
        <v>0.53344233702254895</v>
      </c>
      <c r="BA1106" s="14">
        <v>0.37014722908299502</v>
      </c>
      <c r="BB1106" s="14">
        <v>0.29784121279562298</v>
      </c>
      <c r="BC1106" s="14"/>
      <c r="BD1106" s="14">
        <v>0.45332052547462198</v>
      </c>
      <c r="BE1106" s="14">
        <v>0.36863287170479703</v>
      </c>
      <c r="BF1106" s="14"/>
      <c r="BG1106" s="14">
        <v>0.39773955592326199</v>
      </c>
      <c r="BH1106" s="14">
        <v>0.30760114201021999</v>
      </c>
      <c r="BI1106" s="14"/>
      <c r="BJ1106" s="14">
        <v>0.34538323402601001</v>
      </c>
      <c r="BK1106" s="14">
        <v>0.37130602964813297</v>
      </c>
    </row>
    <row r="1107" spans="2:63" x14ac:dyDescent="0.35">
      <c r="B1107" t="s">
        <v>483</v>
      </c>
      <c r="C1107" s="14">
        <v>0.36453117769585403</v>
      </c>
      <c r="D1107" s="14">
        <v>0.36288860769314601</v>
      </c>
      <c r="E1107" s="14">
        <v>0.36117561409904098</v>
      </c>
      <c r="F1107" s="14"/>
      <c r="G1107" s="14">
        <v>0.33459865090568702</v>
      </c>
      <c r="H1107" s="14">
        <v>0.35235709472813798</v>
      </c>
      <c r="I1107" s="14">
        <v>0.33090748457459601</v>
      </c>
      <c r="J1107" s="14">
        <v>0.39326496973729802</v>
      </c>
      <c r="K1107" s="14">
        <v>0.32436335881010803</v>
      </c>
      <c r="L1107" s="14">
        <v>0.44306017865102798</v>
      </c>
      <c r="M1107" s="14"/>
      <c r="N1107" s="14">
        <v>0.443977797188433</v>
      </c>
      <c r="O1107" s="14">
        <v>0.34850833006709803</v>
      </c>
      <c r="P1107" s="14"/>
      <c r="Q1107" s="14">
        <v>0.25652951980322197</v>
      </c>
      <c r="R1107" s="14">
        <v>0.30247654869215401</v>
      </c>
      <c r="S1107" s="14">
        <v>0.359257060233305</v>
      </c>
      <c r="T1107" s="14">
        <v>0.36089139690924399</v>
      </c>
      <c r="U1107" s="14">
        <v>0.26806155376287999</v>
      </c>
      <c r="V1107" s="14">
        <v>0.44015511494701098</v>
      </c>
      <c r="W1107" s="14">
        <v>0.38469364685360102</v>
      </c>
      <c r="X1107" s="14">
        <v>0.31670958611354399</v>
      </c>
      <c r="Y1107" s="14">
        <v>0.47843174818115602</v>
      </c>
      <c r="Z1107" s="14">
        <v>0.32883745080744398</v>
      </c>
      <c r="AA1107" s="14"/>
      <c r="AB1107" s="14">
        <v>0.48606857919656798</v>
      </c>
      <c r="AC1107" s="14">
        <v>0.35569646796634802</v>
      </c>
      <c r="AD1107" s="14">
        <v>0.30853704075247801</v>
      </c>
      <c r="AE1107" s="14"/>
      <c r="AF1107" s="14">
        <v>0.46440915754863199</v>
      </c>
      <c r="AG1107" s="14">
        <v>0.26846465361541699</v>
      </c>
      <c r="AH1107" s="14">
        <v>0.45146063525990099</v>
      </c>
      <c r="AI1107" s="14">
        <v>0.31677603670893201</v>
      </c>
      <c r="AJ1107" s="14">
        <v>0</v>
      </c>
      <c r="AK1107" s="14"/>
      <c r="AL1107" s="14">
        <v>0.42723883463846701</v>
      </c>
      <c r="AM1107" s="14">
        <v>0.31503562169916199</v>
      </c>
      <c r="AN1107" s="14">
        <v>0.35174530904526202</v>
      </c>
      <c r="AO1107" s="14">
        <v>0.25141102543249699</v>
      </c>
      <c r="AP1107" s="14">
        <v>0</v>
      </c>
      <c r="AQ1107" s="14"/>
      <c r="AR1107" s="14">
        <v>0.48089402643150497</v>
      </c>
      <c r="AS1107" s="14">
        <v>0.40859419126193602</v>
      </c>
      <c r="AT1107" s="14">
        <v>0.314206416040123</v>
      </c>
      <c r="AU1107" s="14"/>
      <c r="AV1107" s="14">
        <v>0.477894648128807</v>
      </c>
      <c r="AW1107" s="14">
        <v>0.350453428704528</v>
      </c>
      <c r="AX1107" s="14">
        <v>0.27254534022949101</v>
      </c>
      <c r="AY1107" s="14"/>
      <c r="AZ1107" s="14">
        <v>0.49434475972167402</v>
      </c>
      <c r="BA1107" s="14">
        <v>0.39495621790457502</v>
      </c>
      <c r="BB1107" s="14">
        <v>0.28611677036815703</v>
      </c>
      <c r="BC1107" s="14"/>
      <c r="BD1107" s="14">
        <v>0.47112809096451402</v>
      </c>
      <c r="BE1107" s="14">
        <v>0.38106128239190801</v>
      </c>
      <c r="BF1107" s="14"/>
      <c r="BG1107" s="14">
        <v>0.38882733499735</v>
      </c>
      <c r="BH1107" s="14">
        <v>0.32041103178724001</v>
      </c>
      <c r="BI1107" s="14"/>
      <c r="BJ1107" s="14">
        <v>0.38279260842248602</v>
      </c>
      <c r="BK1107" s="14">
        <v>0.35952593871660898</v>
      </c>
    </row>
    <row r="1108" spans="2:63" x14ac:dyDescent="0.35">
      <c r="B1108" t="s">
        <v>484</v>
      </c>
      <c r="C1108" s="14">
        <v>0.32728750449872002</v>
      </c>
      <c r="D1108" s="14">
        <v>0.34205846436954401</v>
      </c>
      <c r="E1108" s="14">
        <v>0.31297018195369403</v>
      </c>
      <c r="F1108" s="14"/>
      <c r="G1108" s="14">
        <v>0.28399733484941703</v>
      </c>
      <c r="H1108" s="14">
        <v>0.28052049330326301</v>
      </c>
      <c r="I1108" s="14">
        <v>0.31343213696698302</v>
      </c>
      <c r="J1108" s="14">
        <v>0.31574300793271898</v>
      </c>
      <c r="K1108" s="14">
        <v>0.34055813650717798</v>
      </c>
      <c r="L1108" s="14">
        <v>0.43037625217925002</v>
      </c>
      <c r="M1108" s="14"/>
      <c r="N1108" s="14">
        <v>0.49606173116691699</v>
      </c>
      <c r="O1108" s="14">
        <v>0.29324900500261297</v>
      </c>
      <c r="P1108" s="14"/>
      <c r="Q1108" s="14">
        <v>0.22557576452767</v>
      </c>
      <c r="R1108" s="14">
        <v>0.22563890765723199</v>
      </c>
      <c r="S1108" s="14">
        <v>0.25743337103977398</v>
      </c>
      <c r="T1108" s="14">
        <v>0.24688494793990801</v>
      </c>
      <c r="U1108" s="14">
        <v>0.38519419031659602</v>
      </c>
      <c r="V1108" s="14">
        <v>0.34726246856735898</v>
      </c>
      <c r="W1108" s="14">
        <v>0.34244045873122098</v>
      </c>
      <c r="X1108" s="14">
        <v>0.36515766543835798</v>
      </c>
      <c r="Y1108" s="14">
        <v>0.47775758452042399</v>
      </c>
      <c r="Z1108" s="14">
        <v>0.33638913464697401</v>
      </c>
      <c r="AA1108" s="14"/>
      <c r="AB1108" s="14">
        <v>0.42676171295644399</v>
      </c>
      <c r="AC1108" s="14">
        <v>0.30709595189692002</v>
      </c>
      <c r="AD1108" s="14">
        <v>0.300154033702696</v>
      </c>
      <c r="AE1108" s="14"/>
      <c r="AF1108" s="14">
        <v>0.41833474471983201</v>
      </c>
      <c r="AG1108" s="14">
        <v>0.273367762252753</v>
      </c>
      <c r="AH1108" s="14">
        <v>0.176357165271123</v>
      </c>
      <c r="AI1108" s="14">
        <v>0.294876265497376</v>
      </c>
      <c r="AJ1108" s="14">
        <v>0</v>
      </c>
      <c r="AK1108" s="14"/>
      <c r="AL1108" s="14">
        <v>0.39811582121924799</v>
      </c>
      <c r="AM1108" s="14">
        <v>0.30303631779724899</v>
      </c>
      <c r="AN1108" s="14">
        <v>0.25672494959068498</v>
      </c>
      <c r="AO1108" s="14">
        <v>0.51968324314103698</v>
      </c>
      <c r="AP1108" s="14">
        <v>0</v>
      </c>
      <c r="AQ1108" s="14"/>
      <c r="AR1108" s="14">
        <v>0.449918804513596</v>
      </c>
      <c r="AS1108" s="14">
        <v>0.37649917961671298</v>
      </c>
      <c r="AT1108" s="14">
        <v>0.25733629105091099</v>
      </c>
      <c r="AU1108" s="14"/>
      <c r="AV1108" s="14">
        <v>0.438934687461291</v>
      </c>
      <c r="AW1108" s="14">
        <v>0.31853445460435797</v>
      </c>
      <c r="AX1108" s="14">
        <v>0.21530382274301199</v>
      </c>
      <c r="AY1108" s="14"/>
      <c r="AZ1108" s="14">
        <v>0.45541076988141199</v>
      </c>
      <c r="BA1108" s="14">
        <v>0.33284031332343</v>
      </c>
      <c r="BB1108" s="14">
        <v>0.28834669681630898</v>
      </c>
      <c r="BC1108" s="14"/>
      <c r="BD1108" s="14">
        <v>0.51015376501295095</v>
      </c>
      <c r="BE1108" s="14">
        <v>0.33567590523499702</v>
      </c>
      <c r="BF1108" s="14"/>
      <c r="BG1108" s="14">
        <v>0.36008808644544399</v>
      </c>
      <c r="BH1108" s="14">
        <v>0.26772391000026902</v>
      </c>
      <c r="BI1108" s="14"/>
      <c r="BJ1108" s="14">
        <v>0.32180736080061401</v>
      </c>
      <c r="BK1108" s="14">
        <v>0.32878954611091499</v>
      </c>
    </row>
    <row r="1109" spans="2:63" x14ac:dyDescent="0.35">
      <c r="B1109" t="s">
        <v>485</v>
      </c>
      <c r="C1109" s="14">
        <v>0.324557120591278</v>
      </c>
      <c r="D1109" s="14">
        <v>0.34769816579687801</v>
      </c>
      <c r="E1109" s="14">
        <v>0.30269446333956401</v>
      </c>
      <c r="F1109" s="14"/>
      <c r="G1109" s="14">
        <v>0.371939207791529</v>
      </c>
      <c r="H1109" s="14">
        <v>0.30944288341832799</v>
      </c>
      <c r="I1109" s="14">
        <v>0.31436446834250398</v>
      </c>
      <c r="J1109" s="14">
        <v>0.29908192699772301</v>
      </c>
      <c r="K1109" s="14">
        <v>0.28963675926476001</v>
      </c>
      <c r="L1109" s="14">
        <v>0.37085933562880802</v>
      </c>
      <c r="M1109" s="14"/>
      <c r="N1109" s="14">
        <v>0.46939920989406603</v>
      </c>
      <c r="O1109" s="14">
        <v>0.29534527064785898</v>
      </c>
      <c r="P1109" s="14"/>
      <c r="Q1109" s="14">
        <v>0.15093879535706201</v>
      </c>
      <c r="R1109" s="14">
        <v>0.231131627384625</v>
      </c>
      <c r="S1109" s="14">
        <v>0.26690258448708598</v>
      </c>
      <c r="T1109" s="14">
        <v>0.28891361011701799</v>
      </c>
      <c r="U1109" s="14">
        <v>0.24862052196568801</v>
      </c>
      <c r="V1109" s="14">
        <v>0.43651421928950002</v>
      </c>
      <c r="W1109" s="14">
        <v>0.33983418918495001</v>
      </c>
      <c r="X1109" s="14">
        <v>0.38162970464580598</v>
      </c>
      <c r="Y1109" s="14">
        <v>0.43306938944051199</v>
      </c>
      <c r="Z1109" s="14">
        <v>0.230034429355121</v>
      </c>
      <c r="AA1109" s="14"/>
      <c r="AB1109" s="14">
        <v>0.45386996956449299</v>
      </c>
      <c r="AC1109" s="14">
        <v>0.313371092530766</v>
      </c>
      <c r="AD1109" s="14">
        <v>0.281001646642903</v>
      </c>
      <c r="AE1109" s="14"/>
      <c r="AF1109" s="14">
        <v>0.419658689193386</v>
      </c>
      <c r="AG1109" s="14">
        <v>0.25321778361784097</v>
      </c>
      <c r="AH1109" s="14">
        <v>0.24507645417648599</v>
      </c>
      <c r="AI1109" s="14">
        <v>0.28744436225437398</v>
      </c>
      <c r="AJ1109" s="14">
        <v>0</v>
      </c>
      <c r="AK1109" s="14"/>
      <c r="AL1109" s="14">
        <v>0.41230866460636401</v>
      </c>
      <c r="AM1109" s="14">
        <v>0.28450648798396999</v>
      </c>
      <c r="AN1109" s="14">
        <v>0.26953714282775199</v>
      </c>
      <c r="AO1109" s="14">
        <v>0.158328231257577</v>
      </c>
      <c r="AP1109" s="14">
        <v>0</v>
      </c>
      <c r="AQ1109" s="14"/>
      <c r="AR1109" s="14">
        <v>0.40077018141562598</v>
      </c>
      <c r="AS1109" s="14">
        <v>0.35925433429349302</v>
      </c>
      <c r="AT1109" s="14">
        <v>0.28627608112075598</v>
      </c>
      <c r="AU1109" s="14"/>
      <c r="AV1109" s="14">
        <v>0.42139326468008398</v>
      </c>
      <c r="AW1109" s="14">
        <v>0.32118825441167398</v>
      </c>
      <c r="AX1109" s="14">
        <v>0.218395879597823</v>
      </c>
      <c r="AY1109" s="14"/>
      <c r="AZ1109" s="14">
        <v>0.36264098775098502</v>
      </c>
      <c r="BA1109" s="14">
        <v>0.33761975471488098</v>
      </c>
      <c r="BB1109" s="14">
        <v>0.31163756692547301</v>
      </c>
      <c r="BC1109" s="14"/>
      <c r="BD1109" s="14">
        <v>0.43484564373988199</v>
      </c>
      <c r="BE1109" s="14">
        <v>0.35074112110121097</v>
      </c>
      <c r="BF1109" s="14"/>
      <c r="BG1109" s="14">
        <v>0.34635648676056002</v>
      </c>
      <c r="BH1109" s="14">
        <v>0.28497097517046399</v>
      </c>
      <c r="BI1109" s="14"/>
      <c r="BJ1109" s="14">
        <v>0.32648927412451301</v>
      </c>
      <c r="BK1109" s="14">
        <v>0.32402754049850202</v>
      </c>
    </row>
    <row r="1110" spans="2:63" x14ac:dyDescent="0.35">
      <c r="B1110" t="s">
        <v>486</v>
      </c>
      <c r="C1110" s="14">
        <v>0.316447219173844</v>
      </c>
      <c r="D1110" s="14">
        <v>0.364626760691107</v>
      </c>
      <c r="E1110" s="14">
        <v>0.27201368645490798</v>
      </c>
      <c r="F1110" s="14"/>
      <c r="G1110" s="14">
        <v>0.234157015753996</v>
      </c>
      <c r="H1110" s="14">
        <v>0.29644489333358298</v>
      </c>
      <c r="I1110" s="14">
        <v>0.28916324407396798</v>
      </c>
      <c r="J1110" s="14">
        <v>0.346909553350154</v>
      </c>
      <c r="K1110" s="14">
        <v>0.242043405719788</v>
      </c>
      <c r="L1110" s="14">
        <v>0.46126713313390899</v>
      </c>
      <c r="M1110" s="14"/>
      <c r="N1110" s="14">
        <v>0.42163715694141601</v>
      </c>
      <c r="O1110" s="14">
        <v>0.29523244180895503</v>
      </c>
      <c r="P1110" s="14"/>
      <c r="Q1110" s="14">
        <v>0.28680618447002998</v>
      </c>
      <c r="R1110" s="14">
        <v>0.25686483803400501</v>
      </c>
      <c r="S1110" s="14">
        <v>0.29118232986375903</v>
      </c>
      <c r="T1110" s="14">
        <v>0.230869018372857</v>
      </c>
      <c r="U1110" s="14">
        <v>0.20578580975372501</v>
      </c>
      <c r="V1110" s="14">
        <v>0.352551335612445</v>
      </c>
      <c r="W1110" s="14">
        <v>0.31535408726854902</v>
      </c>
      <c r="X1110" s="14">
        <v>0.31327649462720097</v>
      </c>
      <c r="Y1110" s="14">
        <v>0.44373257441286701</v>
      </c>
      <c r="Z1110" s="14">
        <v>0.39291366966207802</v>
      </c>
      <c r="AA1110" s="14"/>
      <c r="AB1110" s="14">
        <v>0.37132053209074101</v>
      </c>
      <c r="AC1110" s="14">
        <v>0.34317985632328002</v>
      </c>
      <c r="AD1110" s="14">
        <v>0.29982325604669602</v>
      </c>
      <c r="AE1110" s="14"/>
      <c r="AF1110" s="14">
        <v>0.34422574466406602</v>
      </c>
      <c r="AG1110" s="14">
        <v>0.33205358623064501</v>
      </c>
      <c r="AH1110" s="14">
        <v>0.28663762047945601</v>
      </c>
      <c r="AI1110" s="14">
        <v>0.23559372160663999</v>
      </c>
      <c r="AJ1110" s="14">
        <v>0</v>
      </c>
      <c r="AK1110" s="14"/>
      <c r="AL1110" s="14">
        <v>0.34863314287291403</v>
      </c>
      <c r="AM1110" s="14">
        <v>0.34188148605723401</v>
      </c>
      <c r="AN1110" s="14">
        <v>0.233689640680663</v>
      </c>
      <c r="AO1110" s="14">
        <v>8.2911785424854903E-2</v>
      </c>
      <c r="AP1110" s="14">
        <v>0</v>
      </c>
      <c r="AQ1110" s="14"/>
      <c r="AR1110" s="14">
        <v>0.36174451023943999</v>
      </c>
      <c r="AS1110" s="14">
        <v>0.37045914913523398</v>
      </c>
      <c r="AT1110" s="14">
        <v>0.27374838786121097</v>
      </c>
      <c r="AU1110" s="14"/>
      <c r="AV1110" s="14">
        <v>0.35765525921772001</v>
      </c>
      <c r="AW1110" s="14">
        <v>0.31296970562625398</v>
      </c>
      <c r="AX1110" s="14">
        <v>0.242529250997646</v>
      </c>
      <c r="AY1110" s="14"/>
      <c r="AZ1110" s="14">
        <v>0.37592451633208801</v>
      </c>
      <c r="BA1110" s="14">
        <v>0.32405578941758001</v>
      </c>
      <c r="BB1110" s="14">
        <v>0.27957515089313001</v>
      </c>
      <c r="BC1110" s="14"/>
      <c r="BD1110" s="14">
        <v>0.43479649377051799</v>
      </c>
      <c r="BE1110" s="14">
        <v>0.28625381639750103</v>
      </c>
      <c r="BF1110" s="14"/>
      <c r="BG1110" s="14">
        <v>0.341229689511651</v>
      </c>
      <c r="BH1110" s="14">
        <v>0.27144396233319901</v>
      </c>
      <c r="BI1110" s="14"/>
      <c r="BJ1110" s="14">
        <v>0.35404642663512997</v>
      </c>
      <c r="BK1110" s="14">
        <v>0.30614172769340398</v>
      </c>
    </row>
    <row r="1111" spans="2:63" x14ac:dyDescent="0.35">
      <c r="B1111" t="s">
        <v>487</v>
      </c>
      <c r="C1111" s="14">
        <v>0.311503598362314</v>
      </c>
      <c r="D1111" s="14">
        <v>0.31993746327813699</v>
      </c>
      <c r="E1111" s="14">
        <v>0.30072472514391901</v>
      </c>
      <c r="F1111" s="14"/>
      <c r="G1111" s="14">
        <v>0.31261291177136802</v>
      </c>
      <c r="H1111" s="14">
        <v>0.31057851799545899</v>
      </c>
      <c r="I1111" s="14">
        <v>0.29164000303751902</v>
      </c>
      <c r="J1111" s="14">
        <v>0.29749986639181097</v>
      </c>
      <c r="K1111" s="14">
        <v>0.29178418383458299</v>
      </c>
      <c r="L1111" s="14">
        <v>0.364357132754421</v>
      </c>
      <c r="M1111" s="14"/>
      <c r="N1111" s="14">
        <v>0.423052686635916</v>
      </c>
      <c r="O1111" s="14">
        <v>0.28900630324831</v>
      </c>
      <c r="P1111" s="14"/>
      <c r="Q1111" s="14">
        <v>0.24928323855021201</v>
      </c>
      <c r="R1111" s="14">
        <v>0.30762321000496701</v>
      </c>
      <c r="S1111" s="14">
        <v>0.29256914119926802</v>
      </c>
      <c r="T1111" s="14">
        <v>0.252245210313296</v>
      </c>
      <c r="U1111" s="14">
        <v>0.36022533551137298</v>
      </c>
      <c r="V1111" s="14">
        <v>0.34928002761152299</v>
      </c>
      <c r="W1111" s="14">
        <v>0.27592343627098598</v>
      </c>
      <c r="X1111" s="14">
        <v>0.29517011823052502</v>
      </c>
      <c r="Y1111" s="14">
        <v>0.36771938449478297</v>
      </c>
      <c r="Z1111" s="14">
        <v>0.29328004704807098</v>
      </c>
      <c r="AA1111" s="14"/>
      <c r="AB1111" s="14">
        <v>0.36036638930582998</v>
      </c>
      <c r="AC1111" s="14">
        <v>0.30822771936917698</v>
      </c>
      <c r="AD1111" s="14">
        <v>0.316150762068103</v>
      </c>
      <c r="AE1111" s="14"/>
      <c r="AF1111" s="14">
        <v>0.36441661403146802</v>
      </c>
      <c r="AG1111" s="14">
        <v>0.29506423476843602</v>
      </c>
      <c r="AH1111" s="14">
        <v>0.225272441070415</v>
      </c>
      <c r="AI1111" s="14">
        <v>0.25965192132765003</v>
      </c>
      <c r="AJ1111" s="14">
        <v>0</v>
      </c>
      <c r="AK1111" s="14"/>
      <c r="AL1111" s="14">
        <v>0.36512098012236899</v>
      </c>
      <c r="AM1111" s="14">
        <v>0.33621911240477897</v>
      </c>
      <c r="AN1111" s="14">
        <v>0.18738436788695201</v>
      </c>
      <c r="AO1111" s="14">
        <v>0.33844856669485801</v>
      </c>
      <c r="AP1111" s="14">
        <v>0</v>
      </c>
      <c r="AQ1111" s="14"/>
      <c r="AR1111" s="14">
        <v>0.37496122386427699</v>
      </c>
      <c r="AS1111" s="14">
        <v>0.355566550582608</v>
      </c>
      <c r="AT1111" s="14">
        <v>0.271007416241136</v>
      </c>
      <c r="AU1111" s="14"/>
      <c r="AV1111" s="14">
        <v>0.38973059034785101</v>
      </c>
      <c r="AW1111" s="14">
        <v>0.30877039512172499</v>
      </c>
      <c r="AX1111" s="14">
        <v>0.23954961786311901</v>
      </c>
      <c r="AY1111" s="14"/>
      <c r="AZ1111" s="14">
        <v>0.40827656563037301</v>
      </c>
      <c r="BA1111" s="14">
        <v>0.32991530877159603</v>
      </c>
      <c r="BB1111" s="14">
        <v>0.27151039490756401</v>
      </c>
      <c r="BC1111" s="14"/>
      <c r="BD1111" s="14">
        <v>0.39858433308112301</v>
      </c>
      <c r="BE1111" s="14">
        <v>0.30261167494039298</v>
      </c>
      <c r="BF1111" s="14"/>
      <c r="BG1111" s="14">
        <v>0.337284279833589</v>
      </c>
      <c r="BH1111" s="14">
        <v>0.26468765895176</v>
      </c>
      <c r="BI1111" s="14"/>
      <c r="BJ1111" s="14">
        <v>0.33171144687408199</v>
      </c>
      <c r="BK1111" s="14">
        <v>0.30596486963005298</v>
      </c>
    </row>
    <row r="1112" spans="2:63" x14ac:dyDescent="0.35">
      <c r="B1112" t="s">
        <v>488</v>
      </c>
      <c r="C1112" s="14">
        <v>0.30752682148647897</v>
      </c>
      <c r="D1112" s="14">
        <v>0.32659441181498</v>
      </c>
      <c r="E1112" s="14">
        <v>0.28919663366652298</v>
      </c>
      <c r="F1112" s="14"/>
      <c r="G1112" s="14">
        <v>0.35532046191273597</v>
      </c>
      <c r="H1112" s="14">
        <v>0.29850038239416998</v>
      </c>
      <c r="I1112" s="14">
        <v>0.232593372086279</v>
      </c>
      <c r="J1112" s="14">
        <v>0.29741424588788101</v>
      </c>
      <c r="K1112" s="14">
        <v>0.24580296165605101</v>
      </c>
      <c r="L1112" s="14">
        <v>0.42769135123738899</v>
      </c>
      <c r="M1112" s="14"/>
      <c r="N1112" s="14">
        <v>0.42158768705274202</v>
      </c>
      <c r="O1112" s="14">
        <v>0.28452294943950202</v>
      </c>
      <c r="P1112" s="14"/>
      <c r="Q1112" s="14">
        <v>0.25526935040235998</v>
      </c>
      <c r="R1112" s="14">
        <v>0.26893865084831198</v>
      </c>
      <c r="S1112" s="14">
        <v>0.31005727421614399</v>
      </c>
      <c r="T1112" s="14">
        <v>0.29668369930703398</v>
      </c>
      <c r="U1112" s="14">
        <v>0.193483117763811</v>
      </c>
      <c r="V1112" s="14">
        <v>0.35914111879285998</v>
      </c>
      <c r="W1112" s="14">
        <v>0.313018826689901</v>
      </c>
      <c r="X1112" s="14">
        <v>0.29106287006637699</v>
      </c>
      <c r="Y1112" s="14">
        <v>0.37022486106535502</v>
      </c>
      <c r="Z1112" s="14">
        <v>0.39122306590735201</v>
      </c>
      <c r="AA1112" s="14"/>
      <c r="AB1112" s="14">
        <v>0.368487466919318</v>
      </c>
      <c r="AC1112" s="14">
        <v>0.332790786638057</v>
      </c>
      <c r="AD1112" s="14">
        <v>0.26841326530847498</v>
      </c>
      <c r="AE1112" s="14"/>
      <c r="AF1112" s="14">
        <v>0.38651874310148898</v>
      </c>
      <c r="AG1112" s="14">
        <v>0.27069551129852698</v>
      </c>
      <c r="AH1112" s="14">
        <v>0.17343080227242599</v>
      </c>
      <c r="AI1112" s="14">
        <v>0.237539028958627</v>
      </c>
      <c r="AJ1112" s="14">
        <v>0</v>
      </c>
      <c r="AK1112" s="14"/>
      <c r="AL1112" s="14">
        <v>0.38875823240246898</v>
      </c>
      <c r="AM1112" s="14">
        <v>0.27067773019820301</v>
      </c>
      <c r="AN1112" s="14">
        <v>0.24328137936233801</v>
      </c>
      <c r="AO1112" s="14">
        <v>0.32441682530367599</v>
      </c>
      <c r="AP1112" s="14">
        <v>0</v>
      </c>
      <c r="AQ1112" s="14"/>
      <c r="AR1112" s="14">
        <v>0.41031201112513899</v>
      </c>
      <c r="AS1112" s="14">
        <v>0.32773245619892799</v>
      </c>
      <c r="AT1112" s="14">
        <v>0.27033205647252501</v>
      </c>
      <c r="AU1112" s="14"/>
      <c r="AV1112" s="14">
        <v>0.37994416216628701</v>
      </c>
      <c r="AW1112" s="14">
        <v>0.32533953529285597</v>
      </c>
      <c r="AX1112" s="14">
        <v>0.18195075531794</v>
      </c>
      <c r="AY1112" s="14"/>
      <c r="AZ1112" s="14">
        <v>0.36241234571053299</v>
      </c>
      <c r="BA1112" s="14">
        <v>0.32605961270339001</v>
      </c>
      <c r="BB1112" s="14">
        <v>0.25696000282685899</v>
      </c>
      <c r="BC1112" s="14"/>
      <c r="BD1112" s="14">
        <v>0.36458562820702201</v>
      </c>
      <c r="BE1112" s="14">
        <v>0.321460579768167</v>
      </c>
      <c r="BF1112" s="14"/>
      <c r="BG1112" s="14">
        <v>0.32272307525089799</v>
      </c>
      <c r="BH1112" s="14">
        <v>0.27993147276402103</v>
      </c>
      <c r="BI1112" s="14"/>
      <c r="BJ1112" s="14">
        <v>0.26012585785891801</v>
      </c>
      <c r="BK1112" s="14">
        <v>0.32051885668646102</v>
      </c>
    </row>
    <row r="1113" spans="2:63" x14ac:dyDescent="0.35">
      <c r="B1113" t="s">
        <v>489</v>
      </c>
      <c r="C1113" s="14">
        <v>0.28639295738829501</v>
      </c>
      <c r="D1113" s="14">
        <v>0.28807381314508101</v>
      </c>
      <c r="E1113" s="14">
        <v>0.27945551169323801</v>
      </c>
      <c r="F1113" s="14"/>
      <c r="G1113" s="14">
        <v>0.35742433287991798</v>
      </c>
      <c r="H1113" s="14">
        <v>0.35786849182890001</v>
      </c>
      <c r="I1113" s="14">
        <v>0.245577762753146</v>
      </c>
      <c r="J1113" s="14">
        <v>0.309669492876125</v>
      </c>
      <c r="K1113" s="14">
        <v>0.209275652352513</v>
      </c>
      <c r="L1113" s="14">
        <v>0.23646446174157701</v>
      </c>
      <c r="M1113" s="14"/>
      <c r="N1113" s="14">
        <v>0.27684491754496199</v>
      </c>
      <c r="O1113" s="14">
        <v>0.28831861248274898</v>
      </c>
      <c r="P1113" s="14"/>
      <c r="Q1113" s="14">
        <v>0.338380117709419</v>
      </c>
      <c r="R1113" s="14">
        <v>0.29953297984053401</v>
      </c>
      <c r="S1113" s="14">
        <v>0.242864171902263</v>
      </c>
      <c r="T1113" s="14">
        <v>0.32693409238893101</v>
      </c>
      <c r="U1113" s="14">
        <v>0.23193659710331699</v>
      </c>
      <c r="V1113" s="14">
        <v>0.29804843505260797</v>
      </c>
      <c r="W1113" s="14">
        <v>0.31324849334244598</v>
      </c>
      <c r="X1113" s="14">
        <v>0.226394720601241</v>
      </c>
      <c r="Y1113" s="14">
        <v>0.26454223919251801</v>
      </c>
      <c r="Z1113" s="14">
        <v>0.35414646649505299</v>
      </c>
      <c r="AA1113" s="14"/>
      <c r="AB1113" s="14">
        <v>0.29586304361124</v>
      </c>
      <c r="AC1113" s="14">
        <v>0.26762002090800902</v>
      </c>
      <c r="AD1113" s="14">
        <v>0.29138910549783897</v>
      </c>
      <c r="AE1113" s="14"/>
      <c r="AF1113" s="14">
        <v>0.31898128838383</v>
      </c>
      <c r="AG1113" s="14">
        <v>0.30031833222751297</v>
      </c>
      <c r="AH1113" s="14">
        <v>0.213560582326697</v>
      </c>
      <c r="AI1113" s="14">
        <v>0.201374992817974</v>
      </c>
      <c r="AJ1113" s="14">
        <v>0</v>
      </c>
      <c r="AK1113" s="14"/>
      <c r="AL1113" s="14">
        <v>0.33749589820327103</v>
      </c>
      <c r="AM1113" s="14">
        <v>0.315429878817792</v>
      </c>
      <c r="AN1113" s="14">
        <v>0.15425437386906399</v>
      </c>
      <c r="AO1113" s="14">
        <v>0.42345192083349997</v>
      </c>
      <c r="AP1113" s="14">
        <v>0</v>
      </c>
      <c r="AQ1113" s="14"/>
      <c r="AR1113" s="14">
        <v>0.294420860418111</v>
      </c>
      <c r="AS1113" s="14">
        <v>0.29815082479234001</v>
      </c>
      <c r="AT1113" s="14">
        <v>0.28751757575730202</v>
      </c>
      <c r="AU1113" s="14"/>
      <c r="AV1113" s="14">
        <v>0.32904573908826201</v>
      </c>
      <c r="AW1113" s="14">
        <v>0.29996674709025201</v>
      </c>
      <c r="AX1113" s="14">
        <v>0.22971539809878899</v>
      </c>
      <c r="AY1113" s="14"/>
      <c r="AZ1113" s="14">
        <v>0.33662555893530599</v>
      </c>
      <c r="BA1113" s="14">
        <v>0.277876162783458</v>
      </c>
      <c r="BB1113" s="14">
        <v>0.29659941177191701</v>
      </c>
      <c r="BC1113" s="14"/>
      <c r="BD1113" s="14">
        <v>0.32208532206968299</v>
      </c>
      <c r="BE1113" s="14">
        <v>0.24274727604166399</v>
      </c>
      <c r="BF1113" s="14"/>
      <c r="BG1113" s="14">
        <v>0.30510972149680898</v>
      </c>
      <c r="BH1113" s="14">
        <v>0.25240460469706899</v>
      </c>
      <c r="BI1113" s="14"/>
      <c r="BJ1113" s="14">
        <v>0.334978170928104</v>
      </c>
      <c r="BK1113" s="14">
        <v>0.27307633350133098</v>
      </c>
    </row>
    <row r="1114" spans="2:63" x14ac:dyDescent="0.35">
      <c r="B1114" t="s">
        <v>490</v>
      </c>
      <c r="C1114" s="14">
        <v>0.26534556237867901</v>
      </c>
      <c r="D1114" s="14">
        <v>0.275197358317333</v>
      </c>
      <c r="E1114" s="14">
        <v>0.25090252476014802</v>
      </c>
      <c r="F1114" s="14"/>
      <c r="G1114" s="14">
        <v>0.28098699375912201</v>
      </c>
      <c r="H1114" s="14">
        <v>0.26500927295919502</v>
      </c>
      <c r="I1114" s="14">
        <v>0.25119687908025001</v>
      </c>
      <c r="J1114" s="14">
        <v>0.28010716220417498</v>
      </c>
      <c r="K1114" s="14">
        <v>0.22688961834615401</v>
      </c>
      <c r="L1114" s="14">
        <v>0.28596954038405498</v>
      </c>
      <c r="M1114" s="14"/>
      <c r="N1114" s="14">
        <v>0.28379456938740899</v>
      </c>
      <c r="O1114" s="14">
        <v>0.26162475424246501</v>
      </c>
      <c r="P1114" s="14"/>
      <c r="Q1114" s="14">
        <v>0.253052131264768</v>
      </c>
      <c r="R1114" s="14">
        <v>0.227146020550099</v>
      </c>
      <c r="S1114" s="14">
        <v>0.25512068960234802</v>
      </c>
      <c r="T1114" s="14">
        <v>0.309123911037955</v>
      </c>
      <c r="U1114" s="14">
        <v>0.24523741731420901</v>
      </c>
      <c r="V1114" s="14">
        <v>0.29651682340161301</v>
      </c>
      <c r="W1114" s="14">
        <v>0.30066542174651301</v>
      </c>
      <c r="X1114" s="14">
        <v>0.22905476099306901</v>
      </c>
      <c r="Y1114" s="14">
        <v>0.301150831536596</v>
      </c>
      <c r="Z1114" s="14">
        <v>0.18177933959371601</v>
      </c>
      <c r="AA1114" s="14"/>
      <c r="AB1114" s="14">
        <v>0.34203380066920402</v>
      </c>
      <c r="AC1114" s="14">
        <v>0.274356256033079</v>
      </c>
      <c r="AD1114" s="14">
        <v>0.240020975555477</v>
      </c>
      <c r="AE1114" s="14"/>
      <c r="AF1114" s="14">
        <v>0.30907093223976601</v>
      </c>
      <c r="AG1114" s="14">
        <v>0.23141377374842001</v>
      </c>
      <c r="AH1114" s="14">
        <v>0.28103526662214401</v>
      </c>
      <c r="AI1114" s="14">
        <v>0.24361282689074501</v>
      </c>
      <c r="AJ1114" s="14">
        <v>0</v>
      </c>
      <c r="AK1114" s="14"/>
      <c r="AL1114" s="14">
        <v>0.30777642823960499</v>
      </c>
      <c r="AM1114" s="14">
        <v>0.253063699853528</v>
      </c>
      <c r="AN1114" s="14">
        <v>0.23990774015340399</v>
      </c>
      <c r="AO1114" s="14">
        <v>0.23740321513276999</v>
      </c>
      <c r="AP1114" s="14">
        <v>0</v>
      </c>
      <c r="AQ1114" s="14"/>
      <c r="AR1114" s="14">
        <v>0.33452739336488002</v>
      </c>
      <c r="AS1114" s="14">
        <v>0.288509491105919</v>
      </c>
      <c r="AT1114" s="14">
        <v>0.24161580180241299</v>
      </c>
      <c r="AU1114" s="14"/>
      <c r="AV1114" s="14">
        <v>0.277165362233525</v>
      </c>
      <c r="AW1114" s="14">
        <v>0.29603810966457</v>
      </c>
      <c r="AX1114" s="14">
        <v>0.228926096744347</v>
      </c>
      <c r="AY1114" s="14"/>
      <c r="AZ1114" s="14">
        <v>0.31943251341118301</v>
      </c>
      <c r="BA1114" s="14">
        <v>0.28357627877511898</v>
      </c>
      <c r="BB1114" s="14">
        <v>0.21721724214925101</v>
      </c>
      <c r="BC1114" s="14"/>
      <c r="BD1114" s="14">
        <v>0.27342349330958299</v>
      </c>
      <c r="BE1114" s="14">
        <v>0.27648572665104298</v>
      </c>
      <c r="BF1114" s="14"/>
      <c r="BG1114" s="14">
        <v>0.29308306608282703</v>
      </c>
      <c r="BH1114" s="14">
        <v>0.21497616875887601</v>
      </c>
      <c r="BI1114" s="14"/>
      <c r="BJ1114" s="14">
        <v>0.27763849903119198</v>
      </c>
      <c r="BK1114" s="14">
        <v>0.26197621598826598</v>
      </c>
    </row>
    <row r="1115" spans="2:63" x14ac:dyDescent="0.35">
      <c r="B1115" t="s">
        <v>491</v>
      </c>
      <c r="C1115" s="14">
        <v>0.249667854044094</v>
      </c>
      <c r="D1115" s="14">
        <v>0.26246946602933402</v>
      </c>
      <c r="E1115" s="14">
        <v>0.23653071127928399</v>
      </c>
      <c r="F1115" s="14"/>
      <c r="G1115" s="14">
        <v>0.216384093061571</v>
      </c>
      <c r="H1115" s="14">
        <v>0.27158681950695501</v>
      </c>
      <c r="I1115" s="14">
        <v>0.18652092037506901</v>
      </c>
      <c r="J1115" s="14">
        <v>0.25345952094613799</v>
      </c>
      <c r="K1115" s="14">
        <v>0.28562686582615199</v>
      </c>
      <c r="L1115" s="14">
        <v>0.29113341391201902</v>
      </c>
      <c r="M1115" s="14"/>
      <c r="N1115" s="14">
        <v>0.30924031783171702</v>
      </c>
      <c r="O1115" s="14">
        <v>0.23765323949869099</v>
      </c>
      <c r="P1115" s="14"/>
      <c r="Q1115" s="14">
        <v>0.25535634160105197</v>
      </c>
      <c r="R1115" s="14">
        <v>0.238866246438007</v>
      </c>
      <c r="S1115" s="14">
        <v>0.26320054901854001</v>
      </c>
      <c r="T1115" s="14">
        <v>0.16495164170708401</v>
      </c>
      <c r="U1115" s="14">
        <v>0.268909430868146</v>
      </c>
      <c r="V1115" s="14">
        <v>0.25473727054289802</v>
      </c>
      <c r="W1115" s="14">
        <v>0.31719902341329198</v>
      </c>
      <c r="X1115" s="14">
        <v>0.21913205650840101</v>
      </c>
      <c r="Y1115" s="14">
        <v>0.26243989144466701</v>
      </c>
      <c r="Z1115" s="14">
        <v>0.17842489870269901</v>
      </c>
      <c r="AA1115" s="14"/>
      <c r="AB1115" s="14">
        <v>0.27006323475222999</v>
      </c>
      <c r="AC1115" s="14">
        <v>0.26461620452794898</v>
      </c>
      <c r="AD1115" s="14">
        <v>0.25284484938178903</v>
      </c>
      <c r="AE1115" s="14"/>
      <c r="AF1115" s="14">
        <v>0.26773089314786302</v>
      </c>
      <c r="AG1115" s="14">
        <v>0.26941471425424302</v>
      </c>
      <c r="AH1115" s="14">
        <v>0.13829697844731201</v>
      </c>
      <c r="AI1115" s="14">
        <v>0.200835743213653</v>
      </c>
      <c r="AJ1115" s="14">
        <v>0</v>
      </c>
      <c r="AK1115" s="14"/>
      <c r="AL1115" s="14">
        <v>0.27120032286700202</v>
      </c>
      <c r="AM1115" s="14">
        <v>0.28117625927406098</v>
      </c>
      <c r="AN1115" s="14">
        <v>0.181496792636997</v>
      </c>
      <c r="AO1115" s="14">
        <v>0.18224104757460899</v>
      </c>
      <c r="AP1115" s="14">
        <v>0</v>
      </c>
      <c r="AQ1115" s="14"/>
      <c r="AR1115" s="14">
        <v>0.25868520142398399</v>
      </c>
      <c r="AS1115" s="14">
        <v>0.27760904923771601</v>
      </c>
      <c r="AT1115" s="14">
        <v>0.23733060989737101</v>
      </c>
      <c r="AU1115" s="14"/>
      <c r="AV1115" s="14">
        <v>0.28586265276253298</v>
      </c>
      <c r="AW1115" s="14">
        <v>0.25916267505164903</v>
      </c>
      <c r="AX1115" s="14">
        <v>0.20835307201418601</v>
      </c>
      <c r="AY1115" s="14"/>
      <c r="AZ1115" s="14">
        <v>0.30166607356034902</v>
      </c>
      <c r="BA1115" s="14">
        <v>0.25355956399259799</v>
      </c>
      <c r="BB1115" s="14">
        <v>0.23563987939432701</v>
      </c>
      <c r="BC1115" s="14"/>
      <c r="BD1115" s="14">
        <v>0.298785753279808</v>
      </c>
      <c r="BE1115" s="14">
        <v>0.27092494506003401</v>
      </c>
      <c r="BF1115" s="14"/>
      <c r="BG1115" s="14">
        <v>0.27041368040703001</v>
      </c>
      <c r="BH1115" s="14">
        <v>0.211994864247016</v>
      </c>
      <c r="BI1115" s="14"/>
      <c r="BJ1115" s="14">
        <v>0.24581619217432699</v>
      </c>
      <c r="BK1115" s="14">
        <v>0.25072354833300398</v>
      </c>
    </row>
    <row r="1116" spans="2:63" x14ac:dyDescent="0.35">
      <c r="B1116" t="s">
        <v>492</v>
      </c>
      <c r="C1116" s="14">
        <v>0.19796731982656801</v>
      </c>
      <c r="D1116" s="14">
        <v>0.19952113877910299</v>
      </c>
      <c r="E1116" s="14">
        <v>0.192510149325401</v>
      </c>
      <c r="F1116" s="14"/>
      <c r="G1116" s="14">
        <v>0.20583511128359</v>
      </c>
      <c r="H1116" s="14">
        <v>0.17898589318828501</v>
      </c>
      <c r="I1116" s="14">
        <v>0.21583532250500601</v>
      </c>
      <c r="J1116" s="14">
        <v>0.18995399571216101</v>
      </c>
      <c r="K1116" s="14">
        <v>0.152198204072472</v>
      </c>
      <c r="L1116" s="14">
        <v>0.23694759019101599</v>
      </c>
      <c r="M1116" s="14"/>
      <c r="N1116" s="14">
        <v>0.19244680570161499</v>
      </c>
      <c r="O1116" s="14">
        <v>0.19908070082655899</v>
      </c>
      <c r="P1116" s="14"/>
      <c r="Q1116" s="14">
        <v>0.152956808748962</v>
      </c>
      <c r="R1116" s="14">
        <v>0.24330762537973599</v>
      </c>
      <c r="S1116" s="14">
        <v>0.217580729714629</v>
      </c>
      <c r="T1116" s="14">
        <v>0.235807324618236</v>
      </c>
      <c r="U1116" s="14">
        <v>0.124113275432729</v>
      </c>
      <c r="V1116" s="14">
        <v>0.24897855891727</v>
      </c>
      <c r="W1116" s="14">
        <v>0.153073639378138</v>
      </c>
      <c r="X1116" s="14">
        <v>0.168610212968024</v>
      </c>
      <c r="Y1116" s="14">
        <v>0.16370627198610499</v>
      </c>
      <c r="Z1116" s="14">
        <v>0.27637495404856899</v>
      </c>
      <c r="AA1116" s="14"/>
      <c r="AB1116" s="14">
        <v>0.20243708625793799</v>
      </c>
      <c r="AC1116" s="14">
        <v>0.19420876641309301</v>
      </c>
      <c r="AD1116" s="14">
        <v>0.210048216812147</v>
      </c>
      <c r="AE1116" s="14"/>
      <c r="AF1116" s="14">
        <v>0.20791202699887401</v>
      </c>
      <c r="AG1116" s="14">
        <v>0.219490221256123</v>
      </c>
      <c r="AH1116" s="14">
        <v>7.5595378592638804E-2</v>
      </c>
      <c r="AI1116" s="14">
        <v>0.138315691060579</v>
      </c>
      <c r="AJ1116" s="14">
        <v>0</v>
      </c>
      <c r="AK1116" s="14"/>
      <c r="AL1116" s="14">
        <v>0.225744857195739</v>
      </c>
      <c r="AM1116" s="14">
        <v>0.208250746494407</v>
      </c>
      <c r="AN1116" s="14">
        <v>0.10707218385841299</v>
      </c>
      <c r="AO1116" s="14">
        <v>0.26925465774551499</v>
      </c>
      <c r="AP1116" s="14">
        <v>0</v>
      </c>
      <c r="AQ1116" s="14"/>
      <c r="AR1116" s="14">
        <v>0.23200044819490301</v>
      </c>
      <c r="AS1116" s="14">
        <v>0.17930432401405699</v>
      </c>
      <c r="AT1116" s="14">
        <v>0.20148872608550999</v>
      </c>
      <c r="AU1116" s="14"/>
      <c r="AV1116" s="14">
        <v>0.20848845407575201</v>
      </c>
      <c r="AW1116" s="14">
        <v>0.20292394232021299</v>
      </c>
      <c r="AX1116" s="14">
        <v>0.16888622148399801</v>
      </c>
      <c r="AY1116" s="14"/>
      <c r="AZ1116" s="14">
        <v>0.24174527156754999</v>
      </c>
      <c r="BA1116" s="14">
        <v>0.17515511013614099</v>
      </c>
      <c r="BB1116" s="14">
        <v>0.20782016968869399</v>
      </c>
      <c r="BC1116" s="14"/>
      <c r="BD1116" s="14">
        <v>0.17035421730106101</v>
      </c>
      <c r="BE1116" s="14">
        <v>0.19510534894461801</v>
      </c>
      <c r="BF1116" s="14"/>
      <c r="BG1116" s="14">
        <v>0.20938214649448</v>
      </c>
      <c r="BH1116" s="14">
        <v>0.177238781899347</v>
      </c>
      <c r="BI1116" s="14"/>
      <c r="BJ1116" s="14">
        <v>0.169268806687395</v>
      </c>
      <c r="BK1116" s="14">
        <v>0.20583323782395099</v>
      </c>
    </row>
    <row r="1117" spans="2:63" x14ac:dyDescent="0.35">
      <c r="B1117" t="s">
        <v>493</v>
      </c>
      <c r="C1117" s="14">
        <v>0.178126514465548</v>
      </c>
      <c r="D1117" s="14">
        <v>0.19290797689842201</v>
      </c>
      <c r="E1117" s="14">
        <v>0.16266550599921301</v>
      </c>
      <c r="F1117" s="14"/>
      <c r="G1117" s="14">
        <v>0.21868934193237599</v>
      </c>
      <c r="H1117" s="14">
        <v>0.20333632570114901</v>
      </c>
      <c r="I1117" s="14">
        <v>0.221755822949397</v>
      </c>
      <c r="J1117" s="14">
        <v>0.20387321252972601</v>
      </c>
      <c r="K1117" s="14">
        <v>0.123476795644757</v>
      </c>
      <c r="L1117" s="14">
        <v>8.5448094365016297E-2</v>
      </c>
      <c r="M1117" s="14"/>
      <c r="N1117" s="14">
        <v>0.12713854137464101</v>
      </c>
      <c r="O1117" s="14">
        <v>0.188409803156151</v>
      </c>
      <c r="P1117" s="14"/>
      <c r="Q1117" s="14">
        <v>0.20838086508429399</v>
      </c>
      <c r="R1117" s="14">
        <v>0.23556751891970501</v>
      </c>
      <c r="S1117" s="14">
        <v>0.22367859804602999</v>
      </c>
      <c r="T1117" s="14">
        <v>0.17785032399373801</v>
      </c>
      <c r="U1117" s="14">
        <v>0.118179316313098</v>
      </c>
      <c r="V1117" s="14">
        <v>0.20672790186335199</v>
      </c>
      <c r="W1117" s="14">
        <v>0.123366798993261</v>
      </c>
      <c r="X1117" s="14">
        <v>0.12770510786279199</v>
      </c>
      <c r="Y1117" s="14">
        <v>0.13143937551194301</v>
      </c>
      <c r="Z1117" s="14">
        <v>0.20778493867530101</v>
      </c>
      <c r="AA1117" s="14"/>
      <c r="AB1117" s="14">
        <v>0.20665519259808901</v>
      </c>
      <c r="AC1117" s="14">
        <v>0.164798018093787</v>
      </c>
      <c r="AD1117" s="14">
        <v>0.16637733192016099</v>
      </c>
      <c r="AE1117" s="14"/>
      <c r="AF1117" s="14">
        <v>0.200917514755968</v>
      </c>
      <c r="AG1117" s="14">
        <v>0.18761330026430401</v>
      </c>
      <c r="AH1117" s="14">
        <v>0.122196141792222</v>
      </c>
      <c r="AI1117" s="14">
        <v>0.108370376567305</v>
      </c>
      <c r="AJ1117" s="14">
        <v>0</v>
      </c>
      <c r="AK1117" s="14"/>
      <c r="AL1117" s="14">
        <v>0.22444206477288001</v>
      </c>
      <c r="AM1117" s="14">
        <v>0.16849698725670501</v>
      </c>
      <c r="AN1117" s="14">
        <v>0.122944430807859</v>
      </c>
      <c r="AO1117" s="14">
        <v>0</v>
      </c>
      <c r="AP1117" s="14">
        <v>0</v>
      </c>
      <c r="AQ1117" s="14"/>
      <c r="AR1117" s="14">
        <v>0.22920175472509899</v>
      </c>
      <c r="AS1117" s="14">
        <v>0.17283717131222001</v>
      </c>
      <c r="AT1117" s="14">
        <v>0.17203841847333201</v>
      </c>
      <c r="AU1117" s="14"/>
      <c r="AV1117" s="14">
        <v>0.205351180568424</v>
      </c>
      <c r="AW1117" s="14">
        <v>0.18108324619337099</v>
      </c>
      <c r="AX1117" s="14">
        <v>0.178066146308822</v>
      </c>
      <c r="AY1117" s="14"/>
      <c r="AZ1117" s="14">
        <v>0.24856772032156499</v>
      </c>
      <c r="BA1117" s="14">
        <v>0.18406339262916499</v>
      </c>
      <c r="BB1117" s="14">
        <v>0.151574816937322</v>
      </c>
      <c r="BC1117" s="14"/>
      <c r="BD1117" s="14">
        <v>0.219640797891239</v>
      </c>
      <c r="BE1117" s="14">
        <v>0.10845783226556199</v>
      </c>
      <c r="BF1117" s="14"/>
      <c r="BG1117" s="14">
        <v>0.18278308877372201</v>
      </c>
      <c r="BH1117" s="14">
        <v>0.169670496694447</v>
      </c>
      <c r="BI1117" s="14"/>
      <c r="BJ1117" s="14">
        <v>0.17302682114117601</v>
      </c>
      <c r="BK1117" s="14">
        <v>0.179524279196661</v>
      </c>
    </row>
    <row r="1118" spans="2:63" x14ac:dyDescent="0.35">
      <c r="B1118" t="s">
        <v>86</v>
      </c>
      <c r="C1118" s="14">
        <v>6.8184888654098302E-2</v>
      </c>
      <c r="D1118" s="14">
        <v>5.1832759504592103E-2</v>
      </c>
      <c r="E1118" s="14">
        <v>8.3403679323634503E-2</v>
      </c>
      <c r="F1118" s="14"/>
      <c r="G1118" s="14">
        <v>5.8717396318253998E-2</v>
      </c>
      <c r="H1118" s="14">
        <v>6.4750478255750199E-2</v>
      </c>
      <c r="I1118" s="14">
        <v>4.41182160962032E-2</v>
      </c>
      <c r="J1118" s="14">
        <v>9.7101922715920302E-2</v>
      </c>
      <c r="K1118" s="14">
        <v>0.107028330796892</v>
      </c>
      <c r="L1118" s="14">
        <v>4.7736213801940201E-2</v>
      </c>
      <c r="M1118" s="14"/>
      <c r="N1118" s="14">
        <v>1.2730002824576999E-2</v>
      </c>
      <c r="O1118" s="14">
        <v>7.9369067308791605E-2</v>
      </c>
      <c r="P1118" s="14"/>
      <c r="Q1118" s="14">
        <v>0.119106436519245</v>
      </c>
      <c r="R1118" s="14">
        <v>0.109874705784909</v>
      </c>
      <c r="S1118" s="14">
        <v>6.1995419345585702E-2</v>
      </c>
      <c r="T1118" s="14">
        <v>4.5535135023790703E-2</v>
      </c>
      <c r="U1118" s="14">
        <v>7.7147302948344196E-2</v>
      </c>
      <c r="V1118" s="14">
        <v>2.1087316264368001E-2</v>
      </c>
      <c r="W1118" s="14">
        <v>7.3648264876157304E-2</v>
      </c>
      <c r="X1118" s="14">
        <v>5.1352119488096502E-2</v>
      </c>
      <c r="Y1118" s="14">
        <v>3.47466455198523E-2</v>
      </c>
      <c r="Z1118" s="14">
        <v>0.12864375394542599</v>
      </c>
      <c r="AA1118" s="14"/>
      <c r="AB1118" s="14">
        <v>3.8726392033652003E-2</v>
      </c>
      <c r="AC1118" s="14">
        <v>6.0513019680401597E-2</v>
      </c>
      <c r="AD1118" s="14">
        <v>4.3066058981600597E-2</v>
      </c>
      <c r="AE1118" s="14"/>
      <c r="AF1118" s="14">
        <v>4.20043204759366E-2</v>
      </c>
      <c r="AG1118" s="14">
        <v>5.9321429470568197E-2</v>
      </c>
      <c r="AH1118" s="14">
        <v>9.5107556474041899E-2</v>
      </c>
      <c r="AI1118" s="14">
        <v>0.13139183307038299</v>
      </c>
      <c r="AJ1118" s="14">
        <v>0</v>
      </c>
      <c r="AK1118" s="14"/>
      <c r="AL1118" s="14">
        <v>5.0371384437162402E-2</v>
      </c>
      <c r="AM1118" s="14">
        <v>3.7085859453823797E-2</v>
      </c>
      <c r="AN1118" s="14">
        <v>0.103489986362498</v>
      </c>
      <c r="AO1118" s="14">
        <v>5.8665822258430103E-2</v>
      </c>
      <c r="AP1118" s="14">
        <v>0</v>
      </c>
      <c r="AQ1118" s="14"/>
      <c r="AR1118" s="14">
        <v>1.6368241831542001E-2</v>
      </c>
      <c r="AS1118" s="14">
        <v>5.44223741494885E-2</v>
      </c>
      <c r="AT1118" s="14">
        <v>6.8023506158420594E-2</v>
      </c>
      <c r="AU1118" s="14"/>
      <c r="AV1118" s="14">
        <v>4.0818518723373401E-2</v>
      </c>
      <c r="AW1118" s="14">
        <v>4.76809176458814E-2</v>
      </c>
      <c r="AX1118" s="14">
        <v>0.10258253095042399</v>
      </c>
      <c r="AY1118" s="14"/>
      <c r="AZ1118" s="14">
        <v>3.5620278230215199E-2</v>
      </c>
      <c r="BA1118" s="14">
        <v>7.0418424885622194E-2</v>
      </c>
      <c r="BB1118" s="14">
        <v>5.5533665538788003E-2</v>
      </c>
      <c r="BC1118" s="14"/>
      <c r="BD1118" s="14">
        <v>2.3095578866177802E-2</v>
      </c>
      <c r="BE1118" s="14">
        <v>5.3539019106892898E-2</v>
      </c>
      <c r="BF1118" s="14"/>
      <c r="BG1118" s="14">
        <v>3.86490455899339E-2</v>
      </c>
      <c r="BH1118" s="14">
        <v>0.121819942516899</v>
      </c>
      <c r="BI1118" s="14"/>
      <c r="BJ1118" s="14">
        <v>6.3484098610400705E-2</v>
      </c>
      <c r="BK1118" s="14">
        <v>6.9473318783816906E-2</v>
      </c>
    </row>
    <row r="1119" spans="2:63" x14ac:dyDescent="0.35">
      <c r="B1119" t="s">
        <v>494</v>
      </c>
      <c r="C1119" s="14">
        <v>4.0871192802356897E-2</v>
      </c>
      <c r="D1119" s="14">
        <v>4.7485278022639202E-2</v>
      </c>
      <c r="E1119" s="14">
        <v>3.5236027464639802E-2</v>
      </c>
      <c r="F1119" s="14"/>
      <c r="G1119" s="14">
        <v>2.6182331763063602E-2</v>
      </c>
      <c r="H1119" s="14">
        <v>3.3218088711757902E-2</v>
      </c>
      <c r="I1119" s="14">
        <v>4.03463793558686E-2</v>
      </c>
      <c r="J1119" s="14">
        <v>2.9067355073018001E-2</v>
      </c>
      <c r="K1119" s="14">
        <v>5.2155762157437703E-2</v>
      </c>
      <c r="L1119" s="14">
        <v>6.4164637203219799E-2</v>
      </c>
      <c r="M1119" s="14"/>
      <c r="N1119" s="14">
        <v>5.3444887664640402E-2</v>
      </c>
      <c r="O1119" s="14">
        <v>3.8335321569627497E-2</v>
      </c>
      <c r="P1119" s="14"/>
      <c r="Q1119" s="14">
        <v>2.97161952885511E-2</v>
      </c>
      <c r="R1119" s="14">
        <v>2.3211118887568799E-2</v>
      </c>
      <c r="S1119" s="14">
        <v>5.7780950027042102E-2</v>
      </c>
      <c r="T1119" s="14">
        <v>4.61709792359647E-2</v>
      </c>
      <c r="U1119" s="14">
        <v>0.10168464932472</v>
      </c>
      <c r="V1119" s="14">
        <v>1.62491726293571E-2</v>
      </c>
      <c r="W1119" s="14">
        <v>4.8511343281533503E-2</v>
      </c>
      <c r="X1119" s="14">
        <v>3.6184278142462202E-2</v>
      </c>
      <c r="Y1119" s="14">
        <v>4.3363843285344601E-2</v>
      </c>
      <c r="Z1119" s="14">
        <v>0.10126270052875599</v>
      </c>
      <c r="AA1119" s="14"/>
      <c r="AB1119" s="14">
        <v>1.85608325125028E-2</v>
      </c>
      <c r="AC1119" s="14">
        <v>3.3743500875812203E-2</v>
      </c>
      <c r="AD1119" s="14">
        <v>5.5232902506113603E-2</v>
      </c>
      <c r="AE1119" s="14"/>
      <c r="AF1119" s="14">
        <v>7.97218215597645E-3</v>
      </c>
      <c r="AG1119" s="14">
        <v>5.99521162002951E-2</v>
      </c>
      <c r="AH1119" s="14">
        <v>3.0855516219580201E-2</v>
      </c>
      <c r="AI1119" s="14">
        <v>7.8595888469879499E-2</v>
      </c>
      <c r="AJ1119" s="14">
        <v>0</v>
      </c>
      <c r="AK1119" s="14"/>
      <c r="AL1119" s="14">
        <v>1.58673040207074E-2</v>
      </c>
      <c r="AM1119" s="14">
        <v>5.52382128194139E-2</v>
      </c>
      <c r="AN1119" s="14">
        <v>6.0077178404364801E-2</v>
      </c>
      <c r="AO1119" s="14">
        <v>0</v>
      </c>
      <c r="AP1119" s="14">
        <v>0</v>
      </c>
      <c r="AQ1119" s="14"/>
      <c r="AR1119" s="14">
        <v>5.9576072199168401E-3</v>
      </c>
      <c r="AS1119" s="14">
        <v>2.28950900783676E-2</v>
      </c>
      <c r="AT1119" s="14">
        <v>6.22604603809482E-2</v>
      </c>
      <c r="AU1119" s="14"/>
      <c r="AV1119" s="14">
        <v>1.4391652248700501E-2</v>
      </c>
      <c r="AW1119" s="14">
        <v>4.8463319064652399E-2</v>
      </c>
      <c r="AX1119" s="14">
        <v>6.0951852916120999E-2</v>
      </c>
      <c r="AY1119" s="14"/>
      <c r="AZ1119" s="14">
        <v>5.5803893700214898E-3</v>
      </c>
      <c r="BA1119" s="14">
        <v>3.8329521652750997E-2</v>
      </c>
      <c r="BB1119" s="14">
        <v>6.8274894390159796E-2</v>
      </c>
      <c r="BC1119" s="14"/>
      <c r="BD1119" s="14">
        <v>1.6826719799389898E-2</v>
      </c>
      <c r="BE1119" s="14">
        <v>4.69734945066584E-2</v>
      </c>
      <c r="BF1119" s="14"/>
      <c r="BG1119" s="14">
        <v>3.5464494133035103E-2</v>
      </c>
      <c r="BH1119" s="14">
        <v>5.0689384675838701E-2</v>
      </c>
      <c r="BI1119" s="14"/>
      <c r="BJ1119" s="14">
        <v>4.4333111792413497E-2</v>
      </c>
      <c r="BK1119" s="14">
        <v>3.9922322358884599E-2</v>
      </c>
    </row>
    <row r="1120" spans="2:63" x14ac:dyDescent="0.35">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c r="BJ1120" s="14"/>
      <c r="BK1120" s="14"/>
    </row>
    <row r="1121" spans="1:63" x14ac:dyDescent="0.35">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c r="BJ1121" s="14"/>
      <c r="BK1121" s="14"/>
    </row>
    <row r="1122" spans="1:63" x14ac:dyDescent="0.35">
      <c r="A1122" s="21"/>
    </row>
  </sheetData>
  <mergeCells count="14">
    <mergeCell ref="BD5:BE5"/>
    <mergeCell ref="BG5:BH5"/>
    <mergeCell ref="BJ5:BK5"/>
    <mergeCell ref="D2:AZ2"/>
    <mergeCell ref="AF5:AJ5"/>
    <mergeCell ref="AL5:AP5"/>
    <mergeCell ref="AR5:AT5"/>
    <mergeCell ref="AV5:AX5"/>
    <mergeCell ref="AZ5:BB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21"/>
  <sheetViews>
    <sheetView showGridLines="0" workbookViewId="0">
      <pane xSplit="2" topLeftCell="C1" activePane="topRight" state="frozen"/>
      <selection pane="topRight"/>
    </sheetView>
  </sheetViews>
  <sheetFormatPr defaultColWidth="11.54296875" defaultRowHeight="14.5" x14ac:dyDescent="0.35"/>
  <cols>
    <col min="2" max="2" width="25.7265625" customWidth="1"/>
    <col min="3" max="13" width="20.7265625" customWidth="1"/>
  </cols>
  <sheetData>
    <row r="2" spans="2:13" ht="40.15" customHeight="1" x14ac:dyDescent="0.35">
      <c r="D2" s="25" t="s">
        <v>87</v>
      </c>
      <c r="E2" s="23"/>
      <c r="F2" s="23"/>
      <c r="G2" s="23"/>
      <c r="H2" s="23"/>
      <c r="I2" s="23"/>
      <c r="J2" s="23"/>
      <c r="K2" s="23"/>
      <c r="L2" s="23"/>
      <c r="M2" s="23"/>
    </row>
    <row r="6" spans="2:13" ht="49.9" customHeight="1" x14ac:dyDescent="0.35">
      <c r="B6" s="17" t="s">
        <v>13</v>
      </c>
      <c r="C6" s="17" t="s">
        <v>69</v>
      </c>
      <c r="D6" s="17" t="s">
        <v>70</v>
      </c>
      <c r="E6" s="17" t="s">
        <v>71</v>
      </c>
      <c r="F6" s="17" t="s">
        <v>72</v>
      </c>
      <c r="G6" s="17" t="s">
        <v>73</v>
      </c>
      <c r="H6" s="17" t="s">
        <v>74</v>
      </c>
      <c r="I6" s="17" t="s">
        <v>75</v>
      </c>
      <c r="J6" s="17" t="s">
        <v>76</v>
      </c>
      <c r="K6" s="17" t="s">
        <v>77</v>
      </c>
      <c r="L6" s="17" t="s">
        <v>78</v>
      </c>
    </row>
    <row r="7" spans="2:13" x14ac:dyDescent="0.35">
      <c r="B7" s="15" t="s">
        <v>79</v>
      </c>
      <c r="C7" s="14">
        <v>3.8658531668964498E-2</v>
      </c>
      <c r="D7" s="14">
        <v>8.7035376722294805E-2</v>
      </c>
      <c r="E7" s="14">
        <v>5.3326301843436001E-2</v>
      </c>
      <c r="F7" s="14">
        <v>0.261734341464191</v>
      </c>
      <c r="G7" s="14">
        <v>0.43802837331017502</v>
      </c>
      <c r="H7" s="14">
        <v>0</v>
      </c>
      <c r="I7" s="14">
        <v>0.25433410634125497</v>
      </c>
      <c r="J7" s="14">
        <v>0.28207368512387399</v>
      </c>
      <c r="K7" s="14">
        <v>0.15240353588864</v>
      </c>
      <c r="L7" s="14">
        <v>0.184383722225752</v>
      </c>
    </row>
    <row r="8" spans="2:13" x14ac:dyDescent="0.35">
      <c r="B8" s="15" t="s">
        <v>80</v>
      </c>
      <c r="C8" s="14">
        <v>3.6083006460850199E-2</v>
      </c>
      <c r="D8" s="14">
        <v>7.5498082637151298E-2</v>
      </c>
      <c r="E8" s="14">
        <v>3.5959284308612602E-2</v>
      </c>
      <c r="F8" s="14">
        <v>0.25026835148695697</v>
      </c>
      <c r="G8" s="14">
        <v>0.22748735638647799</v>
      </c>
      <c r="H8" s="14">
        <v>0</v>
      </c>
      <c r="I8" s="14">
        <v>0.15045981987378601</v>
      </c>
      <c r="J8" s="14">
        <v>0.16829771512877501</v>
      </c>
      <c r="K8" s="14">
        <v>0.129555555781285</v>
      </c>
      <c r="L8" s="14">
        <v>0.118313520143733</v>
      </c>
    </row>
    <row r="9" spans="2:13" x14ac:dyDescent="0.35">
      <c r="B9" s="15" t="s">
        <v>81</v>
      </c>
      <c r="C9" s="14">
        <v>9.4678405350672304E-2</v>
      </c>
      <c r="D9" s="14">
        <v>0.12584912320871799</v>
      </c>
      <c r="E9" s="14">
        <v>8.3514984251148602E-2</v>
      </c>
      <c r="F9" s="14">
        <v>0.135122084734762</v>
      </c>
      <c r="G9" s="14">
        <v>5.0110506455856303E-2</v>
      </c>
      <c r="H9" s="14">
        <v>1</v>
      </c>
      <c r="I9" s="14">
        <v>0.113081440725651</v>
      </c>
      <c r="J9" s="14">
        <v>6.2444454913324197E-2</v>
      </c>
      <c r="K9" s="14">
        <v>0.109392819211662</v>
      </c>
      <c r="L9" s="14">
        <v>7.6201580236505695E-2</v>
      </c>
    </row>
    <row r="10" spans="2:13" x14ac:dyDescent="0.35">
      <c r="B10" s="15" t="s">
        <v>82</v>
      </c>
      <c r="C10" s="14">
        <v>9.9288324510738005E-2</v>
      </c>
      <c r="D10" s="14">
        <v>0.11616801750486</v>
      </c>
      <c r="E10" s="14">
        <v>7.1092622093146096E-2</v>
      </c>
      <c r="F10" s="14">
        <v>0.120577025511928</v>
      </c>
      <c r="G10" s="14">
        <v>8.9328342885826195E-2</v>
      </c>
      <c r="H10" s="14">
        <v>0</v>
      </c>
      <c r="I10" s="14">
        <v>0.120280944984413</v>
      </c>
      <c r="J10" s="14">
        <v>0.111591151837015</v>
      </c>
      <c r="K10" s="14">
        <v>0.101542023338191</v>
      </c>
      <c r="L10" s="14">
        <v>0.15929857098661401</v>
      </c>
    </row>
    <row r="11" spans="2:13" x14ac:dyDescent="0.35">
      <c r="B11" s="15" t="s">
        <v>83</v>
      </c>
      <c r="C11" s="14">
        <v>0.25077083558284702</v>
      </c>
      <c r="D11" s="14">
        <v>0.24639107284314701</v>
      </c>
      <c r="E11" s="14">
        <v>0.230328687011401</v>
      </c>
      <c r="F11" s="14">
        <v>0.14220490287206</v>
      </c>
      <c r="G11" s="14">
        <v>7.42677327343223E-2</v>
      </c>
      <c r="H11" s="14">
        <v>0</v>
      </c>
      <c r="I11" s="14">
        <v>9.2500029034886896E-2</v>
      </c>
      <c r="J11" s="14">
        <v>5.9931129888636303E-2</v>
      </c>
      <c r="K11" s="14">
        <v>0.200025910443062</v>
      </c>
      <c r="L11" s="14">
        <v>0.18654435988278401</v>
      </c>
    </row>
    <row r="12" spans="2:13" x14ac:dyDescent="0.35">
      <c r="B12" s="15" t="s">
        <v>84</v>
      </c>
      <c r="C12" s="14">
        <v>0.20145444874808999</v>
      </c>
      <c r="D12" s="14">
        <v>0.186545548788422</v>
      </c>
      <c r="E12" s="14">
        <v>0.235510427064587</v>
      </c>
      <c r="F12" s="14">
        <v>3.7132275432894997E-2</v>
      </c>
      <c r="G12" s="14">
        <v>7.1756857064451104E-2</v>
      </c>
      <c r="H12" s="14">
        <v>0</v>
      </c>
      <c r="I12" s="14">
        <v>0.10874937616585301</v>
      </c>
      <c r="J12" s="14">
        <v>0.13235905523444699</v>
      </c>
      <c r="K12" s="14">
        <v>0.15107673822954401</v>
      </c>
      <c r="L12" s="14">
        <v>0.151966416604638</v>
      </c>
    </row>
    <row r="13" spans="2:13" x14ac:dyDescent="0.35">
      <c r="B13" s="15" t="s">
        <v>85</v>
      </c>
      <c r="C13" s="14">
        <v>0.26719746296445401</v>
      </c>
      <c r="D13" s="14">
        <v>0.144825897478569</v>
      </c>
      <c r="E13" s="14">
        <v>0.28323854156151501</v>
      </c>
      <c r="F13" s="14">
        <v>3.5729223066833599E-2</v>
      </c>
      <c r="G13" s="14">
        <v>1.9857158873669501E-2</v>
      </c>
      <c r="H13" s="14">
        <v>0</v>
      </c>
      <c r="I13" s="14">
        <v>0.122072208115481</v>
      </c>
      <c r="J13" s="14">
        <v>0.166008061454507</v>
      </c>
      <c r="K13" s="14">
        <v>0.129414324758168</v>
      </c>
      <c r="L13" s="14">
        <v>9.3660862162231101E-2</v>
      </c>
    </row>
    <row r="14" spans="2:13" x14ac:dyDescent="0.35">
      <c r="B14" s="15" t="s">
        <v>86</v>
      </c>
      <c r="C14" s="14">
        <v>1.18689847133831E-2</v>
      </c>
      <c r="D14" s="14">
        <v>1.7686880816837499E-2</v>
      </c>
      <c r="E14" s="14">
        <v>7.02915186615385E-3</v>
      </c>
      <c r="F14" s="14">
        <v>1.7231795430374099E-2</v>
      </c>
      <c r="G14" s="14">
        <v>2.9163672289221999E-2</v>
      </c>
      <c r="H14" s="14">
        <v>0</v>
      </c>
      <c r="I14" s="14">
        <v>3.8522074758672101E-2</v>
      </c>
      <c r="J14" s="14">
        <v>1.7294746419421698E-2</v>
      </c>
      <c r="K14" s="14">
        <v>2.6589092349446501E-2</v>
      </c>
      <c r="L14" s="14">
        <v>2.9630967757741801E-2</v>
      </c>
    </row>
    <row r="15" spans="2:13" x14ac:dyDescent="0.35">
      <c r="B15" s="16"/>
      <c r="C15" s="16"/>
      <c r="D15" s="16"/>
      <c r="E15" s="16"/>
      <c r="F15" s="16"/>
      <c r="G15" s="16"/>
      <c r="H15" s="16"/>
      <c r="I15" s="16"/>
      <c r="J15" s="16"/>
      <c r="K15" s="16"/>
      <c r="L15" s="16"/>
    </row>
    <row r="16" spans="2:13" x14ac:dyDescent="0.35">
      <c r="B16" t="s">
        <v>88</v>
      </c>
    </row>
    <row r="17" spans="2:2" x14ac:dyDescent="0.35">
      <c r="B17" t="s">
        <v>89</v>
      </c>
    </row>
    <row r="21" spans="2:2" x14ac:dyDescent="0.35">
      <c r="B21"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21"/>
  <sheetViews>
    <sheetView showGridLines="0" workbookViewId="0">
      <pane xSplit="2" topLeftCell="C1" activePane="topRight" state="frozen"/>
      <selection activeCell="G5" sqref="G5:L5"/>
      <selection pane="topRight" activeCell="B21" sqref="B21"/>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3.8658531668964498E-2</v>
      </c>
      <c r="D9" s="14">
        <v>3.7966735137401897E-2</v>
      </c>
      <c r="E9" s="14">
        <v>3.9574411377259998E-2</v>
      </c>
      <c r="F9" s="14"/>
      <c r="G9" s="14">
        <v>4.2642681396378099E-2</v>
      </c>
      <c r="H9" s="14">
        <v>3.2950392796622201E-2</v>
      </c>
      <c r="I9" s="14">
        <v>6.1448167155719803E-2</v>
      </c>
      <c r="J9" s="14">
        <v>2.9071514349134402E-2</v>
      </c>
      <c r="K9" s="14">
        <v>2.8356511853914398E-2</v>
      </c>
      <c r="L9" s="14">
        <v>3.3337106948934297E-2</v>
      </c>
      <c r="M9" s="14"/>
      <c r="N9" s="14">
        <v>2.5041053302648102E-2</v>
      </c>
      <c r="O9" s="14">
        <v>4.1404913860490597E-2</v>
      </c>
      <c r="P9" s="14"/>
      <c r="Q9" s="14">
        <v>0</v>
      </c>
      <c r="R9" s="14">
        <v>3.26644495565191E-2</v>
      </c>
      <c r="S9" s="14">
        <v>9.1395577028452996E-2</v>
      </c>
      <c r="T9" s="14">
        <v>3.9340559797864702E-2</v>
      </c>
      <c r="U9" s="14">
        <v>2.5117012949067302E-2</v>
      </c>
      <c r="V9" s="14">
        <v>3.1101647737991199E-2</v>
      </c>
      <c r="W9" s="14">
        <v>5.7636903732404501E-2</v>
      </c>
      <c r="X9" s="14">
        <v>2.9812941778902799E-2</v>
      </c>
      <c r="Y9" s="14">
        <v>4.4296243928767597E-2</v>
      </c>
      <c r="Z9" s="14">
        <v>2.28817641731918E-2</v>
      </c>
      <c r="AA9" s="14"/>
      <c r="AB9" s="14">
        <v>5.5937410035672097E-2</v>
      </c>
      <c r="AC9" s="14">
        <v>2.61159409240195E-2</v>
      </c>
      <c r="AD9" s="14">
        <v>3.7530913502709901E-2</v>
      </c>
      <c r="AE9" s="14"/>
      <c r="AF9" s="14">
        <v>5.4035606272856702E-2</v>
      </c>
      <c r="AG9" s="14">
        <v>1.9276482151940399E-2</v>
      </c>
      <c r="AH9" s="14">
        <v>3.10180969080074E-2</v>
      </c>
      <c r="AI9" s="14">
        <v>3.34489540030566E-2</v>
      </c>
      <c r="AJ9" s="14"/>
      <c r="AK9" s="14">
        <v>6.7348070673895394E-2</v>
      </c>
      <c r="AL9" s="14">
        <v>1.6440646990921001E-2</v>
      </c>
      <c r="AM9" s="14">
        <v>3.8934641105410901E-2</v>
      </c>
      <c r="AN9" s="14">
        <v>8.98236936397942E-2</v>
      </c>
      <c r="AO9" s="14"/>
      <c r="AP9" s="14">
        <v>0.12678520180737601</v>
      </c>
      <c r="AQ9" s="14">
        <v>1.6874286351953399E-2</v>
      </c>
      <c r="AR9" s="14">
        <v>3.0516587014105701E-2</v>
      </c>
      <c r="AS9" s="14"/>
      <c r="AT9" s="14">
        <v>5.91090261490358E-2</v>
      </c>
      <c r="AU9" s="14">
        <v>2.9459909866825201E-2</v>
      </c>
      <c r="AV9" s="14">
        <v>4.3725857713594801E-2</v>
      </c>
      <c r="AW9" s="14"/>
      <c r="AX9" s="14">
        <v>9.8438611517975894E-2</v>
      </c>
      <c r="AY9" s="14">
        <v>1.0844561585630101E-2</v>
      </c>
      <c r="AZ9" s="14">
        <v>5.85613442366325E-2</v>
      </c>
      <c r="BA9" s="14"/>
      <c r="BB9" s="14">
        <v>8.0621686374944906E-2</v>
      </c>
      <c r="BC9" s="14">
        <v>2.9109467427414899E-2</v>
      </c>
      <c r="BD9" s="14"/>
      <c r="BE9" s="14">
        <v>4.4293596429634097E-2</v>
      </c>
      <c r="BF9" s="14">
        <v>2.8425642724426901E-2</v>
      </c>
      <c r="BG9" s="14"/>
      <c r="BH9" s="14">
        <v>2.99398003544682E-2</v>
      </c>
      <c r="BI9" s="14">
        <v>4.1048231275646399E-2</v>
      </c>
    </row>
    <row r="10" spans="2:61" x14ac:dyDescent="0.35">
      <c r="B10" s="15" t="s">
        <v>80</v>
      </c>
      <c r="C10" s="14">
        <v>3.6083006460850199E-2</v>
      </c>
      <c r="D10" s="14">
        <v>2.0961646778335501E-2</v>
      </c>
      <c r="E10" s="14">
        <v>4.9951247223223298E-2</v>
      </c>
      <c r="F10" s="14"/>
      <c r="G10" s="14">
        <v>3.5478511419763402E-2</v>
      </c>
      <c r="H10" s="14">
        <v>5.2093096591812001E-2</v>
      </c>
      <c r="I10" s="14">
        <v>2.35848001128631E-2</v>
      </c>
      <c r="J10" s="14">
        <v>3.0791553080761199E-2</v>
      </c>
      <c r="K10" s="14">
        <v>2.6712441142355998E-2</v>
      </c>
      <c r="L10" s="14">
        <v>4.5517349278014103E-2</v>
      </c>
      <c r="M10" s="14"/>
      <c r="N10" s="14">
        <v>8.0153574004287798E-2</v>
      </c>
      <c r="O10" s="14">
        <v>2.7194824771417402E-2</v>
      </c>
      <c r="P10" s="14"/>
      <c r="Q10" s="14">
        <v>4.4500070322471802E-2</v>
      </c>
      <c r="R10" s="14">
        <v>3.7431477248231197E-2</v>
      </c>
      <c r="S10" s="14">
        <v>3.9260526842971599E-2</v>
      </c>
      <c r="T10" s="14">
        <v>0</v>
      </c>
      <c r="U10" s="14">
        <v>0.139457156326391</v>
      </c>
      <c r="V10" s="14">
        <v>3.8212950387740398E-2</v>
      </c>
      <c r="W10" s="14">
        <v>3.1754817540635603E-2</v>
      </c>
      <c r="X10" s="14">
        <v>7.1994777859350602E-3</v>
      </c>
      <c r="Y10" s="14">
        <v>4.8773356998014203E-2</v>
      </c>
      <c r="Z10" s="14">
        <v>0</v>
      </c>
      <c r="AA10" s="14"/>
      <c r="AB10" s="14">
        <v>6.0716979813919901E-2</v>
      </c>
      <c r="AC10" s="14">
        <v>2.43812821464016E-2</v>
      </c>
      <c r="AD10" s="14">
        <v>3.3822794770581803E-2</v>
      </c>
      <c r="AE10" s="14"/>
      <c r="AF10" s="14">
        <v>5.6031352345425403E-2</v>
      </c>
      <c r="AG10" s="14">
        <v>1.46726466458478E-2</v>
      </c>
      <c r="AH10" s="14">
        <v>3.9550229607076201E-2</v>
      </c>
      <c r="AI10" s="14">
        <v>3.95295067719931E-2</v>
      </c>
      <c r="AJ10" s="14"/>
      <c r="AK10" s="14">
        <v>5.3081202140287803E-2</v>
      </c>
      <c r="AL10" s="14">
        <v>1.9217013732915102E-2</v>
      </c>
      <c r="AM10" s="14">
        <v>1.7925852133573599E-2</v>
      </c>
      <c r="AN10" s="14">
        <v>8.92954830011434E-2</v>
      </c>
      <c r="AO10" s="14"/>
      <c r="AP10" s="14">
        <v>8.5590866413009295E-2</v>
      </c>
      <c r="AQ10" s="14">
        <v>4.3559688514950901E-2</v>
      </c>
      <c r="AR10" s="14">
        <v>1.25720988538904E-2</v>
      </c>
      <c r="AS10" s="14"/>
      <c r="AT10" s="14">
        <v>5.8315224607294901E-2</v>
      </c>
      <c r="AU10" s="14">
        <v>3.1620910815164098E-2</v>
      </c>
      <c r="AV10" s="14">
        <v>6.6145964225995096E-3</v>
      </c>
      <c r="AW10" s="14"/>
      <c r="AX10" s="14">
        <v>6.0487075687760003E-2</v>
      </c>
      <c r="AY10" s="14">
        <v>4.1720800285071503E-2</v>
      </c>
      <c r="AZ10" s="14">
        <v>1.1480680385728701E-2</v>
      </c>
      <c r="BA10" s="14"/>
      <c r="BB10" s="14">
        <v>7.2569214655395495E-2</v>
      </c>
      <c r="BC10" s="14">
        <v>2.73952395353004E-2</v>
      </c>
      <c r="BD10" s="14"/>
      <c r="BE10" s="14">
        <v>3.7920109354449803E-2</v>
      </c>
      <c r="BF10" s="14">
        <v>3.2746954314457503E-2</v>
      </c>
      <c r="BG10" s="14"/>
      <c r="BH10" s="14">
        <v>3.3045199335287198E-2</v>
      </c>
      <c r="BI10" s="14">
        <v>3.6915632932669903E-2</v>
      </c>
    </row>
    <row r="11" spans="2:61" x14ac:dyDescent="0.35">
      <c r="B11" s="15" t="s">
        <v>81</v>
      </c>
      <c r="C11" s="14">
        <v>9.4678405350672304E-2</v>
      </c>
      <c r="D11" s="14">
        <v>8.5919494486384196E-2</v>
      </c>
      <c r="E11" s="14">
        <v>0.10327247559248399</v>
      </c>
      <c r="F11" s="14"/>
      <c r="G11" s="14">
        <v>8.7013377178547596E-2</v>
      </c>
      <c r="H11" s="14">
        <v>0.14116596732042899</v>
      </c>
      <c r="I11" s="14">
        <v>9.9963162012400006E-2</v>
      </c>
      <c r="J11" s="14">
        <v>8.89336000216263E-2</v>
      </c>
      <c r="K11" s="14">
        <v>7.6827888175742404E-2</v>
      </c>
      <c r="L11" s="14">
        <v>6.1181338790058597E-2</v>
      </c>
      <c r="M11" s="14"/>
      <c r="N11" s="14">
        <v>6.9341562792544997E-2</v>
      </c>
      <c r="O11" s="14">
        <v>9.9788356790966801E-2</v>
      </c>
      <c r="P11" s="14"/>
      <c r="Q11" s="14">
        <v>9.1574987255502893E-2</v>
      </c>
      <c r="R11" s="14">
        <v>0.103541226438409</v>
      </c>
      <c r="S11" s="14">
        <v>8.8727624303248806E-2</v>
      </c>
      <c r="T11" s="14">
        <v>0.12466339187886399</v>
      </c>
      <c r="U11" s="14">
        <v>0.12295230420274</v>
      </c>
      <c r="V11" s="14">
        <v>6.8054470393636393E-2</v>
      </c>
      <c r="W11" s="14">
        <v>9.7678790964349907E-2</v>
      </c>
      <c r="X11" s="14">
        <v>0.115436765869464</v>
      </c>
      <c r="Y11" s="14">
        <v>6.2048882060431798E-2</v>
      </c>
      <c r="Z11" s="14">
        <v>0.12546411224857601</v>
      </c>
      <c r="AA11" s="14"/>
      <c r="AB11" s="14">
        <v>8.6566084733290305E-2</v>
      </c>
      <c r="AC11" s="14">
        <v>0.121621218004013</v>
      </c>
      <c r="AD11" s="14">
        <v>9.5689649602043805E-2</v>
      </c>
      <c r="AE11" s="14"/>
      <c r="AF11" s="14">
        <v>0.108825746515051</v>
      </c>
      <c r="AG11" s="14">
        <v>7.9763762857245998E-2</v>
      </c>
      <c r="AH11" s="14">
        <v>6.2029206051413398E-2</v>
      </c>
      <c r="AI11" s="14">
        <v>0.112004750108106</v>
      </c>
      <c r="AJ11" s="14"/>
      <c r="AK11" s="14">
        <v>0.113471054809544</v>
      </c>
      <c r="AL11" s="14">
        <v>8.3235480771694806E-2</v>
      </c>
      <c r="AM11" s="14">
        <v>6.1237613130681899E-2</v>
      </c>
      <c r="AN11" s="14">
        <v>0.16878744166295301</v>
      </c>
      <c r="AO11" s="14"/>
      <c r="AP11" s="14">
        <v>0.14266287341313499</v>
      </c>
      <c r="AQ11" s="14">
        <v>0.124817401100597</v>
      </c>
      <c r="AR11" s="14">
        <v>5.2965189068791899E-2</v>
      </c>
      <c r="AS11" s="14"/>
      <c r="AT11" s="14">
        <v>8.6371239232773706E-2</v>
      </c>
      <c r="AU11" s="14">
        <v>0.107847785236378</v>
      </c>
      <c r="AV11" s="14">
        <v>6.9819992888881494E-2</v>
      </c>
      <c r="AW11" s="14"/>
      <c r="AX11" s="14">
        <v>8.1967592651227703E-2</v>
      </c>
      <c r="AY11" s="14">
        <v>0.12368377570009099</v>
      </c>
      <c r="AZ11" s="14">
        <v>6.5341704299084397E-2</v>
      </c>
      <c r="BA11" s="14"/>
      <c r="BB11" s="14">
        <v>5.94133146033205E-2</v>
      </c>
      <c r="BC11" s="14">
        <v>9.2315869030381095E-2</v>
      </c>
      <c r="BD11" s="14"/>
      <c r="BE11" s="14">
        <v>9.1883989986210404E-2</v>
      </c>
      <c r="BF11" s="14">
        <v>9.9752870916539199E-2</v>
      </c>
      <c r="BG11" s="14"/>
      <c r="BH11" s="14">
        <v>0.10761241941472301</v>
      </c>
      <c r="BI11" s="14">
        <v>9.11333473362924E-2</v>
      </c>
    </row>
    <row r="12" spans="2:61" x14ac:dyDescent="0.35">
      <c r="B12" s="15" t="s">
        <v>82</v>
      </c>
      <c r="C12" s="14">
        <v>9.9288324510738005E-2</v>
      </c>
      <c r="D12" s="14">
        <v>8.3438713405932105E-2</v>
      </c>
      <c r="E12" s="14">
        <v>0.114291875075977</v>
      </c>
      <c r="F12" s="14"/>
      <c r="G12" s="14">
        <v>0.135818506510055</v>
      </c>
      <c r="H12" s="14">
        <v>0.134456939430801</v>
      </c>
      <c r="I12" s="14">
        <v>7.0848452483689095E-2</v>
      </c>
      <c r="J12" s="14">
        <v>9.7199173515387594E-2</v>
      </c>
      <c r="K12" s="14">
        <v>6.9814630284011803E-2</v>
      </c>
      <c r="L12" s="14">
        <v>9.0095810674982901E-2</v>
      </c>
      <c r="M12" s="14"/>
      <c r="N12" s="14">
        <v>5.8494074900895199E-2</v>
      </c>
      <c r="O12" s="14">
        <v>0.107515736196757</v>
      </c>
      <c r="P12" s="14"/>
      <c r="Q12" s="14">
        <v>0.18254235048025499</v>
      </c>
      <c r="R12" s="14">
        <v>0.13416770866955099</v>
      </c>
      <c r="S12" s="14">
        <v>5.8836994544123299E-2</v>
      </c>
      <c r="T12" s="14">
        <v>3.7620771280089699E-2</v>
      </c>
      <c r="U12" s="14">
        <v>0.14295349480706801</v>
      </c>
      <c r="V12" s="14">
        <v>0.122353408199389</v>
      </c>
      <c r="W12" s="14">
        <v>5.2190932339509603E-2</v>
      </c>
      <c r="X12" s="14">
        <v>5.1143365068348899E-2</v>
      </c>
      <c r="Y12" s="14">
        <v>8.3028992305118399E-2</v>
      </c>
      <c r="Z12" s="14">
        <v>0.170467933904945</v>
      </c>
      <c r="AA12" s="14"/>
      <c r="AB12" s="14">
        <v>0.108080044121995</v>
      </c>
      <c r="AC12" s="14">
        <v>0.10564549577505999</v>
      </c>
      <c r="AD12" s="14">
        <v>6.2036915732434798E-2</v>
      </c>
      <c r="AE12" s="14"/>
      <c r="AF12" s="14">
        <v>0.102952794094626</v>
      </c>
      <c r="AG12" s="14">
        <v>8.1175310743072104E-2</v>
      </c>
      <c r="AH12" s="14">
        <v>0.15028801140807799</v>
      </c>
      <c r="AI12" s="14">
        <v>0.125754253529791</v>
      </c>
      <c r="AJ12" s="14"/>
      <c r="AK12" s="14">
        <v>0.118359976422148</v>
      </c>
      <c r="AL12" s="14">
        <v>7.4769550225732104E-2</v>
      </c>
      <c r="AM12" s="14">
        <v>7.9869403097583197E-2</v>
      </c>
      <c r="AN12" s="14">
        <v>0.18337900150741701</v>
      </c>
      <c r="AO12" s="14"/>
      <c r="AP12" s="14">
        <v>0.100452061426082</v>
      </c>
      <c r="AQ12" s="14">
        <v>0.12399529501313999</v>
      </c>
      <c r="AR12" s="14">
        <v>6.4870924322381604E-2</v>
      </c>
      <c r="AS12" s="14"/>
      <c r="AT12" s="14">
        <v>9.3541263332151597E-2</v>
      </c>
      <c r="AU12" s="14">
        <v>0.111211968865391</v>
      </c>
      <c r="AV12" s="14">
        <v>6.9431225355105597E-2</v>
      </c>
      <c r="AW12" s="14"/>
      <c r="AX12" s="14">
        <v>9.9792277724017803E-2</v>
      </c>
      <c r="AY12" s="14">
        <v>0.10877712356253801</v>
      </c>
      <c r="AZ12" s="14">
        <v>7.5351648515510905E-2</v>
      </c>
      <c r="BA12" s="14"/>
      <c r="BB12" s="14">
        <v>8.8612802146867495E-2</v>
      </c>
      <c r="BC12" s="14">
        <v>8.0045631339254297E-2</v>
      </c>
      <c r="BD12" s="14"/>
      <c r="BE12" s="14">
        <v>9.4061842767963602E-2</v>
      </c>
      <c r="BF12" s="14">
        <v>0.10877925487550399</v>
      </c>
      <c r="BG12" s="14"/>
      <c r="BH12" s="14">
        <v>9.6584996920243305E-2</v>
      </c>
      <c r="BI12" s="14">
        <v>0.10002927415658799</v>
      </c>
    </row>
    <row r="13" spans="2:61" x14ac:dyDescent="0.35">
      <c r="B13" s="15" t="s">
        <v>83</v>
      </c>
      <c r="C13" s="14">
        <v>0.25077083558284702</v>
      </c>
      <c r="D13" s="14">
        <v>0.26422878343543499</v>
      </c>
      <c r="E13" s="14">
        <v>0.23705204465353599</v>
      </c>
      <c r="F13" s="14"/>
      <c r="G13" s="14">
        <v>0.248328448518217</v>
      </c>
      <c r="H13" s="14">
        <v>0.228382260428485</v>
      </c>
      <c r="I13" s="14">
        <v>0.27117913230721202</v>
      </c>
      <c r="J13" s="14">
        <v>0.289087394093481</v>
      </c>
      <c r="K13" s="14">
        <v>0.214147538729862</v>
      </c>
      <c r="L13" s="14">
        <v>0.24498048596738101</v>
      </c>
      <c r="M13" s="14"/>
      <c r="N13" s="14">
        <v>0.31657337181430401</v>
      </c>
      <c r="O13" s="14">
        <v>0.237499735838688</v>
      </c>
      <c r="P13" s="14"/>
      <c r="Q13" s="14">
        <v>0.24240773080213099</v>
      </c>
      <c r="R13" s="14">
        <v>0.23226805085697999</v>
      </c>
      <c r="S13" s="14">
        <v>0.189181337661737</v>
      </c>
      <c r="T13" s="14">
        <v>0.27527500471434302</v>
      </c>
      <c r="U13" s="14">
        <v>0.123250529390486</v>
      </c>
      <c r="V13" s="14">
        <v>0.28731606077490701</v>
      </c>
      <c r="W13" s="14">
        <v>0.33110675114070098</v>
      </c>
      <c r="X13" s="14">
        <v>0.28658549983192999</v>
      </c>
      <c r="Y13" s="14">
        <v>0.23740007008512401</v>
      </c>
      <c r="Z13" s="14">
        <v>0.23567361517924099</v>
      </c>
      <c r="AA13" s="14"/>
      <c r="AB13" s="14">
        <v>0.25313991274271502</v>
      </c>
      <c r="AC13" s="14">
        <v>0.265875385224629</v>
      </c>
      <c r="AD13" s="14">
        <v>0.25607814718154898</v>
      </c>
      <c r="AE13" s="14"/>
      <c r="AF13" s="14">
        <v>0.28116205631166102</v>
      </c>
      <c r="AG13" s="14">
        <v>0.22969157617304101</v>
      </c>
      <c r="AH13" s="14">
        <v>0.27356560553554199</v>
      </c>
      <c r="AI13" s="14">
        <v>0.23029892893956</v>
      </c>
      <c r="AJ13" s="14"/>
      <c r="AK13" s="14">
        <v>0.26033724261985403</v>
      </c>
      <c r="AL13" s="14">
        <v>0.251245405624417</v>
      </c>
      <c r="AM13" s="14">
        <v>0.22920901520589701</v>
      </c>
      <c r="AN13" s="14">
        <v>0.156896110704838</v>
      </c>
      <c r="AO13" s="14"/>
      <c r="AP13" s="14">
        <v>0.211132538206454</v>
      </c>
      <c r="AQ13" s="14">
        <v>0.30388544556862801</v>
      </c>
      <c r="AR13" s="14">
        <v>0.219500731756536</v>
      </c>
      <c r="AS13" s="14"/>
      <c r="AT13" s="14">
        <v>0.239802507405113</v>
      </c>
      <c r="AU13" s="14">
        <v>0.27763705015432</v>
      </c>
      <c r="AV13" s="14">
        <v>0.210198840585648</v>
      </c>
      <c r="AW13" s="14"/>
      <c r="AX13" s="14">
        <v>0.25152848577428399</v>
      </c>
      <c r="AY13" s="14">
        <v>0.27101263419781502</v>
      </c>
      <c r="AZ13" s="14">
        <v>0.20992806027675001</v>
      </c>
      <c r="BA13" s="14"/>
      <c r="BB13" s="14">
        <v>0.27628784566669501</v>
      </c>
      <c r="BC13" s="14">
        <v>0.22665128170032001</v>
      </c>
      <c r="BD13" s="14"/>
      <c r="BE13" s="14">
        <v>0.28466683830123801</v>
      </c>
      <c r="BF13" s="14">
        <v>0.189218032516247</v>
      </c>
      <c r="BG13" s="14"/>
      <c r="BH13" s="14">
        <v>0.215702166092791</v>
      </c>
      <c r="BI13" s="14">
        <v>0.26038273697816899</v>
      </c>
    </row>
    <row r="14" spans="2:61" x14ac:dyDescent="0.35">
      <c r="B14" s="15" t="s">
        <v>84</v>
      </c>
      <c r="C14" s="14">
        <v>0.20145444874808999</v>
      </c>
      <c r="D14" s="14">
        <v>0.211037857395868</v>
      </c>
      <c r="E14" s="14">
        <v>0.19233253634153899</v>
      </c>
      <c r="F14" s="14"/>
      <c r="G14" s="14">
        <v>0.20130680250420599</v>
      </c>
      <c r="H14" s="14">
        <v>0.203706531359202</v>
      </c>
      <c r="I14" s="14">
        <v>0.17214805407796699</v>
      </c>
      <c r="J14" s="14">
        <v>0.21182790241293001</v>
      </c>
      <c r="K14" s="14">
        <v>0.25299084893436802</v>
      </c>
      <c r="L14" s="14">
        <v>0.18210597077488899</v>
      </c>
      <c r="M14" s="14"/>
      <c r="N14" s="14">
        <v>0.142627954943611</v>
      </c>
      <c r="O14" s="14">
        <v>0.21331861556580001</v>
      </c>
      <c r="P14" s="14"/>
      <c r="Q14" s="14">
        <v>0.218582772348385</v>
      </c>
      <c r="R14" s="14">
        <v>0.197568075548093</v>
      </c>
      <c r="S14" s="14">
        <v>0.19649735856067399</v>
      </c>
      <c r="T14" s="14">
        <v>0.207649173931337</v>
      </c>
      <c r="U14" s="14">
        <v>0.224137358357863</v>
      </c>
      <c r="V14" s="14">
        <v>0.177436119669382</v>
      </c>
      <c r="W14" s="14">
        <v>0.21135585616112099</v>
      </c>
      <c r="X14" s="14">
        <v>0.23780906631614501</v>
      </c>
      <c r="Y14" s="14">
        <v>0.17926259794774299</v>
      </c>
      <c r="Z14" s="14">
        <v>0.151819614610608</v>
      </c>
      <c r="AA14" s="14"/>
      <c r="AB14" s="14">
        <v>0.18545639808478301</v>
      </c>
      <c r="AC14" s="14">
        <v>0.217530508829892</v>
      </c>
      <c r="AD14" s="14">
        <v>0.21232102249616899</v>
      </c>
      <c r="AE14" s="14"/>
      <c r="AF14" s="14">
        <v>0.20008355053437199</v>
      </c>
      <c r="AG14" s="14">
        <v>0.22217891776566101</v>
      </c>
      <c r="AH14" s="14">
        <v>0.203986718150137</v>
      </c>
      <c r="AI14" s="14">
        <v>0.13298026141689701</v>
      </c>
      <c r="AJ14" s="14"/>
      <c r="AK14" s="14">
        <v>0.19333830801138599</v>
      </c>
      <c r="AL14" s="14">
        <v>0.233277914857378</v>
      </c>
      <c r="AM14" s="14">
        <v>0.21221691626748501</v>
      </c>
      <c r="AN14" s="14">
        <v>0.15973120838677499</v>
      </c>
      <c r="AO14" s="14"/>
      <c r="AP14" s="14">
        <v>0.14047371593945299</v>
      </c>
      <c r="AQ14" s="14">
        <v>0.207078978994827</v>
      </c>
      <c r="AR14" s="14">
        <v>0.218089435642524</v>
      </c>
      <c r="AS14" s="14"/>
      <c r="AT14" s="14">
        <v>0.20295458800023999</v>
      </c>
      <c r="AU14" s="14">
        <v>0.18382346007431599</v>
      </c>
      <c r="AV14" s="14">
        <v>0.26275311029964799</v>
      </c>
      <c r="AW14" s="14"/>
      <c r="AX14" s="14">
        <v>0.209426890038485</v>
      </c>
      <c r="AY14" s="14">
        <v>0.20546528066848699</v>
      </c>
      <c r="AZ14" s="14">
        <v>0.213855531319152</v>
      </c>
      <c r="BA14" s="14"/>
      <c r="BB14" s="14">
        <v>0.169531418670096</v>
      </c>
      <c r="BC14" s="14">
        <v>0.20783029627855401</v>
      </c>
      <c r="BD14" s="14"/>
      <c r="BE14" s="14">
        <v>0.19936770817972799</v>
      </c>
      <c r="BF14" s="14">
        <v>0.20524382569388</v>
      </c>
      <c r="BG14" s="14"/>
      <c r="BH14" s="14">
        <v>0.26620249805649898</v>
      </c>
      <c r="BI14" s="14">
        <v>0.18370778557148101</v>
      </c>
    </row>
    <row r="15" spans="2:61" x14ac:dyDescent="0.35">
      <c r="B15" s="15" t="s">
        <v>85</v>
      </c>
      <c r="C15" s="14">
        <v>0.26719746296445401</v>
      </c>
      <c r="D15" s="14">
        <v>0.29049562433384701</v>
      </c>
      <c r="E15" s="14">
        <v>0.24624612841152399</v>
      </c>
      <c r="F15" s="14"/>
      <c r="G15" s="14">
        <v>0.237675108663989</v>
      </c>
      <c r="H15" s="14">
        <v>0.18966383401476899</v>
      </c>
      <c r="I15" s="14">
        <v>0.27110897585213201</v>
      </c>
      <c r="J15" s="14">
        <v>0.253088862526679</v>
      </c>
      <c r="K15" s="14">
        <v>0.32365733522442702</v>
      </c>
      <c r="L15" s="14">
        <v>0.34278193756573999</v>
      </c>
      <c r="M15" s="14"/>
      <c r="N15" s="14">
        <v>0.30383235398479702</v>
      </c>
      <c r="O15" s="14">
        <v>0.25980891351497298</v>
      </c>
      <c r="P15" s="14"/>
      <c r="Q15" s="14">
        <v>0.19129090702685</v>
      </c>
      <c r="R15" s="14">
        <v>0.24370429336532401</v>
      </c>
      <c r="S15" s="14">
        <v>0.32446258870662997</v>
      </c>
      <c r="T15" s="14">
        <v>0.31545109839750102</v>
      </c>
      <c r="U15" s="14">
        <v>0.197911815044576</v>
      </c>
      <c r="V15" s="14">
        <v>0.27552534283695301</v>
      </c>
      <c r="W15" s="14">
        <v>0.21827594812127801</v>
      </c>
      <c r="X15" s="14">
        <v>0.25087087513808598</v>
      </c>
      <c r="Y15" s="14">
        <v>0.34157562152307602</v>
      </c>
      <c r="Z15" s="14">
        <v>0.269938306417842</v>
      </c>
      <c r="AA15" s="14"/>
      <c r="AB15" s="14">
        <v>0.243260310257957</v>
      </c>
      <c r="AC15" s="14">
        <v>0.23250941174350001</v>
      </c>
      <c r="AD15" s="14">
        <v>0.29729834443970798</v>
      </c>
      <c r="AE15" s="14"/>
      <c r="AF15" s="14">
        <v>0.19690889392600899</v>
      </c>
      <c r="AG15" s="14">
        <v>0.34410871926001602</v>
      </c>
      <c r="AH15" s="14">
        <v>0.23956213233974599</v>
      </c>
      <c r="AI15" s="14">
        <v>0.30039215835941302</v>
      </c>
      <c r="AJ15" s="14"/>
      <c r="AK15" s="14">
        <v>0.18946174920277101</v>
      </c>
      <c r="AL15" s="14">
        <v>0.31442952907246702</v>
      </c>
      <c r="AM15" s="14">
        <v>0.34608253520186499</v>
      </c>
      <c r="AN15" s="14">
        <v>0.15208706109708001</v>
      </c>
      <c r="AO15" s="14"/>
      <c r="AP15" s="14">
        <v>0.18737104247929201</v>
      </c>
      <c r="AQ15" s="14">
        <v>0.17211809993754801</v>
      </c>
      <c r="AR15" s="14">
        <v>0.39293808525922003</v>
      </c>
      <c r="AS15" s="14"/>
      <c r="AT15" s="14">
        <v>0.25652521706942499</v>
      </c>
      <c r="AU15" s="14">
        <v>0.25120922723120498</v>
      </c>
      <c r="AV15" s="14">
        <v>0.33076492664927898</v>
      </c>
      <c r="AW15" s="14"/>
      <c r="AX15" s="14">
        <v>0.19835906660625</v>
      </c>
      <c r="AY15" s="14">
        <v>0.22762489272189501</v>
      </c>
      <c r="AZ15" s="14">
        <v>0.36277869662599199</v>
      </c>
      <c r="BA15" s="14"/>
      <c r="BB15" s="14">
        <v>0.25296371788268102</v>
      </c>
      <c r="BC15" s="14">
        <v>0.33062178776760298</v>
      </c>
      <c r="BD15" s="14"/>
      <c r="BE15" s="14">
        <v>0.24395876664225699</v>
      </c>
      <c r="BF15" s="14">
        <v>0.30939733266969999</v>
      </c>
      <c r="BG15" s="14"/>
      <c r="BH15" s="14">
        <v>0.22470794364442501</v>
      </c>
      <c r="BI15" s="14">
        <v>0.27884333022938002</v>
      </c>
    </row>
    <row r="16" spans="2:61" x14ac:dyDescent="0.35">
      <c r="B16" s="15" t="s">
        <v>86</v>
      </c>
      <c r="C16" s="20">
        <v>1.18689847133831E-2</v>
      </c>
      <c r="D16" s="20">
        <v>5.9511450267961501E-3</v>
      </c>
      <c r="E16" s="20">
        <v>1.7279281324457701E-2</v>
      </c>
      <c r="F16" s="20"/>
      <c r="G16" s="20">
        <v>1.1736563808843199E-2</v>
      </c>
      <c r="H16" s="20">
        <v>1.7580978057879001E-2</v>
      </c>
      <c r="I16" s="20">
        <v>2.9719255998017301E-2</v>
      </c>
      <c r="J16" s="20">
        <v>0</v>
      </c>
      <c r="K16" s="20">
        <v>7.4928056553178399E-3</v>
      </c>
      <c r="L16" s="20">
        <v>0</v>
      </c>
      <c r="M16" s="20"/>
      <c r="N16" s="20">
        <v>3.9360542569117302E-3</v>
      </c>
      <c r="O16" s="20">
        <v>1.3468903460906701E-2</v>
      </c>
      <c r="P16" s="20"/>
      <c r="Q16" s="20">
        <v>2.9101181764403999E-2</v>
      </c>
      <c r="R16" s="20">
        <v>1.8654718316893401E-2</v>
      </c>
      <c r="S16" s="20">
        <v>1.16379923521625E-2</v>
      </c>
      <c r="T16" s="20">
        <v>0</v>
      </c>
      <c r="U16" s="20">
        <v>2.4220328921809201E-2</v>
      </c>
      <c r="V16" s="20">
        <v>0</v>
      </c>
      <c r="W16" s="20">
        <v>0</v>
      </c>
      <c r="X16" s="20">
        <v>2.1142008211188501E-2</v>
      </c>
      <c r="Y16" s="20">
        <v>3.6142351517251198E-3</v>
      </c>
      <c r="Z16" s="20">
        <v>2.37546534655949E-2</v>
      </c>
      <c r="AA16" s="20"/>
      <c r="AB16" s="20">
        <v>6.8428602096677303E-3</v>
      </c>
      <c r="AC16" s="20">
        <v>6.32075735248351E-3</v>
      </c>
      <c r="AD16" s="20">
        <v>5.2222122748029499E-3</v>
      </c>
      <c r="AE16" s="20"/>
      <c r="AF16" s="20">
        <v>0</v>
      </c>
      <c r="AG16" s="20">
        <v>9.1325844031763005E-3</v>
      </c>
      <c r="AH16" s="20">
        <v>0</v>
      </c>
      <c r="AI16" s="20">
        <v>2.5591186871183998E-2</v>
      </c>
      <c r="AJ16" s="20"/>
      <c r="AK16" s="20">
        <v>4.6023961201135596E-3</v>
      </c>
      <c r="AL16" s="20">
        <v>7.3844587244752099E-3</v>
      </c>
      <c r="AM16" s="20">
        <v>1.45240238575034E-2</v>
      </c>
      <c r="AN16" s="20">
        <v>0</v>
      </c>
      <c r="AO16" s="20"/>
      <c r="AP16" s="20">
        <v>5.53170031519944E-3</v>
      </c>
      <c r="AQ16" s="20">
        <v>7.6708045183553099E-3</v>
      </c>
      <c r="AR16" s="20">
        <v>8.5469480825505397E-3</v>
      </c>
      <c r="AS16" s="20"/>
      <c r="AT16" s="20">
        <v>3.3809342039653198E-3</v>
      </c>
      <c r="AU16" s="20">
        <v>7.18968775640002E-3</v>
      </c>
      <c r="AV16" s="20">
        <v>6.6914500852434397E-3</v>
      </c>
      <c r="AW16" s="20"/>
      <c r="AX16" s="20">
        <v>0</v>
      </c>
      <c r="AY16" s="20">
        <v>1.0870931278473101E-2</v>
      </c>
      <c r="AZ16" s="20">
        <v>2.7023343411495802E-3</v>
      </c>
      <c r="BA16" s="20"/>
      <c r="BB16" s="20">
        <v>0</v>
      </c>
      <c r="BC16" s="20">
        <v>6.0304269211720199E-3</v>
      </c>
      <c r="BD16" s="20"/>
      <c r="BE16" s="20">
        <v>3.84714833851901E-3</v>
      </c>
      <c r="BF16" s="20">
        <v>2.64360862892455E-2</v>
      </c>
      <c r="BG16" s="20"/>
      <c r="BH16" s="20">
        <v>2.6204976181563699E-2</v>
      </c>
      <c r="BI16" s="20">
        <v>7.9396615197728695E-3</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21"/>
  <sheetViews>
    <sheetView showGridLines="0" topLeftCell="A2"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8.7035376722294805E-2</v>
      </c>
      <c r="D9" s="14">
        <v>7.6500945054224306E-2</v>
      </c>
      <c r="E9" s="14">
        <v>9.7167492854662793E-2</v>
      </c>
      <c r="F9" s="14"/>
      <c r="G9" s="14">
        <v>4.2574849943882102E-2</v>
      </c>
      <c r="H9" s="14">
        <v>0.13136157702096099</v>
      </c>
      <c r="I9" s="14">
        <v>0.110694831279391</v>
      </c>
      <c r="J9" s="14">
        <v>5.7587289327770498E-2</v>
      </c>
      <c r="K9" s="14">
        <v>6.4400464599800103E-2</v>
      </c>
      <c r="L9" s="14">
        <v>8.9813985067101698E-2</v>
      </c>
      <c r="M9" s="14"/>
      <c r="N9" s="14">
        <v>0.10545810023605499</v>
      </c>
      <c r="O9" s="14">
        <v>8.33198694590154E-2</v>
      </c>
      <c r="P9" s="14"/>
      <c r="Q9" s="14">
        <v>8.0028773387913699E-2</v>
      </c>
      <c r="R9" s="14">
        <v>7.4418746249755197E-2</v>
      </c>
      <c r="S9" s="14">
        <v>8.17683549439195E-2</v>
      </c>
      <c r="T9" s="14">
        <v>6.7632672663835797E-2</v>
      </c>
      <c r="U9" s="14">
        <v>0.11133741615136999</v>
      </c>
      <c r="V9" s="14">
        <v>9.8076009268631401E-2</v>
      </c>
      <c r="W9" s="14">
        <v>6.9383584071020493E-2</v>
      </c>
      <c r="X9" s="14">
        <v>9.4022206165883901E-2</v>
      </c>
      <c r="Y9" s="14">
        <v>0.120243242230478</v>
      </c>
      <c r="Z9" s="14">
        <v>8.9847901561615595E-2</v>
      </c>
      <c r="AA9" s="14"/>
      <c r="AB9" s="14">
        <v>0.10742708358064</v>
      </c>
      <c r="AC9" s="14">
        <v>8.4787514452443202E-2</v>
      </c>
      <c r="AD9" s="14">
        <v>7.8816580272901393E-2</v>
      </c>
      <c r="AE9" s="14"/>
      <c r="AF9" s="14">
        <v>0.100839847566412</v>
      </c>
      <c r="AG9" s="14">
        <v>7.9588603016927897E-2</v>
      </c>
      <c r="AH9" s="14">
        <v>1.9131038127208601E-2</v>
      </c>
      <c r="AI9" s="14">
        <v>7.5718184239670305E-2</v>
      </c>
      <c r="AJ9" s="14"/>
      <c r="AK9" s="14">
        <v>0.109239099024995</v>
      </c>
      <c r="AL9" s="14">
        <v>8.5448737225726698E-2</v>
      </c>
      <c r="AM9" s="14">
        <v>5.9141702073541601E-2</v>
      </c>
      <c r="AN9" s="14">
        <v>0.166378093405325</v>
      </c>
      <c r="AO9" s="14"/>
      <c r="AP9" s="14">
        <v>0.22590625111542001</v>
      </c>
      <c r="AQ9" s="14">
        <v>7.2693111146672804E-2</v>
      </c>
      <c r="AR9" s="14">
        <v>5.7019254950740401E-2</v>
      </c>
      <c r="AS9" s="14"/>
      <c r="AT9" s="14">
        <v>0.146041824260632</v>
      </c>
      <c r="AU9" s="14">
        <v>6.0873541474909199E-2</v>
      </c>
      <c r="AV9" s="14">
        <v>7.2295701257110406E-2</v>
      </c>
      <c r="AW9" s="14"/>
      <c r="AX9" s="14">
        <v>0.173701364526331</v>
      </c>
      <c r="AY9" s="14">
        <v>6.0828677697034102E-2</v>
      </c>
      <c r="AZ9" s="14">
        <v>8.38574388401441E-2</v>
      </c>
      <c r="BA9" s="14"/>
      <c r="BB9" s="14">
        <v>0.146929325738551</v>
      </c>
      <c r="BC9" s="14">
        <v>6.9037915594164598E-2</v>
      </c>
      <c r="BD9" s="14"/>
      <c r="BE9" s="14">
        <v>9.5204770550085999E-2</v>
      </c>
      <c r="BF9" s="14">
        <v>7.2200320989227296E-2</v>
      </c>
      <c r="BG9" s="14"/>
      <c r="BH9" s="14">
        <v>6.5798525817424E-2</v>
      </c>
      <c r="BI9" s="14">
        <v>9.2856142659897695E-2</v>
      </c>
    </row>
    <row r="10" spans="2:61" x14ac:dyDescent="0.35">
      <c r="B10" s="15" t="s">
        <v>80</v>
      </c>
      <c r="C10" s="14">
        <v>7.5498082637151298E-2</v>
      </c>
      <c r="D10" s="14">
        <v>6.8815999676842807E-2</v>
      </c>
      <c r="E10" s="14">
        <v>8.2079267638756004E-2</v>
      </c>
      <c r="F10" s="14"/>
      <c r="G10" s="14">
        <v>0.104180719640129</v>
      </c>
      <c r="H10" s="14">
        <v>8.6802486004194906E-2</v>
      </c>
      <c r="I10" s="14">
        <v>6.4237075433368998E-2</v>
      </c>
      <c r="J10" s="14">
        <v>8.4582775780299504E-2</v>
      </c>
      <c r="K10" s="14">
        <v>7.5110385100954996E-2</v>
      </c>
      <c r="L10" s="14">
        <v>4.5327847146801999E-2</v>
      </c>
      <c r="M10" s="14"/>
      <c r="N10" s="14">
        <v>8.5294865056710398E-2</v>
      </c>
      <c r="O10" s="14">
        <v>7.3522260972702494E-2</v>
      </c>
      <c r="P10" s="14"/>
      <c r="Q10" s="14">
        <v>5.20870602828582E-2</v>
      </c>
      <c r="R10" s="14">
        <v>0.10053325257830401</v>
      </c>
      <c r="S10" s="14">
        <v>0.121607743647871</v>
      </c>
      <c r="T10" s="14">
        <v>3.3696252191530301E-2</v>
      </c>
      <c r="U10" s="14">
        <v>9.4068957134259307E-2</v>
      </c>
      <c r="V10" s="14">
        <v>7.7728337479663595E-2</v>
      </c>
      <c r="W10" s="14">
        <v>6.8908038257201695E-2</v>
      </c>
      <c r="X10" s="14">
        <v>7.0914574002667499E-2</v>
      </c>
      <c r="Y10" s="14">
        <v>6.5158342771568803E-2</v>
      </c>
      <c r="Z10" s="14">
        <v>6.09829909669505E-2</v>
      </c>
      <c r="AA10" s="14"/>
      <c r="AB10" s="14">
        <v>8.8675289310367805E-2</v>
      </c>
      <c r="AC10" s="14">
        <v>6.6774409976997795E-2</v>
      </c>
      <c r="AD10" s="14">
        <v>7.8144248167879501E-2</v>
      </c>
      <c r="AE10" s="14"/>
      <c r="AF10" s="14">
        <v>8.4385735881057203E-2</v>
      </c>
      <c r="AG10" s="14">
        <v>6.7299911589951106E-2</v>
      </c>
      <c r="AH10" s="14">
        <v>0.10020199399712</v>
      </c>
      <c r="AI10" s="14">
        <v>7.5177138346429001E-2</v>
      </c>
      <c r="AJ10" s="14"/>
      <c r="AK10" s="14">
        <v>8.8104051845061801E-2</v>
      </c>
      <c r="AL10" s="14">
        <v>6.8019083524223603E-2</v>
      </c>
      <c r="AM10" s="14">
        <v>6.0061923036721303E-2</v>
      </c>
      <c r="AN10" s="14">
        <v>8.7013610170906294E-2</v>
      </c>
      <c r="AO10" s="14"/>
      <c r="AP10" s="14">
        <v>8.5509920338561807E-2</v>
      </c>
      <c r="AQ10" s="14">
        <v>8.5486828043219998E-2</v>
      </c>
      <c r="AR10" s="14">
        <v>7.1517825619349801E-2</v>
      </c>
      <c r="AS10" s="14"/>
      <c r="AT10" s="14">
        <v>8.6748635375179198E-2</v>
      </c>
      <c r="AU10" s="14">
        <v>6.6810362334058307E-2</v>
      </c>
      <c r="AV10" s="14">
        <v>8.8430146309393498E-2</v>
      </c>
      <c r="AW10" s="14"/>
      <c r="AX10" s="14">
        <v>8.2605889478114702E-2</v>
      </c>
      <c r="AY10" s="14">
        <v>9.5314197079234997E-2</v>
      </c>
      <c r="AZ10" s="14">
        <v>4.3894117011301401E-2</v>
      </c>
      <c r="BA10" s="14"/>
      <c r="BB10" s="14">
        <v>7.5963966322660295E-2</v>
      </c>
      <c r="BC10" s="14">
        <v>7.4784677967256005E-2</v>
      </c>
      <c r="BD10" s="14"/>
      <c r="BE10" s="14">
        <v>9.6677702000436794E-2</v>
      </c>
      <c r="BF10" s="14">
        <v>3.7037354670943198E-2</v>
      </c>
      <c r="BG10" s="14"/>
      <c r="BH10" s="14">
        <v>8.8745533245014302E-2</v>
      </c>
      <c r="BI10" s="14">
        <v>7.1867115428136397E-2</v>
      </c>
    </row>
    <row r="11" spans="2:61" x14ac:dyDescent="0.35">
      <c r="B11" s="15" t="s">
        <v>81</v>
      </c>
      <c r="C11" s="14">
        <v>0.12584912320871799</v>
      </c>
      <c r="D11" s="14">
        <v>0.12491173531352801</v>
      </c>
      <c r="E11" s="14">
        <v>0.126160057248314</v>
      </c>
      <c r="F11" s="14"/>
      <c r="G11" s="14">
        <v>0.120845748907394</v>
      </c>
      <c r="H11" s="14">
        <v>0.141496704434556</v>
      </c>
      <c r="I11" s="14">
        <v>0.16742484432271801</v>
      </c>
      <c r="J11" s="14">
        <v>0.12302653071962801</v>
      </c>
      <c r="K11" s="14">
        <v>6.12119193875683E-2</v>
      </c>
      <c r="L11" s="14">
        <v>0.117214196871421</v>
      </c>
      <c r="M11" s="14"/>
      <c r="N11" s="14">
        <v>0.10911119569354701</v>
      </c>
      <c r="O11" s="14">
        <v>0.12922483968236601</v>
      </c>
      <c r="P11" s="14"/>
      <c r="Q11" s="14">
        <v>0.12782639387747</v>
      </c>
      <c r="R11" s="14">
        <v>0.18674536758149701</v>
      </c>
      <c r="S11" s="14">
        <v>0.13379767549444499</v>
      </c>
      <c r="T11" s="14">
        <v>0.119270801783932</v>
      </c>
      <c r="U11" s="14">
        <v>0.113682599064093</v>
      </c>
      <c r="V11" s="14">
        <v>0.115055044559102</v>
      </c>
      <c r="W11" s="14">
        <v>0.11417611125326201</v>
      </c>
      <c r="X11" s="14">
        <v>0.108797246078588</v>
      </c>
      <c r="Y11" s="14">
        <v>8.6444953111628003E-2</v>
      </c>
      <c r="Z11" s="14">
        <v>9.7668232127152102E-2</v>
      </c>
      <c r="AA11" s="14"/>
      <c r="AB11" s="14">
        <v>0.137580875969461</v>
      </c>
      <c r="AC11" s="14">
        <v>0.149248695898303</v>
      </c>
      <c r="AD11" s="14">
        <v>0.103782946270567</v>
      </c>
      <c r="AE11" s="14"/>
      <c r="AF11" s="14">
        <v>0.15496733918124</v>
      </c>
      <c r="AG11" s="14">
        <v>0.102190043266706</v>
      </c>
      <c r="AH11" s="14">
        <v>0.13662842813312401</v>
      </c>
      <c r="AI11" s="14">
        <v>0.11324649235854201</v>
      </c>
      <c r="AJ11" s="14"/>
      <c r="AK11" s="14">
        <v>0.14639330126605901</v>
      </c>
      <c r="AL11" s="14">
        <v>9.3503553224734096E-2</v>
      </c>
      <c r="AM11" s="14">
        <v>0.111316121794234</v>
      </c>
      <c r="AN11" s="14">
        <v>7.2717598215868498E-2</v>
      </c>
      <c r="AO11" s="14"/>
      <c r="AP11" s="14">
        <v>0.12000704985263</v>
      </c>
      <c r="AQ11" s="14">
        <v>0.15326253239229001</v>
      </c>
      <c r="AR11" s="14">
        <v>0.106926948384724</v>
      </c>
      <c r="AS11" s="14"/>
      <c r="AT11" s="14">
        <v>0.140399529470282</v>
      </c>
      <c r="AU11" s="14">
        <v>0.12251727245984401</v>
      </c>
      <c r="AV11" s="14">
        <v>9.2725930905640103E-2</v>
      </c>
      <c r="AW11" s="14"/>
      <c r="AX11" s="14">
        <v>0.104469480921143</v>
      </c>
      <c r="AY11" s="14">
        <v>0.147067646238662</v>
      </c>
      <c r="AZ11" s="14">
        <v>0.106480709106916</v>
      </c>
      <c r="BA11" s="14"/>
      <c r="BB11" s="14">
        <v>0.11963278789177401</v>
      </c>
      <c r="BC11" s="14">
        <v>0.104212499048958</v>
      </c>
      <c r="BD11" s="14"/>
      <c r="BE11" s="14">
        <v>0.120886101956312</v>
      </c>
      <c r="BF11" s="14">
        <v>0.134861627494332</v>
      </c>
      <c r="BG11" s="14"/>
      <c r="BH11" s="14">
        <v>9.9868866250525601E-2</v>
      </c>
      <c r="BI11" s="14">
        <v>0.13296999981277899</v>
      </c>
    </row>
    <row r="12" spans="2:61" x14ac:dyDescent="0.35">
      <c r="B12" s="15" t="s">
        <v>82</v>
      </c>
      <c r="C12" s="14">
        <v>0.11616801750486</v>
      </c>
      <c r="D12" s="14">
        <v>9.6386728112650602E-2</v>
      </c>
      <c r="E12" s="14">
        <v>0.132795965694433</v>
      </c>
      <c r="F12" s="14"/>
      <c r="G12" s="14">
        <v>0.14471565790171401</v>
      </c>
      <c r="H12" s="14">
        <v>7.2731901318718206E-2</v>
      </c>
      <c r="I12" s="14">
        <v>9.8254447565183506E-2</v>
      </c>
      <c r="J12" s="14">
        <v>0.170618522539696</v>
      </c>
      <c r="K12" s="14">
        <v>0.115136084943847</v>
      </c>
      <c r="L12" s="14">
        <v>0.111385691665029</v>
      </c>
      <c r="M12" s="14"/>
      <c r="N12" s="14">
        <v>6.15246964657735E-2</v>
      </c>
      <c r="O12" s="14">
        <v>0.12718851922702901</v>
      </c>
      <c r="P12" s="14"/>
      <c r="Q12" s="14">
        <v>0.19131657129448701</v>
      </c>
      <c r="R12" s="14">
        <v>0.113043564520053</v>
      </c>
      <c r="S12" s="14">
        <v>8.6741004355026893E-2</v>
      </c>
      <c r="T12" s="14">
        <v>0.18132869229399401</v>
      </c>
      <c r="U12" s="14">
        <v>4.7326868813216502E-2</v>
      </c>
      <c r="V12" s="14">
        <v>0.16623052974098601</v>
      </c>
      <c r="W12" s="14">
        <v>9.5685638355727604E-2</v>
      </c>
      <c r="X12" s="14">
        <v>0.11842226451285801</v>
      </c>
      <c r="Y12" s="14">
        <v>6.9684884486329202E-2</v>
      </c>
      <c r="Z12" s="14">
        <v>0.197076179031756</v>
      </c>
      <c r="AA12" s="14"/>
      <c r="AB12" s="14">
        <v>9.9804373828615095E-2</v>
      </c>
      <c r="AC12" s="14">
        <v>0.12889131193879899</v>
      </c>
      <c r="AD12" s="14">
        <v>0.10471147565243299</v>
      </c>
      <c r="AE12" s="14"/>
      <c r="AF12" s="14">
        <v>0.10343687467927699</v>
      </c>
      <c r="AG12" s="14">
        <v>0.106543383104427</v>
      </c>
      <c r="AH12" s="14">
        <v>0.28447485112454302</v>
      </c>
      <c r="AI12" s="14">
        <v>0.114789942349415</v>
      </c>
      <c r="AJ12" s="14"/>
      <c r="AK12" s="14">
        <v>0.118243576843074</v>
      </c>
      <c r="AL12" s="14">
        <v>9.1727959468553999E-2</v>
      </c>
      <c r="AM12" s="14">
        <v>0.220025163012148</v>
      </c>
      <c r="AN12" s="14">
        <v>8.92954830011434E-2</v>
      </c>
      <c r="AO12" s="14"/>
      <c r="AP12" s="14">
        <v>0.106198357240594</v>
      </c>
      <c r="AQ12" s="14">
        <v>0.121911865366767</v>
      </c>
      <c r="AR12" s="14">
        <v>0.102965703549349</v>
      </c>
      <c r="AS12" s="14"/>
      <c r="AT12" s="14">
        <v>0.10656329230478601</v>
      </c>
      <c r="AU12" s="14">
        <v>0.121906293323518</v>
      </c>
      <c r="AV12" s="14">
        <v>0.100546707095473</v>
      </c>
      <c r="AW12" s="14"/>
      <c r="AX12" s="14">
        <v>9.7106626032175403E-2</v>
      </c>
      <c r="AY12" s="14">
        <v>0.112543526936478</v>
      </c>
      <c r="AZ12" s="14">
        <v>0.11426188022476599</v>
      </c>
      <c r="BA12" s="14"/>
      <c r="BB12" s="14">
        <v>7.7367111983505696E-2</v>
      </c>
      <c r="BC12" s="14">
        <v>0.12319636213556701</v>
      </c>
      <c r="BD12" s="14"/>
      <c r="BE12" s="14">
        <v>0.101689283723089</v>
      </c>
      <c r="BF12" s="14">
        <v>0.14246039942750999</v>
      </c>
      <c r="BG12" s="14"/>
      <c r="BH12" s="14">
        <v>0.15250845761736001</v>
      </c>
      <c r="BI12" s="14">
        <v>0.106207539046361</v>
      </c>
    </row>
    <row r="13" spans="2:61" x14ac:dyDescent="0.35">
      <c r="B13" s="15" t="s">
        <v>83</v>
      </c>
      <c r="C13" s="14">
        <v>0.24639107284314701</v>
      </c>
      <c r="D13" s="14">
        <v>0.25793782762115802</v>
      </c>
      <c r="E13" s="14">
        <v>0.23788432311197999</v>
      </c>
      <c r="F13" s="14"/>
      <c r="G13" s="14">
        <v>0.30209144964611401</v>
      </c>
      <c r="H13" s="14">
        <v>0.266447489602817</v>
      </c>
      <c r="I13" s="14">
        <v>0.18553492097101401</v>
      </c>
      <c r="J13" s="14">
        <v>0.20076887455947401</v>
      </c>
      <c r="K13" s="14">
        <v>0.31588755977927802</v>
      </c>
      <c r="L13" s="14">
        <v>0.24310366020032501</v>
      </c>
      <c r="M13" s="14"/>
      <c r="N13" s="14">
        <v>0.27425328951809702</v>
      </c>
      <c r="O13" s="14">
        <v>0.24077180225324099</v>
      </c>
      <c r="P13" s="14"/>
      <c r="Q13" s="14">
        <v>0.248526891868044</v>
      </c>
      <c r="R13" s="14">
        <v>0.19934524594858</v>
      </c>
      <c r="S13" s="14">
        <v>0.26501222670261998</v>
      </c>
      <c r="T13" s="14">
        <v>0.29072863300773399</v>
      </c>
      <c r="U13" s="14">
        <v>0.210229728217566</v>
      </c>
      <c r="V13" s="14">
        <v>0.241402958129908</v>
      </c>
      <c r="W13" s="14">
        <v>0.25349026109679201</v>
      </c>
      <c r="X13" s="14">
        <v>0.32716304790114598</v>
      </c>
      <c r="Y13" s="14">
        <v>0.24227326142212699</v>
      </c>
      <c r="Z13" s="14">
        <v>0.20194777470321601</v>
      </c>
      <c r="AA13" s="14"/>
      <c r="AB13" s="14">
        <v>0.22789353214570601</v>
      </c>
      <c r="AC13" s="14">
        <v>0.25950512413948701</v>
      </c>
      <c r="AD13" s="14">
        <v>0.25751790991844198</v>
      </c>
      <c r="AE13" s="14"/>
      <c r="AF13" s="14">
        <v>0.25473120253304299</v>
      </c>
      <c r="AG13" s="14">
        <v>0.23991685171907801</v>
      </c>
      <c r="AH13" s="14">
        <v>0.20369316234648699</v>
      </c>
      <c r="AI13" s="14">
        <v>0.27499427581017999</v>
      </c>
      <c r="AJ13" s="14"/>
      <c r="AK13" s="14">
        <v>0.24810035270217101</v>
      </c>
      <c r="AL13" s="14">
        <v>0.24690905905233501</v>
      </c>
      <c r="AM13" s="14">
        <v>0.19490614539989701</v>
      </c>
      <c r="AN13" s="14">
        <v>0.408262190943253</v>
      </c>
      <c r="AO13" s="14"/>
      <c r="AP13" s="14">
        <v>0.25231719003278202</v>
      </c>
      <c r="AQ13" s="14">
        <v>0.27358211627305201</v>
      </c>
      <c r="AR13" s="14">
        <v>0.22805088018321901</v>
      </c>
      <c r="AS13" s="14"/>
      <c r="AT13" s="14">
        <v>0.21438763389527901</v>
      </c>
      <c r="AU13" s="14">
        <v>0.27960446521160098</v>
      </c>
      <c r="AV13" s="14">
        <v>0.20301621749523499</v>
      </c>
      <c r="AW13" s="14"/>
      <c r="AX13" s="14">
        <v>0.23980044547029999</v>
      </c>
      <c r="AY13" s="14">
        <v>0.26108734797501099</v>
      </c>
      <c r="AZ13" s="14">
        <v>0.237898339157877</v>
      </c>
      <c r="BA13" s="14"/>
      <c r="BB13" s="14">
        <v>0.21631673308878699</v>
      </c>
      <c r="BC13" s="14">
        <v>0.27845936943551403</v>
      </c>
      <c r="BD13" s="14"/>
      <c r="BE13" s="14">
        <v>0.26351782674184099</v>
      </c>
      <c r="BF13" s="14">
        <v>0.215290069027012</v>
      </c>
      <c r="BG13" s="14"/>
      <c r="BH13" s="14">
        <v>0.25005748763892099</v>
      </c>
      <c r="BI13" s="14">
        <v>0.24538615255379001</v>
      </c>
    </row>
    <row r="14" spans="2:61" x14ac:dyDescent="0.35">
      <c r="B14" s="15" t="s">
        <v>84</v>
      </c>
      <c r="C14" s="14">
        <v>0.186545548788422</v>
      </c>
      <c r="D14" s="14">
        <v>0.19438102312001901</v>
      </c>
      <c r="E14" s="14">
        <v>0.17684315761133201</v>
      </c>
      <c r="F14" s="14"/>
      <c r="G14" s="14">
        <v>0.142990308866418</v>
      </c>
      <c r="H14" s="14">
        <v>0.15655534161173201</v>
      </c>
      <c r="I14" s="14">
        <v>0.17433499815252201</v>
      </c>
      <c r="J14" s="14">
        <v>0.22861748236123999</v>
      </c>
      <c r="K14" s="14">
        <v>0.20218870211919801</v>
      </c>
      <c r="L14" s="14">
        <v>0.21340880015223301</v>
      </c>
      <c r="M14" s="14"/>
      <c r="N14" s="14">
        <v>0.195232771239401</v>
      </c>
      <c r="O14" s="14">
        <v>0.184793503924359</v>
      </c>
      <c r="P14" s="14"/>
      <c r="Q14" s="14">
        <v>0.20630358749626501</v>
      </c>
      <c r="R14" s="14">
        <v>0.17473037807644701</v>
      </c>
      <c r="S14" s="14">
        <v>0.17825059092222101</v>
      </c>
      <c r="T14" s="14">
        <v>0.19560096732526699</v>
      </c>
      <c r="U14" s="14">
        <v>0.26592718721078501</v>
      </c>
      <c r="V14" s="14">
        <v>0.131001096820414</v>
      </c>
      <c r="W14" s="14">
        <v>0.22418538676630601</v>
      </c>
      <c r="X14" s="14">
        <v>0.12523639184239799</v>
      </c>
      <c r="Y14" s="14">
        <v>0.17959812091549399</v>
      </c>
      <c r="Z14" s="14">
        <v>0.19785484281833299</v>
      </c>
      <c r="AA14" s="14"/>
      <c r="AB14" s="14">
        <v>0.179654928615474</v>
      </c>
      <c r="AC14" s="14">
        <v>0.164961310750569</v>
      </c>
      <c r="AD14" s="14">
        <v>0.209335954008149</v>
      </c>
      <c r="AE14" s="14"/>
      <c r="AF14" s="14">
        <v>0.16033167197665499</v>
      </c>
      <c r="AG14" s="14">
        <v>0.222540694937858</v>
      </c>
      <c r="AH14" s="14">
        <v>0.138104920350203</v>
      </c>
      <c r="AI14" s="14">
        <v>0.16841221180670901</v>
      </c>
      <c r="AJ14" s="14"/>
      <c r="AK14" s="14">
        <v>0.145171004019162</v>
      </c>
      <c r="AL14" s="14">
        <v>0.227895720420563</v>
      </c>
      <c r="AM14" s="14">
        <v>0.169632616813475</v>
      </c>
      <c r="AN14" s="14">
        <v>0.176333024263505</v>
      </c>
      <c r="AO14" s="14"/>
      <c r="AP14" s="14">
        <v>0.12534996069261101</v>
      </c>
      <c r="AQ14" s="14">
        <v>0.17830468494839299</v>
      </c>
      <c r="AR14" s="14">
        <v>0.216276907558339</v>
      </c>
      <c r="AS14" s="14"/>
      <c r="AT14" s="14">
        <v>0.15054977209509901</v>
      </c>
      <c r="AU14" s="14">
        <v>0.20452336636756399</v>
      </c>
      <c r="AV14" s="14">
        <v>0.21783460946241401</v>
      </c>
      <c r="AW14" s="14"/>
      <c r="AX14" s="14">
        <v>0.18904207475394499</v>
      </c>
      <c r="AY14" s="14">
        <v>0.17317958146318799</v>
      </c>
      <c r="AZ14" s="14">
        <v>0.21294423244812699</v>
      </c>
      <c r="BA14" s="14"/>
      <c r="BB14" s="14">
        <v>0.186354364992704</v>
      </c>
      <c r="BC14" s="14">
        <v>0.18594823729662599</v>
      </c>
      <c r="BD14" s="14"/>
      <c r="BE14" s="14">
        <v>0.18251726548446301</v>
      </c>
      <c r="BF14" s="14">
        <v>0.193860633430261</v>
      </c>
      <c r="BG14" s="14"/>
      <c r="BH14" s="14">
        <v>0.16567914490480101</v>
      </c>
      <c r="BI14" s="14">
        <v>0.19226477964379299</v>
      </c>
    </row>
    <row r="15" spans="2:61" x14ac:dyDescent="0.35">
      <c r="B15" s="15" t="s">
        <v>85</v>
      </c>
      <c r="C15" s="14">
        <v>0.144825897478569</v>
      </c>
      <c r="D15" s="14">
        <v>0.16676342168306699</v>
      </c>
      <c r="E15" s="14">
        <v>0.12620569472704901</v>
      </c>
      <c r="F15" s="14"/>
      <c r="G15" s="14">
        <v>0.12948034207862799</v>
      </c>
      <c r="H15" s="14">
        <v>0.13371425954878199</v>
      </c>
      <c r="I15" s="14">
        <v>0.16626442679068701</v>
      </c>
      <c r="J15" s="14">
        <v>0.11389115023013099</v>
      </c>
      <c r="K15" s="14">
        <v>0.15857207841403501</v>
      </c>
      <c r="L15" s="14">
        <v>0.16416453034829201</v>
      </c>
      <c r="M15" s="14"/>
      <c r="N15" s="14">
        <v>0.16471642360323199</v>
      </c>
      <c r="O15" s="14">
        <v>0.140814362797965</v>
      </c>
      <c r="P15" s="14"/>
      <c r="Q15" s="14">
        <v>7.1071819180915305E-2</v>
      </c>
      <c r="R15" s="14">
        <v>0.123160240428726</v>
      </c>
      <c r="S15" s="14">
        <v>0.105732036699195</v>
      </c>
      <c r="T15" s="14">
        <v>9.4815361275843696E-2</v>
      </c>
      <c r="U15" s="14">
        <v>0.133206914486901</v>
      </c>
      <c r="V15" s="14">
        <v>0.170506024001295</v>
      </c>
      <c r="W15" s="14">
        <v>0.17417098019968999</v>
      </c>
      <c r="X15" s="14">
        <v>0.14487896597400901</v>
      </c>
      <c r="Y15" s="14">
        <v>0.22768467797476399</v>
      </c>
      <c r="Z15" s="14">
        <v>7.2332006259345799E-2</v>
      </c>
      <c r="AA15" s="14"/>
      <c r="AB15" s="14">
        <v>0.15583178509175699</v>
      </c>
      <c r="AC15" s="14">
        <v>0.13244856923986301</v>
      </c>
      <c r="AD15" s="14">
        <v>0.15861004611782201</v>
      </c>
      <c r="AE15" s="14"/>
      <c r="AF15" s="14">
        <v>0.134217668428599</v>
      </c>
      <c r="AG15" s="14">
        <v>0.17255302138026399</v>
      </c>
      <c r="AH15" s="14">
        <v>0.11776560592131401</v>
      </c>
      <c r="AI15" s="14">
        <v>0.12588649070187199</v>
      </c>
      <c r="AJ15" s="14"/>
      <c r="AK15" s="14">
        <v>0.13212810710867501</v>
      </c>
      <c r="AL15" s="14">
        <v>0.17980899871825201</v>
      </c>
      <c r="AM15" s="14">
        <v>0.18491632786998399</v>
      </c>
      <c r="AN15" s="14">
        <v>0</v>
      </c>
      <c r="AO15" s="14"/>
      <c r="AP15" s="14">
        <v>8.4711270727399895E-2</v>
      </c>
      <c r="AQ15" s="14">
        <v>9.5426092500153797E-2</v>
      </c>
      <c r="AR15" s="14">
        <v>0.212509917341973</v>
      </c>
      <c r="AS15" s="14"/>
      <c r="AT15" s="14">
        <v>0.15240108270264099</v>
      </c>
      <c r="AU15" s="14">
        <v>0.12639381956976001</v>
      </c>
      <c r="AV15" s="14">
        <v>0.210356154753118</v>
      </c>
      <c r="AW15" s="14"/>
      <c r="AX15" s="14">
        <v>0.113274118817991</v>
      </c>
      <c r="AY15" s="14">
        <v>0.12810986923666301</v>
      </c>
      <c r="AZ15" s="14">
        <v>0.19288281709323499</v>
      </c>
      <c r="BA15" s="14"/>
      <c r="BB15" s="14">
        <v>0.17743570998201799</v>
      </c>
      <c r="BC15" s="14">
        <v>0.151027485560736</v>
      </c>
      <c r="BD15" s="14"/>
      <c r="BE15" s="14">
        <v>0.135028040671518</v>
      </c>
      <c r="BF15" s="14">
        <v>0.16261812966386799</v>
      </c>
      <c r="BG15" s="14"/>
      <c r="BH15" s="14">
        <v>0.151627789888158</v>
      </c>
      <c r="BI15" s="14">
        <v>0.14296158040885201</v>
      </c>
    </row>
    <row r="16" spans="2:61" x14ac:dyDescent="0.35">
      <c r="B16" s="15" t="s">
        <v>86</v>
      </c>
      <c r="C16" s="20">
        <v>1.7686880816837499E-2</v>
      </c>
      <c r="D16" s="20">
        <v>1.4302319418509899E-2</v>
      </c>
      <c r="E16" s="20">
        <v>2.08640411134722E-2</v>
      </c>
      <c r="F16" s="20"/>
      <c r="G16" s="20">
        <v>1.31209230157206E-2</v>
      </c>
      <c r="H16" s="20">
        <v>1.08902404582397E-2</v>
      </c>
      <c r="I16" s="20">
        <v>3.3254455485115998E-2</v>
      </c>
      <c r="J16" s="20">
        <v>2.0907374481761699E-2</v>
      </c>
      <c r="K16" s="20">
        <v>7.4928056553178399E-3</v>
      </c>
      <c r="L16" s="20">
        <v>1.5581288548796601E-2</v>
      </c>
      <c r="M16" s="20"/>
      <c r="N16" s="20">
        <v>4.4086581871839196E-3</v>
      </c>
      <c r="O16" s="20">
        <v>2.03648416833223E-2</v>
      </c>
      <c r="P16" s="20"/>
      <c r="Q16" s="20">
        <v>2.2838902612047501E-2</v>
      </c>
      <c r="R16" s="20">
        <v>2.80232046166379E-2</v>
      </c>
      <c r="S16" s="20">
        <v>2.70903672347023E-2</v>
      </c>
      <c r="T16" s="20">
        <v>1.6926619457863602E-2</v>
      </c>
      <c r="U16" s="20">
        <v>2.4220328921809201E-2</v>
      </c>
      <c r="V16" s="20">
        <v>0</v>
      </c>
      <c r="W16" s="20">
        <v>0</v>
      </c>
      <c r="X16" s="20">
        <v>1.05653035224501E-2</v>
      </c>
      <c r="Y16" s="20">
        <v>8.9125170876109498E-3</v>
      </c>
      <c r="Z16" s="20">
        <v>8.2290072531630301E-2</v>
      </c>
      <c r="AA16" s="20"/>
      <c r="AB16" s="20">
        <v>3.1321314579794801E-3</v>
      </c>
      <c r="AC16" s="20">
        <v>1.3383063603538499E-2</v>
      </c>
      <c r="AD16" s="20">
        <v>9.0808395918066803E-3</v>
      </c>
      <c r="AE16" s="20"/>
      <c r="AF16" s="20">
        <v>7.0896597537169499E-3</v>
      </c>
      <c r="AG16" s="20">
        <v>9.3674909847884808E-3</v>
      </c>
      <c r="AH16" s="20">
        <v>0</v>
      </c>
      <c r="AI16" s="20">
        <v>5.1775264387183599E-2</v>
      </c>
      <c r="AJ16" s="20"/>
      <c r="AK16" s="20">
        <v>1.2620507190802E-2</v>
      </c>
      <c r="AL16" s="20">
        <v>6.6868883656126402E-3</v>
      </c>
      <c r="AM16" s="20">
        <v>0</v>
      </c>
      <c r="AN16" s="20">
        <v>0</v>
      </c>
      <c r="AO16" s="20"/>
      <c r="AP16" s="20">
        <v>0</v>
      </c>
      <c r="AQ16" s="20">
        <v>1.9332769329451299E-2</v>
      </c>
      <c r="AR16" s="20">
        <v>4.7325624123061997E-3</v>
      </c>
      <c r="AS16" s="20"/>
      <c r="AT16" s="20">
        <v>2.9082298961032498E-3</v>
      </c>
      <c r="AU16" s="20">
        <v>1.7370879258745298E-2</v>
      </c>
      <c r="AV16" s="20">
        <v>1.4794532721614699E-2</v>
      </c>
      <c r="AW16" s="20"/>
      <c r="AX16" s="20">
        <v>0</v>
      </c>
      <c r="AY16" s="20">
        <v>2.1869153373728498E-2</v>
      </c>
      <c r="AZ16" s="20">
        <v>7.78046611763263E-3</v>
      </c>
      <c r="BA16" s="20"/>
      <c r="BB16" s="20">
        <v>0</v>
      </c>
      <c r="BC16" s="20">
        <v>1.3333452961177199E-2</v>
      </c>
      <c r="BD16" s="20"/>
      <c r="BE16" s="20">
        <v>4.4790088722540698E-3</v>
      </c>
      <c r="BF16" s="20">
        <v>4.1671465296845699E-2</v>
      </c>
      <c r="BG16" s="20"/>
      <c r="BH16" s="20">
        <v>2.5714194637796499E-2</v>
      </c>
      <c r="BI16" s="20">
        <v>1.54866904463919E-2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21"/>
  <sheetViews>
    <sheetView showGridLines="0" workbookViewId="0">
      <pane xSplit="2" topLeftCell="I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5.3326301843436001E-2</v>
      </c>
      <c r="D9" s="14">
        <v>4.4444572209260902E-2</v>
      </c>
      <c r="E9" s="14">
        <v>6.1716336107444099E-2</v>
      </c>
      <c r="F9" s="14"/>
      <c r="G9" s="14">
        <v>3.00943361081462E-2</v>
      </c>
      <c r="H9" s="14">
        <v>4.7701292680370301E-2</v>
      </c>
      <c r="I9" s="14">
        <v>9.2815853317167907E-2</v>
      </c>
      <c r="J9" s="14">
        <v>3.2266718328015399E-2</v>
      </c>
      <c r="K9" s="14">
        <v>2.7044005837817901E-2</v>
      </c>
      <c r="L9" s="14">
        <v>7.3062405257933297E-2</v>
      </c>
      <c r="M9" s="14"/>
      <c r="N9" s="14">
        <v>5.4688622657726699E-2</v>
      </c>
      <c r="O9" s="14">
        <v>5.3051548065764002E-2</v>
      </c>
      <c r="P9" s="14"/>
      <c r="Q9" s="14">
        <v>1.5053016004681801E-2</v>
      </c>
      <c r="R9" s="14">
        <v>7.0289779131769703E-2</v>
      </c>
      <c r="S9" s="14">
        <v>3.81776821059049E-2</v>
      </c>
      <c r="T9" s="14">
        <v>0</v>
      </c>
      <c r="U9" s="14">
        <v>0.153793063463527</v>
      </c>
      <c r="V9" s="14">
        <v>3.7562403649849002E-2</v>
      </c>
      <c r="W9" s="14">
        <v>4.7552662600725097E-2</v>
      </c>
      <c r="X9" s="14">
        <v>6.8269417167794499E-2</v>
      </c>
      <c r="Y9" s="14">
        <v>4.67973228057149E-2</v>
      </c>
      <c r="Z9" s="14">
        <v>6.9432999685601904E-2</v>
      </c>
      <c r="AA9" s="14"/>
      <c r="AB9" s="14">
        <v>7.5039072713616997E-2</v>
      </c>
      <c r="AC9" s="14">
        <v>3.4326757386008301E-2</v>
      </c>
      <c r="AD9" s="14">
        <v>4.1634541519875702E-2</v>
      </c>
      <c r="AE9" s="14"/>
      <c r="AF9" s="14">
        <v>7.3204718769138893E-2</v>
      </c>
      <c r="AG9" s="14">
        <v>3.3213695159606101E-2</v>
      </c>
      <c r="AH9" s="14">
        <v>0</v>
      </c>
      <c r="AI9" s="14">
        <v>5.3677710992863503E-2</v>
      </c>
      <c r="AJ9" s="14"/>
      <c r="AK9" s="14">
        <v>8.4075247161653294E-2</v>
      </c>
      <c r="AL9" s="14">
        <v>3.4356847795911E-2</v>
      </c>
      <c r="AM9" s="14">
        <v>5.6778582013972699E-2</v>
      </c>
      <c r="AN9" s="14">
        <v>0</v>
      </c>
      <c r="AO9" s="14"/>
      <c r="AP9" s="14">
        <v>0.146870758865076</v>
      </c>
      <c r="AQ9" s="14">
        <v>5.4128736948233801E-2</v>
      </c>
      <c r="AR9" s="14">
        <v>2.3366159186061702E-2</v>
      </c>
      <c r="AS9" s="14"/>
      <c r="AT9" s="14">
        <v>8.6323356691283895E-2</v>
      </c>
      <c r="AU9" s="14">
        <v>3.7467445096609597E-2</v>
      </c>
      <c r="AV9" s="14">
        <v>5.7943023529661901E-2</v>
      </c>
      <c r="AW9" s="14"/>
      <c r="AX9" s="14">
        <v>0.119587836467182</v>
      </c>
      <c r="AY9" s="14">
        <v>4.2733762155041599E-2</v>
      </c>
      <c r="AZ9" s="14">
        <v>3.8451500623724599E-2</v>
      </c>
      <c r="BA9" s="14"/>
      <c r="BB9" s="14">
        <v>9.7580534034199806E-2</v>
      </c>
      <c r="BC9" s="14">
        <v>4.2692700511763597E-2</v>
      </c>
      <c r="BD9" s="14"/>
      <c r="BE9" s="14">
        <v>5.4365397946480001E-2</v>
      </c>
      <c r="BF9" s="14">
        <v>5.1439374988688197E-2</v>
      </c>
      <c r="BG9" s="14"/>
      <c r="BH9" s="14">
        <v>4.6171198723857901E-2</v>
      </c>
      <c r="BI9" s="14">
        <v>5.5287429729346999E-2</v>
      </c>
    </row>
    <row r="10" spans="2:61" x14ac:dyDescent="0.35">
      <c r="B10" s="15" t="s">
        <v>80</v>
      </c>
      <c r="C10" s="14">
        <v>3.5959284308612602E-2</v>
      </c>
      <c r="D10" s="14">
        <v>2.3476991989844001E-2</v>
      </c>
      <c r="E10" s="14">
        <v>4.74541050490319E-2</v>
      </c>
      <c r="F10" s="14"/>
      <c r="G10" s="14">
        <v>3.7964930471086601E-2</v>
      </c>
      <c r="H10" s="14">
        <v>3.3963469490883698E-2</v>
      </c>
      <c r="I10" s="14">
        <v>3.9343789682291401E-2</v>
      </c>
      <c r="J10" s="14">
        <v>4.7131633219065397E-2</v>
      </c>
      <c r="K10" s="14">
        <v>2.1687777280385599E-2</v>
      </c>
      <c r="L10" s="14">
        <v>3.2877780764577098E-2</v>
      </c>
      <c r="M10" s="14"/>
      <c r="N10" s="14">
        <v>6.0531586011216498E-2</v>
      </c>
      <c r="O10" s="14">
        <v>3.1003525982037001E-2</v>
      </c>
      <c r="P10" s="14"/>
      <c r="Q10" s="14">
        <v>3.33994107687689E-2</v>
      </c>
      <c r="R10" s="14">
        <v>2.74421012304823E-2</v>
      </c>
      <c r="S10" s="14">
        <v>6.5926767385137405E-2</v>
      </c>
      <c r="T10" s="14">
        <v>0</v>
      </c>
      <c r="U10" s="14">
        <v>0</v>
      </c>
      <c r="V10" s="14">
        <v>4.4308793950853999E-2</v>
      </c>
      <c r="W10" s="14">
        <v>3.3825467837264402E-2</v>
      </c>
      <c r="X10" s="14">
        <v>6.8600941414340101E-3</v>
      </c>
      <c r="Y10" s="14">
        <v>6.2647261783583902E-2</v>
      </c>
      <c r="Z10" s="14">
        <v>4.5557770444002298E-2</v>
      </c>
      <c r="AA10" s="14"/>
      <c r="AB10" s="14">
        <v>6.6060055701515602E-2</v>
      </c>
      <c r="AC10" s="14">
        <v>2.5016747804674101E-2</v>
      </c>
      <c r="AD10" s="14">
        <v>2.3507839918299502E-2</v>
      </c>
      <c r="AE10" s="14"/>
      <c r="AF10" s="14">
        <v>4.9700656474083803E-2</v>
      </c>
      <c r="AG10" s="14">
        <v>2.2786643922177299E-2</v>
      </c>
      <c r="AH10" s="14">
        <v>5.7306024476074802E-2</v>
      </c>
      <c r="AI10" s="14">
        <v>2.3766191800220899E-2</v>
      </c>
      <c r="AJ10" s="14"/>
      <c r="AK10" s="14">
        <v>4.8888543706944801E-2</v>
      </c>
      <c r="AL10" s="14">
        <v>1.4492538873148801E-2</v>
      </c>
      <c r="AM10" s="14">
        <v>1.19015261750127E-2</v>
      </c>
      <c r="AN10" s="14">
        <v>8.98236936397942E-2</v>
      </c>
      <c r="AO10" s="14"/>
      <c r="AP10" s="14">
        <v>6.7502290275439705E-2</v>
      </c>
      <c r="AQ10" s="14">
        <v>4.8306106505454999E-2</v>
      </c>
      <c r="AR10" s="14">
        <v>1.89626928716333E-2</v>
      </c>
      <c r="AS10" s="14"/>
      <c r="AT10" s="14">
        <v>4.5995194415339898E-2</v>
      </c>
      <c r="AU10" s="14">
        <v>2.6978922164178298E-2</v>
      </c>
      <c r="AV10" s="14">
        <v>5.3236110877349599E-2</v>
      </c>
      <c r="AW10" s="14"/>
      <c r="AX10" s="14">
        <v>6.5113637909337899E-2</v>
      </c>
      <c r="AY10" s="14">
        <v>4.1644250162931301E-2</v>
      </c>
      <c r="AZ10" s="14">
        <v>1.52537817114544E-2</v>
      </c>
      <c r="BA10" s="14"/>
      <c r="BB10" s="14">
        <v>6.4722124022684194E-2</v>
      </c>
      <c r="BC10" s="14">
        <v>3.6977355586166799E-2</v>
      </c>
      <c r="BD10" s="14"/>
      <c r="BE10" s="14">
        <v>4.4018998812395002E-2</v>
      </c>
      <c r="BF10" s="14">
        <v>2.1323398663159101E-2</v>
      </c>
      <c r="BG10" s="14"/>
      <c r="BH10" s="14">
        <v>4.0604754763301103E-2</v>
      </c>
      <c r="BI10" s="14">
        <v>3.4686016614267699E-2</v>
      </c>
    </row>
    <row r="11" spans="2:61" x14ac:dyDescent="0.35">
      <c r="B11" s="15" t="s">
        <v>81</v>
      </c>
      <c r="C11" s="14">
        <v>8.3514984251148602E-2</v>
      </c>
      <c r="D11" s="14">
        <v>7.2706599719165599E-2</v>
      </c>
      <c r="E11" s="14">
        <v>9.3866609979288904E-2</v>
      </c>
      <c r="F11" s="14"/>
      <c r="G11" s="14">
        <v>8.0399142410366595E-2</v>
      </c>
      <c r="H11" s="14">
        <v>0.113699656493364</v>
      </c>
      <c r="I11" s="14">
        <v>5.93156852297319E-2</v>
      </c>
      <c r="J11" s="14">
        <v>7.6524578009052005E-2</v>
      </c>
      <c r="K11" s="14">
        <v>6.9422992612323001E-2</v>
      </c>
      <c r="L11" s="14">
        <v>9.7732317031529403E-2</v>
      </c>
      <c r="M11" s="14"/>
      <c r="N11" s="14">
        <v>0.114339782881482</v>
      </c>
      <c r="O11" s="14">
        <v>7.7298218140829295E-2</v>
      </c>
      <c r="P11" s="14"/>
      <c r="Q11" s="14">
        <v>6.1524122645356602E-2</v>
      </c>
      <c r="R11" s="14">
        <v>0.105033921126798</v>
      </c>
      <c r="S11" s="14">
        <v>0.119984893520118</v>
      </c>
      <c r="T11" s="14">
        <v>8.2104272749779397E-2</v>
      </c>
      <c r="U11" s="14">
        <v>6.4112438564834603E-2</v>
      </c>
      <c r="V11" s="14">
        <v>6.7491560552044E-2</v>
      </c>
      <c r="W11" s="14">
        <v>0.10070627382568501</v>
      </c>
      <c r="X11" s="14">
        <v>1.06212690189685E-2</v>
      </c>
      <c r="Y11" s="14">
        <v>8.8541025650018298E-2</v>
      </c>
      <c r="Z11" s="14">
        <v>0.15273020488118899</v>
      </c>
      <c r="AA11" s="14"/>
      <c r="AB11" s="14">
        <v>9.9402814461916303E-2</v>
      </c>
      <c r="AC11" s="14">
        <v>9.8922487566395004E-2</v>
      </c>
      <c r="AD11" s="14">
        <v>6.4634254343977904E-2</v>
      </c>
      <c r="AE11" s="14"/>
      <c r="AF11" s="14">
        <v>0.11301199820494399</v>
      </c>
      <c r="AG11" s="14">
        <v>5.31782108572387E-2</v>
      </c>
      <c r="AH11" s="14">
        <v>0.14078632382484199</v>
      </c>
      <c r="AI11" s="14">
        <v>7.3868428871136996E-2</v>
      </c>
      <c r="AJ11" s="14"/>
      <c r="AK11" s="14">
        <v>9.9624387565295902E-2</v>
      </c>
      <c r="AL11" s="14">
        <v>5.4461699870751799E-2</v>
      </c>
      <c r="AM11" s="14">
        <v>6.8226076813330205E-2</v>
      </c>
      <c r="AN11" s="14">
        <v>0.17220726842599801</v>
      </c>
      <c r="AO11" s="14"/>
      <c r="AP11" s="14">
        <v>0.110671140711877</v>
      </c>
      <c r="AQ11" s="14">
        <v>0.1131259775402</v>
      </c>
      <c r="AR11" s="14">
        <v>5.4132053685998598E-2</v>
      </c>
      <c r="AS11" s="14"/>
      <c r="AT11" s="14">
        <v>9.99802716981429E-2</v>
      </c>
      <c r="AU11" s="14">
        <v>7.8768677115376606E-2</v>
      </c>
      <c r="AV11" s="14">
        <v>5.6087918353509403E-2</v>
      </c>
      <c r="AW11" s="14"/>
      <c r="AX11" s="14">
        <v>9.4929258379824105E-2</v>
      </c>
      <c r="AY11" s="14">
        <v>9.0985304849268603E-2</v>
      </c>
      <c r="AZ11" s="14">
        <v>7.1173990750089594E-2</v>
      </c>
      <c r="BA11" s="14"/>
      <c r="BB11" s="14">
        <v>8.1164867725931997E-2</v>
      </c>
      <c r="BC11" s="14">
        <v>7.4389941670664997E-2</v>
      </c>
      <c r="BD11" s="14"/>
      <c r="BE11" s="14">
        <v>9.7557170415718694E-2</v>
      </c>
      <c r="BF11" s="14">
        <v>5.8015342691839597E-2</v>
      </c>
      <c r="BG11" s="14"/>
      <c r="BH11" s="14">
        <v>7.0640828027086294E-2</v>
      </c>
      <c r="BI11" s="14">
        <v>8.7043635950031797E-2</v>
      </c>
    </row>
    <row r="12" spans="2:61" x14ac:dyDescent="0.35">
      <c r="B12" s="15" t="s">
        <v>82</v>
      </c>
      <c r="C12" s="14">
        <v>7.1092622093146096E-2</v>
      </c>
      <c r="D12" s="14">
        <v>6.6468813443341407E-2</v>
      </c>
      <c r="E12" s="14">
        <v>7.5789951678335299E-2</v>
      </c>
      <c r="F12" s="14"/>
      <c r="G12" s="14">
        <v>0.125475136549139</v>
      </c>
      <c r="H12" s="14">
        <v>8.8522955375638798E-2</v>
      </c>
      <c r="I12" s="14">
        <v>4.5348290772163902E-2</v>
      </c>
      <c r="J12" s="14">
        <v>8.7328947413246802E-2</v>
      </c>
      <c r="K12" s="14">
        <v>6.3111780534798503E-2</v>
      </c>
      <c r="L12" s="14">
        <v>3.0258111471426E-2</v>
      </c>
      <c r="M12" s="14"/>
      <c r="N12" s="14">
        <v>3.8932349606420301E-2</v>
      </c>
      <c r="O12" s="14">
        <v>7.7578727468620198E-2</v>
      </c>
      <c r="P12" s="14"/>
      <c r="Q12" s="14">
        <v>9.3573787033959605E-2</v>
      </c>
      <c r="R12" s="14">
        <v>9.7508893156527804E-2</v>
      </c>
      <c r="S12" s="14">
        <v>5.17277191481424E-2</v>
      </c>
      <c r="T12" s="14">
        <v>8.7788126627652494E-2</v>
      </c>
      <c r="U12" s="14">
        <v>0.16542499094591301</v>
      </c>
      <c r="V12" s="14">
        <v>9.7150335204064797E-2</v>
      </c>
      <c r="W12" s="14">
        <v>6.3966974145695202E-2</v>
      </c>
      <c r="X12" s="14">
        <v>5.3880567889245397E-2</v>
      </c>
      <c r="Y12" s="14">
        <v>7.4186240213049001E-3</v>
      </c>
      <c r="Z12" s="14">
        <v>8.0851155214925294E-2</v>
      </c>
      <c r="AA12" s="14"/>
      <c r="AB12" s="14">
        <v>5.84706594544716E-2</v>
      </c>
      <c r="AC12" s="14">
        <v>8.5263608411559305E-2</v>
      </c>
      <c r="AD12" s="14">
        <v>5.2999230523683098E-2</v>
      </c>
      <c r="AE12" s="14"/>
      <c r="AF12" s="14">
        <v>8.7251690637908802E-2</v>
      </c>
      <c r="AG12" s="14">
        <v>5.0848035997351403E-2</v>
      </c>
      <c r="AH12" s="14">
        <v>0.119971426376542</v>
      </c>
      <c r="AI12" s="14">
        <v>5.92038604724196E-2</v>
      </c>
      <c r="AJ12" s="14"/>
      <c r="AK12" s="14">
        <v>9.6183056644132597E-2</v>
      </c>
      <c r="AL12" s="14">
        <v>5.0621480277283498E-2</v>
      </c>
      <c r="AM12" s="14">
        <v>5.4164957795499499E-2</v>
      </c>
      <c r="AN12" s="14">
        <v>5.8665822258430103E-2</v>
      </c>
      <c r="AO12" s="14"/>
      <c r="AP12" s="14">
        <v>7.1675722130912403E-2</v>
      </c>
      <c r="AQ12" s="14">
        <v>8.22276204628202E-2</v>
      </c>
      <c r="AR12" s="14">
        <v>5.1244890158885698E-2</v>
      </c>
      <c r="AS12" s="14"/>
      <c r="AT12" s="14">
        <v>5.0133929553628498E-2</v>
      </c>
      <c r="AU12" s="14">
        <v>7.6903568883366705E-2</v>
      </c>
      <c r="AV12" s="14">
        <v>7.9985481785417006E-2</v>
      </c>
      <c r="AW12" s="14"/>
      <c r="AX12" s="14">
        <v>6.3498418113595606E-2</v>
      </c>
      <c r="AY12" s="14">
        <v>7.9842049810349106E-2</v>
      </c>
      <c r="AZ12" s="14">
        <v>5.6869129479743499E-2</v>
      </c>
      <c r="BA12" s="14"/>
      <c r="BB12" s="14">
        <v>6.8645485658248295E-2</v>
      </c>
      <c r="BC12" s="14">
        <v>6.1354445680880401E-2</v>
      </c>
      <c r="BD12" s="14"/>
      <c r="BE12" s="14">
        <v>7.2034113901996405E-2</v>
      </c>
      <c r="BF12" s="14">
        <v>6.9382937904705205E-2</v>
      </c>
      <c r="BG12" s="14"/>
      <c r="BH12" s="14">
        <v>9.0737007126495697E-2</v>
      </c>
      <c r="BI12" s="14">
        <v>6.5708331937346695E-2</v>
      </c>
    </row>
    <row r="13" spans="2:61" x14ac:dyDescent="0.35">
      <c r="B13" s="15" t="s">
        <v>83</v>
      </c>
      <c r="C13" s="14">
        <v>0.230328687011401</v>
      </c>
      <c r="D13" s="14">
        <v>0.23398324907535301</v>
      </c>
      <c r="E13" s="14">
        <v>0.22322906322616301</v>
      </c>
      <c r="F13" s="14"/>
      <c r="G13" s="14">
        <v>0.246742693733283</v>
      </c>
      <c r="H13" s="14">
        <v>0.27871267094209301</v>
      </c>
      <c r="I13" s="14">
        <v>0.215826582257762</v>
      </c>
      <c r="J13" s="14">
        <v>0.23117249111420399</v>
      </c>
      <c r="K13" s="14">
        <v>0.20544913592865399</v>
      </c>
      <c r="L13" s="14">
        <v>0.19849335304528901</v>
      </c>
      <c r="M13" s="14"/>
      <c r="N13" s="14">
        <v>0.20115233787739401</v>
      </c>
      <c r="O13" s="14">
        <v>0.23621299271909901</v>
      </c>
      <c r="P13" s="14"/>
      <c r="Q13" s="14">
        <v>0.200174185720045</v>
      </c>
      <c r="R13" s="14">
        <v>0.20078035486915299</v>
      </c>
      <c r="S13" s="14">
        <v>0.21567237538508</v>
      </c>
      <c r="T13" s="14">
        <v>0.412209693171108</v>
      </c>
      <c r="U13" s="14">
        <v>0.119066764993893</v>
      </c>
      <c r="V13" s="14">
        <v>0.20973930198310201</v>
      </c>
      <c r="W13" s="14">
        <v>0.21225606813001799</v>
      </c>
      <c r="X13" s="14">
        <v>0.22434687179396301</v>
      </c>
      <c r="Y13" s="14">
        <v>0.21749502464505199</v>
      </c>
      <c r="Z13" s="14">
        <v>0.36914701960762197</v>
      </c>
      <c r="AA13" s="14"/>
      <c r="AB13" s="14">
        <v>0.25510967680847102</v>
      </c>
      <c r="AC13" s="14">
        <v>0.21999042741414301</v>
      </c>
      <c r="AD13" s="14">
        <v>0.218532181283149</v>
      </c>
      <c r="AE13" s="14"/>
      <c r="AF13" s="14">
        <v>0.20874158302234599</v>
      </c>
      <c r="AG13" s="14">
        <v>0.22526267727023899</v>
      </c>
      <c r="AH13" s="14">
        <v>0.22792389432927199</v>
      </c>
      <c r="AI13" s="14">
        <v>0.31609224744393</v>
      </c>
      <c r="AJ13" s="14"/>
      <c r="AK13" s="14">
        <v>0.198229655297982</v>
      </c>
      <c r="AL13" s="14">
        <v>0.24452035995438001</v>
      </c>
      <c r="AM13" s="14">
        <v>0.29226638303574298</v>
      </c>
      <c r="AN13" s="14">
        <v>0.24007291932608199</v>
      </c>
      <c r="AO13" s="14"/>
      <c r="AP13" s="14">
        <v>0.193448252431419</v>
      </c>
      <c r="AQ13" s="14">
        <v>0.263552314422492</v>
      </c>
      <c r="AR13" s="14">
        <v>0.20358321014362901</v>
      </c>
      <c r="AS13" s="14"/>
      <c r="AT13" s="14">
        <v>0.21355752167948999</v>
      </c>
      <c r="AU13" s="14">
        <v>0.25476178451227399</v>
      </c>
      <c r="AV13" s="14">
        <v>0.186733603639409</v>
      </c>
      <c r="AW13" s="14"/>
      <c r="AX13" s="14">
        <v>0.170838156040369</v>
      </c>
      <c r="AY13" s="14">
        <v>0.23799387184645299</v>
      </c>
      <c r="AZ13" s="14">
        <v>0.241179627678654</v>
      </c>
      <c r="BA13" s="14"/>
      <c r="BB13" s="14">
        <v>0.22279281573071799</v>
      </c>
      <c r="BC13" s="14">
        <v>0.21650604487940101</v>
      </c>
      <c r="BD13" s="14"/>
      <c r="BE13" s="14">
        <v>0.230792312106265</v>
      </c>
      <c r="BF13" s="14">
        <v>0.22948677581620699</v>
      </c>
      <c r="BG13" s="14"/>
      <c r="BH13" s="14">
        <v>0.19921474826704499</v>
      </c>
      <c r="BI13" s="14">
        <v>0.238856644176004</v>
      </c>
    </row>
    <row r="14" spans="2:61" x14ac:dyDescent="0.35">
      <c r="B14" s="15" t="s">
        <v>84</v>
      </c>
      <c r="C14" s="14">
        <v>0.235510427064587</v>
      </c>
      <c r="D14" s="14">
        <v>0.25519008696406498</v>
      </c>
      <c r="E14" s="14">
        <v>0.217571113933163</v>
      </c>
      <c r="F14" s="14"/>
      <c r="G14" s="14">
        <v>0.22089942003348201</v>
      </c>
      <c r="H14" s="14">
        <v>0.20652754336733101</v>
      </c>
      <c r="I14" s="14">
        <v>0.237120958070313</v>
      </c>
      <c r="J14" s="14">
        <v>0.245500293132806</v>
      </c>
      <c r="K14" s="14">
        <v>0.27664118586362302</v>
      </c>
      <c r="L14" s="14">
        <v>0.23525990372865699</v>
      </c>
      <c r="M14" s="14"/>
      <c r="N14" s="14">
        <v>0.25559685447262898</v>
      </c>
      <c r="O14" s="14">
        <v>0.23145938288145301</v>
      </c>
      <c r="P14" s="14"/>
      <c r="Q14" s="14">
        <v>0.27869681799600998</v>
      </c>
      <c r="R14" s="14">
        <v>0.22631360781125401</v>
      </c>
      <c r="S14" s="14">
        <v>0.29035636551806598</v>
      </c>
      <c r="T14" s="14">
        <v>0.146042457002238</v>
      </c>
      <c r="U14" s="14">
        <v>0.22435136430187599</v>
      </c>
      <c r="V14" s="14">
        <v>0.24316551061146899</v>
      </c>
      <c r="W14" s="14">
        <v>0.23759977887834399</v>
      </c>
      <c r="X14" s="14">
        <v>0.21692904688434</v>
      </c>
      <c r="Y14" s="14">
        <v>0.26444364033575202</v>
      </c>
      <c r="Z14" s="14">
        <v>0.14902034773109901</v>
      </c>
      <c r="AA14" s="14"/>
      <c r="AB14" s="14">
        <v>0.20014577835209499</v>
      </c>
      <c r="AC14" s="14">
        <v>0.23933754600517201</v>
      </c>
      <c r="AD14" s="14">
        <v>0.276233827466356</v>
      </c>
      <c r="AE14" s="14"/>
      <c r="AF14" s="14">
        <v>0.21832463442169001</v>
      </c>
      <c r="AG14" s="14">
        <v>0.25313101003461302</v>
      </c>
      <c r="AH14" s="14">
        <v>0.207197485256473</v>
      </c>
      <c r="AI14" s="14">
        <v>0.23292556515207499</v>
      </c>
      <c r="AJ14" s="14"/>
      <c r="AK14" s="14">
        <v>0.244974773896563</v>
      </c>
      <c r="AL14" s="14">
        <v>0.26117593419468099</v>
      </c>
      <c r="AM14" s="14">
        <v>0.21826986612122601</v>
      </c>
      <c r="AN14" s="14">
        <v>0.18748082625346901</v>
      </c>
      <c r="AO14" s="14"/>
      <c r="AP14" s="14">
        <v>0.21554133414337601</v>
      </c>
      <c r="AQ14" s="14">
        <v>0.229881125458822</v>
      </c>
      <c r="AR14" s="14">
        <v>0.24666564572632799</v>
      </c>
      <c r="AS14" s="14"/>
      <c r="AT14" s="14">
        <v>0.180932139543623</v>
      </c>
      <c r="AU14" s="14">
        <v>0.260843703141518</v>
      </c>
      <c r="AV14" s="14">
        <v>0.28258563149625399</v>
      </c>
      <c r="AW14" s="14"/>
      <c r="AX14" s="14">
        <v>0.25313014451611399</v>
      </c>
      <c r="AY14" s="14">
        <v>0.25666972933933901</v>
      </c>
      <c r="AZ14" s="14">
        <v>0.207937709115567</v>
      </c>
      <c r="BA14" s="14"/>
      <c r="BB14" s="14">
        <v>0.22945545075325199</v>
      </c>
      <c r="BC14" s="14">
        <v>0.234953575770801</v>
      </c>
      <c r="BD14" s="14"/>
      <c r="BE14" s="14">
        <v>0.22308415816635699</v>
      </c>
      <c r="BF14" s="14">
        <v>0.25807567432102602</v>
      </c>
      <c r="BG14" s="14"/>
      <c r="BH14" s="14">
        <v>0.28907269791676199</v>
      </c>
      <c r="BI14" s="14">
        <v>0.22082965150546299</v>
      </c>
    </row>
    <row r="15" spans="2:61" x14ac:dyDescent="0.35">
      <c r="B15" s="15" t="s">
        <v>85</v>
      </c>
      <c r="C15" s="14">
        <v>0.28323854156151501</v>
      </c>
      <c r="D15" s="14">
        <v>0.29794204021201398</v>
      </c>
      <c r="E15" s="14">
        <v>0.27217412384602901</v>
      </c>
      <c r="F15" s="14"/>
      <c r="G15" s="14">
        <v>0.25330619318069802</v>
      </c>
      <c r="H15" s="14">
        <v>0.22257747741598599</v>
      </c>
      <c r="I15" s="14">
        <v>0.29143841545936</v>
      </c>
      <c r="J15" s="14">
        <v>0.28007533878361002</v>
      </c>
      <c r="K15" s="14">
        <v>0.32915031628708002</v>
      </c>
      <c r="L15" s="14">
        <v>0.33231612870058802</v>
      </c>
      <c r="M15" s="14"/>
      <c r="N15" s="14">
        <v>0.266413754049036</v>
      </c>
      <c r="O15" s="14">
        <v>0.28663177601781298</v>
      </c>
      <c r="P15" s="14"/>
      <c r="Q15" s="14">
        <v>0.30353049407145599</v>
      </c>
      <c r="R15" s="14">
        <v>0.27263134267401501</v>
      </c>
      <c r="S15" s="14">
        <v>0.206516204585389</v>
      </c>
      <c r="T15" s="14">
        <v>0.25492883099135799</v>
      </c>
      <c r="U15" s="14">
        <v>0.249031048808148</v>
      </c>
      <c r="V15" s="14">
        <v>0.30058209404861702</v>
      </c>
      <c r="W15" s="14">
        <v>0.30409277458226802</v>
      </c>
      <c r="X15" s="14">
        <v>0.39795072489306599</v>
      </c>
      <c r="Y15" s="14">
        <v>0.30904286560684802</v>
      </c>
      <c r="Z15" s="14">
        <v>0.13326050243556001</v>
      </c>
      <c r="AA15" s="14"/>
      <c r="AB15" s="14">
        <v>0.242061213756225</v>
      </c>
      <c r="AC15" s="14">
        <v>0.29464608181319502</v>
      </c>
      <c r="AD15" s="14">
        <v>0.31963265336539298</v>
      </c>
      <c r="AE15" s="14"/>
      <c r="AF15" s="14">
        <v>0.24976471846988901</v>
      </c>
      <c r="AG15" s="14">
        <v>0.35226182963941799</v>
      </c>
      <c r="AH15" s="14">
        <v>0.24681484573679599</v>
      </c>
      <c r="AI15" s="14">
        <v>0.233986176507573</v>
      </c>
      <c r="AJ15" s="14"/>
      <c r="AK15" s="14">
        <v>0.228024335727428</v>
      </c>
      <c r="AL15" s="14">
        <v>0.33587504541026802</v>
      </c>
      <c r="AM15" s="14">
        <v>0.29099861231159502</v>
      </c>
      <c r="AN15" s="14">
        <v>0.251749470096226</v>
      </c>
      <c r="AO15" s="14"/>
      <c r="AP15" s="14">
        <v>0.18875880112670099</v>
      </c>
      <c r="AQ15" s="14">
        <v>0.20877811866197701</v>
      </c>
      <c r="AR15" s="14">
        <v>0.39333306256357697</v>
      </c>
      <c r="AS15" s="14"/>
      <c r="AT15" s="14">
        <v>0.31969665221452598</v>
      </c>
      <c r="AU15" s="14">
        <v>0.25906577550022297</v>
      </c>
      <c r="AV15" s="14">
        <v>0.27624402596964698</v>
      </c>
      <c r="AW15" s="14"/>
      <c r="AX15" s="14">
        <v>0.23290254857357801</v>
      </c>
      <c r="AY15" s="14">
        <v>0.244774676807228</v>
      </c>
      <c r="AZ15" s="14">
        <v>0.36304479892088598</v>
      </c>
      <c r="BA15" s="14"/>
      <c r="BB15" s="14">
        <v>0.235638722074965</v>
      </c>
      <c r="BC15" s="14">
        <v>0.32473675266614999</v>
      </c>
      <c r="BD15" s="14"/>
      <c r="BE15" s="14">
        <v>0.274300700312269</v>
      </c>
      <c r="BF15" s="14">
        <v>0.29946904481070502</v>
      </c>
      <c r="BG15" s="14"/>
      <c r="BH15" s="14">
        <v>0.24712609801170399</v>
      </c>
      <c r="BI15" s="14">
        <v>0.293136528898712</v>
      </c>
    </row>
    <row r="16" spans="2:61" x14ac:dyDescent="0.35">
      <c r="B16" s="15" t="s">
        <v>86</v>
      </c>
      <c r="C16" s="20">
        <v>7.02915186615385E-3</v>
      </c>
      <c r="D16" s="20">
        <v>5.7876463869560796E-3</v>
      </c>
      <c r="E16" s="20">
        <v>8.1986961805442793E-3</v>
      </c>
      <c r="F16" s="20"/>
      <c r="G16" s="20">
        <v>5.1181475137986902E-3</v>
      </c>
      <c r="H16" s="20">
        <v>8.2949342343328607E-3</v>
      </c>
      <c r="I16" s="20">
        <v>1.8790425211210701E-2</v>
      </c>
      <c r="J16" s="20">
        <v>0</v>
      </c>
      <c r="K16" s="20">
        <v>7.4928056553178399E-3</v>
      </c>
      <c r="L16" s="20">
        <v>0</v>
      </c>
      <c r="M16" s="20"/>
      <c r="N16" s="20">
        <v>8.3447124440956602E-3</v>
      </c>
      <c r="O16" s="20">
        <v>6.7638287243840696E-3</v>
      </c>
      <c r="P16" s="20"/>
      <c r="Q16" s="20">
        <v>1.40481657597222E-2</v>
      </c>
      <c r="R16" s="20">
        <v>0</v>
      </c>
      <c r="S16" s="20">
        <v>1.16379923521625E-2</v>
      </c>
      <c r="T16" s="20">
        <v>1.6926619457863602E-2</v>
      </c>
      <c r="U16" s="20">
        <v>2.4220328921809201E-2</v>
      </c>
      <c r="V16" s="20">
        <v>0</v>
      </c>
      <c r="W16" s="20">
        <v>0</v>
      </c>
      <c r="X16" s="20">
        <v>2.1142008211188501E-2</v>
      </c>
      <c r="Y16" s="20">
        <v>3.6142351517251198E-3</v>
      </c>
      <c r="Z16" s="20">
        <v>0</v>
      </c>
      <c r="AA16" s="20"/>
      <c r="AB16" s="20">
        <v>3.7107287516882502E-3</v>
      </c>
      <c r="AC16" s="20">
        <v>2.4963435988542199E-3</v>
      </c>
      <c r="AD16" s="20">
        <v>2.8254715792648201E-3</v>
      </c>
      <c r="AE16" s="20"/>
      <c r="AF16" s="20">
        <v>0</v>
      </c>
      <c r="AG16" s="20">
        <v>9.3178971193564695E-3</v>
      </c>
      <c r="AH16" s="20">
        <v>0</v>
      </c>
      <c r="AI16" s="20">
        <v>6.4798187597805501E-3</v>
      </c>
      <c r="AJ16" s="20"/>
      <c r="AK16" s="20">
        <v>0</v>
      </c>
      <c r="AL16" s="20">
        <v>4.4960936235756196E-3</v>
      </c>
      <c r="AM16" s="20">
        <v>7.3939957336212597E-3</v>
      </c>
      <c r="AN16" s="20">
        <v>0</v>
      </c>
      <c r="AO16" s="20"/>
      <c r="AP16" s="20">
        <v>5.53170031519944E-3</v>
      </c>
      <c r="AQ16" s="20">
        <v>0</v>
      </c>
      <c r="AR16" s="20">
        <v>8.7122856638868901E-3</v>
      </c>
      <c r="AS16" s="20"/>
      <c r="AT16" s="20">
        <v>3.3809342039653198E-3</v>
      </c>
      <c r="AU16" s="20">
        <v>5.21012358645384E-3</v>
      </c>
      <c r="AV16" s="20">
        <v>7.1842043487519297E-3</v>
      </c>
      <c r="AW16" s="20"/>
      <c r="AX16" s="20">
        <v>0</v>
      </c>
      <c r="AY16" s="20">
        <v>5.3563550293900001E-3</v>
      </c>
      <c r="AZ16" s="20">
        <v>6.0894617198800098E-3</v>
      </c>
      <c r="BA16" s="20"/>
      <c r="BB16" s="20">
        <v>0</v>
      </c>
      <c r="BC16" s="20">
        <v>8.3891832341729308E-3</v>
      </c>
      <c r="BD16" s="20"/>
      <c r="BE16" s="20">
        <v>3.84714833851901E-3</v>
      </c>
      <c r="BF16" s="20">
        <v>1.28074508036705E-2</v>
      </c>
      <c r="BG16" s="20"/>
      <c r="BH16" s="20">
        <v>1.6432667163747399E-2</v>
      </c>
      <c r="BI16" s="20">
        <v>4.4517611888285997E-3</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0.261734341464191</v>
      </c>
      <c r="D9" s="14">
        <v>0.241670996503421</v>
      </c>
      <c r="E9" s="14">
        <v>0.28176123693995297</v>
      </c>
      <c r="F9" s="14"/>
      <c r="G9" s="14">
        <v>0.16418272796334299</v>
      </c>
      <c r="H9" s="14">
        <v>0.21048576226308199</v>
      </c>
      <c r="I9" s="14">
        <v>0.33525403962102801</v>
      </c>
      <c r="J9" s="14">
        <v>0.23083515051626</v>
      </c>
      <c r="K9" s="14">
        <v>0.27806583032716897</v>
      </c>
      <c r="L9" s="14">
        <v>0.32611703007309101</v>
      </c>
      <c r="M9" s="14"/>
      <c r="N9" s="14">
        <v>0.354314985132056</v>
      </c>
      <c r="O9" s="14">
        <v>0.24306261501016799</v>
      </c>
      <c r="P9" s="14"/>
      <c r="Q9" s="14">
        <v>0.29110912104908598</v>
      </c>
      <c r="R9" s="14">
        <v>0.19626800425538801</v>
      </c>
      <c r="S9" s="14">
        <v>0.217770075812421</v>
      </c>
      <c r="T9" s="14">
        <v>0.22081980035481399</v>
      </c>
      <c r="U9" s="14">
        <v>0.23455716483044201</v>
      </c>
      <c r="V9" s="14">
        <v>0.28004883718711698</v>
      </c>
      <c r="W9" s="14">
        <v>0.26244118802632299</v>
      </c>
      <c r="X9" s="14">
        <v>0.31091395248559101</v>
      </c>
      <c r="Y9" s="14">
        <v>0.34277318900529702</v>
      </c>
      <c r="Z9" s="14">
        <v>0.19371567383788599</v>
      </c>
      <c r="AA9" s="14"/>
      <c r="AB9" s="14">
        <v>0.30396112099426598</v>
      </c>
      <c r="AC9" s="14">
        <v>0.26159518230447099</v>
      </c>
      <c r="AD9" s="14">
        <v>0.24843836685925999</v>
      </c>
      <c r="AE9" s="14"/>
      <c r="AF9" s="14">
        <v>0.29213953721504599</v>
      </c>
      <c r="AG9" s="14">
        <v>0.23679386351172399</v>
      </c>
      <c r="AH9" s="14">
        <v>0.192256026118968</v>
      </c>
      <c r="AI9" s="14">
        <v>0.25471897248625702</v>
      </c>
      <c r="AJ9" s="14"/>
      <c r="AK9" s="14">
        <v>0.30435620803271202</v>
      </c>
      <c r="AL9" s="14">
        <v>0.23247884660211399</v>
      </c>
      <c r="AM9" s="14">
        <v>0.27814869605375703</v>
      </c>
      <c r="AN9" s="14">
        <v>0.166378093405325</v>
      </c>
      <c r="AO9" s="14"/>
      <c r="AP9" s="14">
        <v>0.382532137262377</v>
      </c>
      <c r="AQ9" s="14">
        <v>0.24917996952895299</v>
      </c>
      <c r="AR9" s="14">
        <v>0.24315392915039599</v>
      </c>
      <c r="AS9" s="14"/>
      <c r="AT9" s="14">
        <v>0.271208281020276</v>
      </c>
      <c r="AU9" s="14">
        <v>0.254417520918368</v>
      </c>
      <c r="AV9" s="14">
        <v>0.27616851440074602</v>
      </c>
      <c r="AW9" s="14"/>
      <c r="AX9" s="14">
        <v>0.29466722827388803</v>
      </c>
      <c r="AY9" s="14">
        <v>0.24614722346564299</v>
      </c>
      <c r="AZ9" s="14">
        <v>0.26910798007548797</v>
      </c>
      <c r="BA9" s="14"/>
      <c r="BB9" s="14">
        <v>0.41861561178524298</v>
      </c>
      <c r="BC9" s="14">
        <v>0.27826478628022</v>
      </c>
      <c r="BD9" s="14"/>
      <c r="BE9" s="14">
        <v>0.28704166602048298</v>
      </c>
      <c r="BF9" s="14">
        <v>0.215777985562943</v>
      </c>
      <c r="BG9" s="14"/>
      <c r="BH9" s="14">
        <v>0.22871207961075499</v>
      </c>
      <c r="BI9" s="14">
        <v>0.27078534708833502</v>
      </c>
    </row>
    <row r="10" spans="2:61" x14ac:dyDescent="0.35">
      <c r="B10" s="15" t="s">
        <v>80</v>
      </c>
      <c r="C10" s="14">
        <v>0.25026835148695697</v>
      </c>
      <c r="D10" s="14">
        <v>0.20281852630216299</v>
      </c>
      <c r="E10" s="14">
        <v>0.29333932433203302</v>
      </c>
      <c r="F10" s="14"/>
      <c r="G10" s="14">
        <v>0.19891403751977299</v>
      </c>
      <c r="H10" s="14">
        <v>0.30343199911705299</v>
      </c>
      <c r="I10" s="14">
        <v>0.24065033482603601</v>
      </c>
      <c r="J10" s="14">
        <v>0.25365451114047199</v>
      </c>
      <c r="K10" s="14">
        <v>0.297048289572791</v>
      </c>
      <c r="L10" s="14">
        <v>0.199384423697478</v>
      </c>
      <c r="M10" s="14"/>
      <c r="N10" s="14">
        <v>0.246316014437123</v>
      </c>
      <c r="O10" s="14">
        <v>0.25106546148019998</v>
      </c>
      <c r="P10" s="14"/>
      <c r="Q10" s="14">
        <v>0.22676407696997999</v>
      </c>
      <c r="R10" s="14">
        <v>0.23799898624353</v>
      </c>
      <c r="S10" s="14">
        <v>0.30866156456473298</v>
      </c>
      <c r="T10" s="14">
        <v>0.189203220797587</v>
      </c>
      <c r="U10" s="14">
        <v>0.33322416959781098</v>
      </c>
      <c r="V10" s="14">
        <v>0.28671252914872802</v>
      </c>
      <c r="W10" s="14">
        <v>0.25247086025376497</v>
      </c>
      <c r="X10" s="14">
        <v>0.20403883021802</v>
      </c>
      <c r="Y10" s="14">
        <v>0.247246937150262</v>
      </c>
      <c r="Z10" s="14">
        <v>0.16643087566258599</v>
      </c>
      <c r="AA10" s="14"/>
      <c r="AB10" s="14">
        <v>0.22785588666695</v>
      </c>
      <c r="AC10" s="14">
        <v>0.26463852658049702</v>
      </c>
      <c r="AD10" s="14">
        <v>0.268245335890057</v>
      </c>
      <c r="AE10" s="14"/>
      <c r="AF10" s="14">
        <v>0.265715725649325</v>
      </c>
      <c r="AG10" s="14">
        <v>0.245709469904273</v>
      </c>
      <c r="AH10" s="14">
        <v>0.33571798432563699</v>
      </c>
      <c r="AI10" s="14">
        <v>0.203902942599615</v>
      </c>
      <c r="AJ10" s="14"/>
      <c r="AK10" s="14">
        <v>0.25158508977775401</v>
      </c>
      <c r="AL10" s="14">
        <v>0.27089296724214101</v>
      </c>
      <c r="AM10" s="14">
        <v>0.19664057235344901</v>
      </c>
      <c r="AN10" s="14">
        <v>0.174027220341813</v>
      </c>
      <c r="AO10" s="14"/>
      <c r="AP10" s="14">
        <v>0.24170617345957901</v>
      </c>
      <c r="AQ10" s="14">
        <v>0.257387976691831</v>
      </c>
      <c r="AR10" s="14">
        <v>0.25883204165936602</v>
      </c>
      <c r="AS10" s="14"/>
      <c r="AT10" s="14">
        <v>0.245815494336067</v>
      </c>
      <c r="AU10" s="14">
        <v>0.271663218292792</v>
      </c>
      <c r="AV10" s="14">
        <v>0.211276426469234</v>
      </c>
      <c r="AW10" s="14"/>
      <c r="AX10" s="14">
        <v>0.22394554420659399</v>
      </c>
      <c r="AY10" s="14">
        <v>0.27019596888229502</v>
      </c>
      <c r="AZ10" s="14">
        <v>0.241743725356482</v>
      </c>
      <c r="BA10" s="14"/>
      <c r="BB10" s="14">
        <v>0.24551067731883799</v>
      </c>
      <c r="BC10" s="14">
        <v>0.19937457290011701</v>
      </c>
      <c r="BD10" s="14"/>
      <c r="BE10" s="14">
        <v>0.24798548748261201</v>
      </c>
      <c r="BF10" s="14">
        <v>0.25441387506549301</v>
      </c>
      <c r="BG10" s="14"/>
      <c r="BH10" s="14">
        <v>0.291264237908823</v>
      </c>
      <c r="BI10" s="14">
        <v>0.23903187107207999</v>
      </c>
    </row>
    <row r="11" spans="2:61" x14ac:dyDescent="0.35">
      <c r="B11" s="15" t="s">
        <v>81</v>
      </c>
      <c r="C11" s="14">
        <v>0.135122084734762</v>
      </c>
      <c r="D11" s="14">
        <v>0.14170896914582001</v>
      </c>
      <c r="E11" s="14">
        <v>0.13022807151010801</v>
      </c>
      <c r="F11" s="14"/>
      <c r="G11" s="14">
        <v>0.213097794901668</v>
      </c>
      <c r="H11" s="14">
        <v>0.14465904336666999</v>
      </c>
      <c r="I11" s="14">
        <v>9.8899506054341599E-2</v>
      </c>
      <c r="J11" s="14">
        <v>0.13917169406702401</v>
      </c>
      <c r="K11" s="14">
        <v>5.8907699565835497E-2</v>
      </c>
      <c r="L11" s="14">
        <v>0.16363445129128501</v>
      </c>
      <c r="M11" s="14"/>
      <c r="N11" s="14">
        <v>0.114999800529001</v>
      </c>
      <c r="O11" s="14">
        <v>0.139180360540966</v>
      </c>
      <c r="P11" s="14"/>
      <c r="Q11" s="14">
        <v>0.172291719626502</v>
      </c>
      <c r="R11" s="14">
        <v>0.143823574327786</v>
      </c>
      <c r="S11" s="14">
        <v>0.121182452656995</v>
      </c>
      <c r="T11" s="14">
        <v>0.14019515999116899</v>
      </c>
      <c r="U11" s="14">
        <v>7.3588255343966499E-2</v>
      </c>
      <c r="V11" s="14">
        <v>0.116191193026403</v>
      </c>
      <c r="W11" s="14">
        <v>0.115164116994648</v>
      </c>
      <c r="X11" s="14">
        <v>0.18494742903234301</v>
      </c>
      <c r="Y11" s="14">
        <v>0.12262829267256201</v>
      </c>
      <c r="Z11" s="14">
        <v>0.23299606675091999</v>
      </c>
      <c r="AA11" s="14"/>
      <c r="AB11" s="14">
        <v>0.15225978661215001</v>
      </c>
      <c r="AC11" s="14">
        <v>0.13576180009873201</v>
      </c>
      <c r="AD11" s="14">
        <v>0.12800551522513401</v>
      </c>
      <c r="AE11" s="14"/>
      <c r="AF11" s="14">
        <v>0.139921679831193</v>
      </c>
      <c r="AG11" s="14">
        <v>0.120897648156747</v>
      </c>
      <c r="AH11" s="14">
        <v>0.240184974590922</v>
      </c>
      <c r="AI11" s="14">
        <v>0.145092863478711</v>
      </c>
      <c r="AJ11" s="14"/>
      <c r="AK11" s="14">
        <v>0.137236153028615</v>
      </c>
      <c r="AL11" s="14">
        <v>0.110294613649304</v>
      </c>
      <c r="AM11" s="14">
        <v>0.183850426973973</v>
      </c>
      <c r="AN11" s="14">
        <v>8.1773831492046298E-2</v>
      </c>
      <c r="AO11" s="14"/>
      <c r="AP11" s="14">
        <v>5.7989727888203203E-2</v>
      </c>
      <c r="AQ11" s="14">
        <v>0.168019258245897</v>
      </c>
      <c r="AR11" s="14">
        <v>0.11730732561168999</v>
      </c>
      <c r="AS11" s="14"/>
      <c r="AT11" s="14">
        <v>0.13552867046134201</v>
      </c>
      <c r="AU11" s="14">
        <v>0.14626815615541999</v>
      </c>
      <c r="AV11" s="14">
        <v>9.3724526704647995E-2</v>
      </c>
      <c r="AW11" s="14"/>
      <c r="AX11" s="14">
        <v>0.115008195561104</v>
      </c>
      <c r="AY11" s="14">
        <v>0.152772772660656</v>
      </c>
      <c r="AZ11" s="14">
        <v>0.113581129470209</v>
      </c>
      <c r="BA11" s="14"/>
      <c r="BB11" s="14">
        <v>0.122854302722159</v>
      </c>
      <c r="BC11" s="14">
        <v>0.14586880587293699</v>
      </c>
      <c r="BD11" s="14"/>
      <c r="BE11" s="14">
        <v>0.13740684483540799</v>
      </c>
      <c r="BF11" s="14">
        <v>0.13097311797611899</v>
      </c>
      <c r="BG11" s="14"/>
      <c r="BH11" s="14">
        <v>0.12814163854556601</v>
      </c>
      <c r="BI11" s="14">
        <v>0.13703534125237599</v>
      </c>
    </row>
    <row r="12" spans="2:61" x14ac:dyDescent="0.35">
      <c r="B12" s="15" t="s">
        <v>82</v>
      </c>
      <c r="C12" s="14">
        <v>0.120577025511928</v>
      </c>
      <c r="D12" s="14">
        <v>0.15620632520163399</v>
      </c>
      <c r="E12" s="14">
        <v>8.9463743927300596E-2</v>
      </c>
      <c r="F12" s="14"/>
      <c r="G12" s="14">
        <v>0.12163463788430801</v>
      </c>
      <c r="H12" s="14">
        <v>0.101149606952897</v>
      </c>
      <c r="I12" s="14">
        <v>0.110984829621016</v>
      </c>
      <c r="J12" s="14">
        <v>0.15100613629894999</v>
      </c>
      <c r="K12" s="14">
        <v>0.123783173207356</v>
      </c>
      <c r="L12" s="14">
        <v>0.12015031588361801</v>
      </c>
      <c r="M12" s="14"/>
      <c r="N12" s="14">
        <v>8.4571582825789193E-2</v>
      </c>
      <c r="O12" s="14">
        <v>0.127838627398208</v>
      </c>
      <c r="P12" s="14"/>
      <c r="Q12" s="14">
        <v>9.4985696314213705E-2</v>
      </c>
      <c r="R12" s="14">
        <v>0.15080785161983301</v>
      </c>
      <c r="S12" s="14">
        <v>6.6060382964709202E-2</v>
      </c>
      <c r="T12" s="14">
        <v>0.166857157640835</v>
      </c>
      <c r="U12" s="14">
        <v>0.11623146426133001</v>
      </c>
      <c r="V12" s="14">
        <v>0.12477691422023</v>
      </c>
      <c r="W12" s="14">
        <v>0.12705474959670901</v>
      </c>
      <c r="X12" s="14">
        <v>0.146174088295357</v>
      </c>
      <c r="Y12" s="14">
        <v>8.5462338383997902E-2</v>
      </c>
      <c r="Z12" s="14">
        <v>0.12576736848971801</v>
      </c>
      <c r="AA12" s="14"/>
      <c r="AB12" s="14">
        <v>9.0831010852567506E-2</v>
      </c>
      <c r="AC12" s="14">
        <v>0.12821119312339499</v>
      </c>
      <c r="AD12" s="14">
        <v>0.116138567887316</v>
      </c>
      <c r="AE12" s="14"/>
      <c r="AF12" s="14">
        <v>8.8483450263352498E-2</v>
      </c>
      <c r="AG12" s="14">
        <v>0.13876879226623101</v>
      </c>
      <c r="AH12" s="14">
        <v>7.6321813651864301E-2</v>
      </c>
      <c r="AI12" s="14">
        <v>0.160617780724646</v>
      </c>
      <c r="AJ12" s="14"/>
      <c r="AK12" s="14">
        <v>0.10514211599080001</v>
      </c>
      <c r="AL12" s="14">
        <v>0.113047017065717</v>
      </c>
      <c r="AM12" s="14">
        <v>0.16428144636345299</v>
      </c>
      <c r="AN12" s="14">
        <v>0.22191931862259301</v>
      </c>
      <c r="AO12" s="14"/>
      <c r="AP12" s="14">
        <v>9.6360834403019097E-2</v>
      </c>
      <c r="AQ12" s="14">
        <v>0.117786787995728</v>
      </c>
      <c r="AR12" s="14">
        <v>0.128087344749723</v>
      </c>
      <c r="AS12" s="14"/>
      <c r="AT12" s="14">
        <v>0.121572990814902</v>
      </c>
      <c r="AU12" s="14">
        <v>0.107929782313704</v>
      </c>
      <c r="AV12" s="14">
        <v>0.13104783029206099</v>
      </c>
      <c r="AW12" s="14"/>
      <c r="AX12" s="14">
        <v>0.103840870368842</v>
      </c>
      <c r="AY12" s="14">
        <v>0.11949863086498901</v>
      </c>
      <c r="AZ12" s="14">
        <v>0.122307038600579</v>
      </c>
      <c r="BA12" s="14"/>
      <c r="BB12" s="14">
        <v>7.09567480381956E-2</v>
      </c>
      <c r="BC12" s="14">
        <v>0.12092954669482001</v>
      </c>
      <c r="BD12" s="14"/>
      <c r="BE12" s="14">
        <v>0.10343997792092401</v>
      </c>
      <c r="BF12" s="14">
        <v>0.15169672196332601</v>
      </c>
      <c r="BG12" s="14"/>
      <c r="BH12" s="14">
        <v>0.126866814736141</v>
      </c>
      <c r="BI12" s="14">
        <v>0.118853069778802</v>
      </c>
    </row>
    <row r="13" spans="2:61" x14ac:dyDescent="0.35">
      <c r="B13" s="15" t="s">
        <v>83</v>
      </c>
      <c r="C13" s="14">
        <v>0.14220490287206</v>
      </c>
      <c r="D13" s="14">
        <v>0.17309216417583501</v>
      </c>
      <c r="E13" s="14">
        <v>0.11348062560055901</v>
      </c>
      <c r="F13" s="14"/>
      <c r="G13" s="14">
        <v>0.18510587136901399</v>
      </c>
      <c r="H13" s="14">
        <v>0.15030553960617299</v>
      </c>
      <c r="I13" s="14">
        <v>0.11515163647434901</v>
      </c>
      <c r="J13" s="14">
        <v>0.11908595549583199</v>
      </c>
      <c r="K13" s="14">
        <v>0.178447331554418</v>
      </c>
      <c r="L13" s="14">
        <v>0.12660885301720301</v>
      </c>
      <c r="M13" s="14"/>
      <c r="N13" s="14">
        <v>0.13931547864025901</v>
      </c>
      <c r="O13" s="14">
        <v>0.14278764389359899</v>
      </c>
      <c r="P13" s="14"/>
      <c r="Q13" s="14">
        <v>0.137715880742796</v>
      </c>
      <c r="R13" s="14">
        <v>0.17490920542438901</v>
      </c>
      <c r="S13" s="14">
        <v>0.137057426358423</v>
      </c>
      <c r="T13" s="14">
        <v>0.18719835699698001</v>
      </c>
      <c r="U13" s="14">
        <v>4.75079606420983E-2</v>
      </c>
      <c r="V13" s="14">
        <v>0.10908348448321099</v>
      </c>
      <c r="W13" s="14">
        <v>0.18145863665207701</v>
      </c>
      <c r="X13" s="14">
        <v>0.10660968536191801</v>
      </c>
      <c r="Y13" s="14">
        <v>0.136175764530889</v>
      </c>
      <c r="Z13" s="14">
        <v>0.12975684843254001</v>
      </c>
      <c r="AA13" s="14"/>
      <c r="AB13" s="14">
        <v>0.13728668871468</v>
      </c>
      <c r="AC13" s="14">
        <v>0.135204414293706</v>
      </c>
      <c r="AD13" s="14">
        <v>0.149165710115675</v>
      </c>
      <c r="AE13" s="14"/>
      <c r="AF13" s="14">
        <v>0.13539008178699499</v>
      </c>
      <c r="AG13" s="14">
        <v>0.15652375101163701</v>
      </c>
      <c r="AH13" s="14">
        <v>0.13674647736620801</v>
      </c>
      <c r="AI13" s="14">
        <v>0.13983064398998701</v>
      </c>
      <c r="AJ13" s="14"/>
      <c r="AK13" s="14">
        <v>0.109386846575969</v>
      </c>
      <c r="AL13" s="14">
        <v>0.179249436937092</v>
      </c>
      <c r="AM13" s="14">
        <v>0.12416519535885701</v>
      </c>
      <c r="AN13" s="14">
        <v>0.25543432005566202</v>
      </c>
      <c r="AO13" s="14"/>
      <c r="AP13" s="14">
        <v>0.120973665095873</v>
      </c>
      <c r="AQ13" s="14">
        <v>0.148891463497516</v>
      </c>
      <c r="AR13" s="14">
        <v>0.15929750730362699</v>
      </c>
      <c r="AS13" s="14"/>
      <c r="AT13" s="14">
        <v>0.14092091776406601</v>
      </c>
      <c r="AU13" s="14">
        <v>0.13280233202229699</v>
      </c>
      <c r="AV13" s="14">
        <v>0.198916084161087</v>
      </c>
      <c r="AW13" s="14"/>
      <c r="AX13" s="14">
        <v>0.153063149826865</v>
      </c>
      <c r="AY13" s="14">
        <v>0.13186561983918599</v>
      </c>
      <c r="AZ13" s="14">
        <v>0.16816448394116901</v>
      </c>
      <c r="BA13" s="14"/>
      <c r="BB13" s="14">
        <v>6.8726012851550403E-2</v>
      </c>
      <c r="BC13" s="14">
        <v>0.17749991249403499</v>
      </c>
      <c r="BD13" s="14"/>
      <c r="BE13" s="14">
        <v>0.144243330314267</v>
      </c>
      <c r="BF13" s="14">
        <v>0.138503259231121</v>
      </c>
      <c r="BG13" s="14"/>
      <c r="BH13" s="14">
        <v>0.10602947927994701</v>
      </c>
      <c r="BI13" s="14">
        <v>0.15212015228293299</v>
      </c>
    </row>
    <row r="14" spans="2:61" x14ac:dyDescent="0.35">
      <c r="B14" s="15" t="s">
        <v>84</v>
      </c>
      <c r="C14" s="14">
        <v>3.7132275432894997E-2</v>
      </c>
      <c r="D14" s="14">
        <v>2.9442126904194399E-2</v>
      </c>
      <c r="E14" s="14">
        <v>4.02510074237801E-2</v>
      </c>
      <c r="F14" s="14"/>
      <c r="G14" s="14">
        <v>3.6942431180510098E-2</v>
      </c>
      <c r="H14" s="14">
        <v>4.6962870295302599E-2</v>
      </c>
      <c r="I14" s="14">
        <v>6.4389020152740006E-2</v>
      </c>
      <c r="J14" s="14">
        <v>2.5734878127737799E-2</v>
      </c>
      <c r="K14" s="14">
        <v>2.1687777280385599E-2</v>
      </c>
      <c r="L14" s="14">
        <v>1.7928784668400699E-2</v>
      </c>
      <c r="M14" s="14"/>
      <c r="N14" s="14">
        <v>4.6526161371756303E-2</v>
      </c>
      <c r="O14" s="14">
        <v>3.5237710201528098E-2</v>
      </c>
      <c r="P14" s="14"/>
      <c r="Q14" s="14">
        <v>4.8884366687110298E-2</v>
      </c>
      <c r="R14" s="14">
        <v>4.7907533920905403E-2</v>
      </c>
      <c r="S14" s="14">
        <v>2.78754313264159E-2</v>
      </c>
      <c r="T14" s="14">
        <v>3.3043015487432298E-2</v>
      </c>
      <c r="U14" s="14">
        <v>8.95015807307359E-2</v>
      </c>
      <c r="V14" s="14">
        <v>4.5875899014088603E-2</v>
      </c>
      <c r="W14" s="14">
        <v>2.36371396174084E-2</v>
      </c>
      <c r="X14" s="14">
        <v>3.6750711084319897E-2</v>
      </c>
      <c r="Y14" s="14">
        <v>2.60983730730294E-2</v>
      </c>
      <c r="Z14" s="14">
        <v>1.8972627997125201E-2</v>
      </c>
      <c r="AA14" s="14"/>
      <c r="AB14" s="14">
        <v>3.7357418085861398E-2</v>
      </c>
      <c r="AC14" s="14">
        <v>3.4551846313326799E-2</v>
      </c>
      <c r="AD14" s="14">
        <v>3.6461439245759397E-2</v>
      </c>
      <c r="AE14" s="14"/>
      <c r="AF14" s="14">
        <v>3.4831538458374001E-2</v>
      </c>
      <c r="AG14" s="14">
        <v>3.8327705970187601E-2</v>
      </c>
      <c r="AH14" s="14">
        <v>0</v>
      </c>
      <c r="AI14" s="14">
        <v>4.3944713807758697E-2</v>
      </c>
      <c r="AJ14" s="14"/>
      <c r="AK14" s="14">
        <v>4.0574772908401897E-2</v>
      </c>
      <c r="AL14" s="14">
        <v>4.53833190918723E-2</v>
      </c>
      <c r="AM14" s="14">
        <v>2.2342522031719499E-2</v>
      </c>
      <c r="AN14" s="14">
        <v>0.100467216082562</v>
      </c>
      <c r="AO14" s="14"/>
      <c r="AP14" s="14">
        <v>5.5088374124345002E-2</v>
      </c>
      <c r="AQ14" s="14">
        <v>2.2652734613448501E-2</v>
      </c>
      <c r="AR14" s="14">
        <v>3.6740264748460802E-2</v>
      </c>
      <c r="AS14" s="14"/>
      <c r="AT14" s="14">
        <v>3.8445553063971599E-2</v>
      </c>
      <c r="AU14" s="14">
        <v>3.6992641880148003E-2</v>
      </c>
      <c r="AV14" s="14">
        <v>2.5060270975197099E-2</v>
      </c>
      <c r="AW14" s="14"/>
      <c r="AX14" s="14">
        <v>4.67024293300164E-2</v>
      </c>
      <c r="AY14" s="14">
        <v>3.3379490972566601E-2</v>
      </c>
      <c r="AZ14" s="14">
        <v>3.2612112677091798E-2</v>
      </c>
      <c r="BA14" s="14"/>
      <c r="BB14" s="14">
        <v>2.7328359795474301E-2</v>
      </c>
      <c r="BC14" s="14">
        <v>2.3148120589539498E-2</v>
      </c>
      <c r="BD14" s="14"/>
      <c r="BE14" s="14">
        <v>4.16814359528608E-2</v>
      </c>
      <c r="BF14" s="14">
        <v>2.88713136926518E-2</v>
      </c>
      <c r="BG14" s="14"/>
      <c r="BH14" s="14">
        <v>5.8643770689057899E-2</v>
      </c>
      <c r="BI14" s="14">
        <v>3.1236232775023399E-2</v>
      </c>
    </row>
    <row r="15" spans="2:61" x14ac:dyDescent="0.35">
      <c r="B15" s="15" t="s">
        <v>85</v>
      </c>
      <c r="C15" s="14">
        <v>3.5729223066833599E-2</v>
      </c>
      <c r="D15" s="14">
        <v>4.00026922600593E-2</v>
      </c>
      <c r="E15" s="14">
        <v>3.21591336152105E-2</v>
      </c>
      <c r="F15" s="14"/>
      <c r="G15" s="14">
        <v>5.5217850730528401E-2</v>
      </c>
      <c r="H15" s="14">
        <v>2.4735472089627401E-2</v>
      </c>
      <c r="I15" s="14">
        <v>2.48722932458037E-2</v>
      </c>
      <c r="J15" s="14">
        <v>5.7545338958348999E-2</v>
      </c>
      <c r="K15" s="14">
        <v>2.78680769196069E-2</v>
      </c>
      <c r="L15" s="14">
        <v>3.0594852820128599E-2</v>
      </c>
      <c r="M15" s="14"/>
      <c r="N15" s="14">
        <v>1.39559770640156E-2</v>
      </c>
      <c r="O15" s="14">
        <v>4.01204659581582E-2</v>
      </c>
      <c r="P15" s="14"/>
      <c r="Q15" s="14">
        <v>0</v>
      </c>
      <c r="R15" s="14">
        <v>4.0298878936943103E-2</v>
      </c>
      <c r="S15" s="14">
        <v>0.10975467396414</v>
      </c>
      <c r="T15" s="14">
        <v>4.75825869728599E-2</v>
      </c>
      <c r="U15" s="14">
        <v>5.2149299101028897E-2</v>
      </c>
      <c r="V15" s="14">
        <v>3.7311142920223299E-2</v>
      </c>
      <c r="W15" s="14">
        <v>2.9582672982787599E-2</v>
      </c>
      <c r="X15" s="14">
        <v>0</v>
      </c>
      <c r="Y15" s="14">
        <v>2.5541824905202199E-2</v>
      </c>
      <c r="Z15" s="14">
        <v>2.04510398314162E-2</v>
      </c>
      <c r="AA15" s="14"/>
      <c r="AB15" s="14">
        <v>4.3857389359171398E-2</v>
      </c>
      <c r="AC15" s="14">
        <v>2.6925614086075699E-2</v>
      </c>
      <c r="AD15" s="14">
        <v>4.31526826230752E-2</v>
      </c>
      <c r="AE15" s="14"/>
      <c r="AF15" s="14">
        <v>3.8809940586813203E-2</v>
      </c>
      <c r="AG15" s="14">
        <v>4.6493401852593E-2</v>
      </c>
      <c r="AH15" s="14">
        <v>1.87727239464014E-2</v>
      </c>
      <c r="AI15" s="14">
        <v>1.08161891143954E-2</v>
      </c>
      <c r="AJ15" s="14"/>
      <c r="AK15" s="14">
        <v>4.6910042105643202E-2</v>
      </c>
      <c r="AL15" s="14">
        <v>4.0288696032286297E-2</v>
      </c>
      <c r="AM15" s="14">
        <v>1.19015261750127E-2</v>
      </c>
      <c r="AN15" s="14">
        <v>0</v>
      </c>
      <c r="AO15" s="14"/>
      <c r="AP15" s="14">
        <v>4.5349087766603603E-2</v>
      </c>
      <c r="AQ15" s="14">
        <v>2.26490555759674E-2</v>
      </c>
      <c r="AR15" s="14">
        <v>4.3246929327287999E-2</v>
      </c>
      <c r="AS15" s="14"/>
      <c r="AT15" s="14">
        <v>4.3356908737952199E-2</v>
      </c>
      <c r="AU15" s="14">
        <v>2.9160424432946301E-2</v>
      </c>
      <c r="AV15" s="14">
        <v>4.9680283146992597E-2</v>
      </c>
      <c r="AW15" s="14"/>
      <c r="AX15" s="14">
        <v>6.2772582432690793E-2</v>
      </c>
      <c r="AY15" s="14">
        <v>1.8478074926599201E-2</v>
      </c>
      <c r="AZ15" s="14">
        <v>4.9224404304987597E-2</v>
      </c>
      <c r="BA15" s="14"/>
      <c r="BB15" s="14">
        <v>3.31207927121243E-2</v>
      </c>
      <c r="BC15" s="14">
        <v>4.1893049849679502E-2</v>
      </c>
      <c r="BD15" s="14"/>
      <c r="BE15" s="14">
        <v>3.10699196466514E-2</v>
      </c>
      <c r="BF15" s="14">
        <v>4.41901967171104E-2</v>
      </c>
      <c r="BG15" s="14"/>
      <c r="BH15" s="14">
        <v>3.9402658163209398E-2</v>
      </c>
      <c r="BI15" s="14">
        <v>3.4722378597342299E-2</v>
      </c>
    </row>
    <row r="16" spans="2:61" x14ac:dyDescent="0.35">
      <c r="B16" s="15" t="s">
        <v>86</v>
      </c>
      <c r="C16" s="20">
        <v>1.7231795430374099E-2</v>
      </c>
      <c r="D16" s="20">
        <v>1.50581995068736E-2</v>
      </c>
      <c r="E16" s="20">
        <v>1.9316856651056001E-2</v>
      </c>
      <c r="F16" s="20"/>
      <c r="G16" s="20">
        <v>2.4904648450855001E-2</v>
      </c>
      <c r="H16" s="20">
        <v>1.82697063091939E-2</v>
      </c>
      <c r="I16" s="20">
        <v>9.7983400046855202E-3</v>
      </c>
      <c r="J16" s="20">
        <v>2.2966335395374501E-2</v>
      </c>
      <c r="K16" s="20">
        <v>1.41918215724375E-2</v>
      </c>
      <c r="L16" s="20">
        <v>1.5581288548796601E-2</v>
      </c>
      <c r="M16" s="20"/>
      <c r="N16" s="20">
        <v>0</v>
      </c>
      <c r="O16" s="20">
        <v>2.07071155171723E-2</v>
      </c>
      <c r="P16" s="20"/>
      <c r="Q16" s="20">
        <v>2.8249138610311499E-2</v>
      </c>
      <c r="R16" s="20">
        <v>7.9859652712259595E-3</v>
      </c>
      <c r="S16" s="20">
        <v>1.16379923521625E-2</v>
      </c>
      <c r="T16" s="20">
        <v>1.51007017583232E-2</v>
      </c>
      <c r="U16" s="20">
        <v>5.3240105492586898E-2</v>
      </c>
      <c r="V16" s="20">
        <v>0</v>
      </c>
      <c r="W16" s="20">
        <v>8.1906358762811396E-3</v>
      </c>
      <c r="X16" s="20">
        <v>1.05653035224501E-2</v>
      </c>
      <c r="Y16" s="20">
        <v>1.40732802787608E-2</v>
      </c>
      <c r="Z16" s="20">
        <v>0.11190949899781</v>
      </c>
      <c r="AA16" s="20"/>
      <c r="AB16" s="20">
        <v>6.5906987143544296E-3</v>
      </c>
      <c r="AC16" s="20">
        <v>1.31114231997963E-2</v>
      </c>
      <c r="AD16" s="20">
        <v>1.0392382153722899E-2</v>
      </c>
      <c r="AE16" s="20"/>
      <c r="AF16" s="20">
        <v>4.70804620890161E-3</v>
      </c>
      <c r="AG16" s="20">
        <v>1.64853673266065E-2</v>
      </c>
      <c r="AH16" s="20">
        <v>0</v>
      </c>
      <c r="AI16" s="20">
        <v>4.1075893798629901E-2</v>
      </c>
      <c r="AJ16" s="20"/>
      <c r="AK16" s="20">
        <v>4.8087715801050403E-3</v>
      </c>
      <c r="AL16" s="20">
        <v>8.3651033794734705E-3</v>
      </c>
      <c r="AM16" s="20">
        <v>1.8669614689779301E-2</v>
      </c>
      <c r="AN16" s="20">
        <v>0</v>
      </c>
      <c r="AO16" s="20"/>
      <c r="AP16" s="20">
        <v>0</v>
      </c>
      <c r="AQ16" s="20">
        <v>1.3432753850659901E-2</v>
      </c>
      <c r="AR16" s="20">
        <v>1.3334657449449E-2</v>
      </c>
      <c r="AS16" s="20"/>
      <c r="AT16" s="20">
        <v>3.1511838014224398E-3</v>
      </c>
      <c r="AU16" s="20">
        <v>2.0765923984324201E-2</v>
      </c>
      <c r="AV16" s="20">
        <v>1.41260638500342E-2</v>
      </c>
      <c r="AW16" s="20"/>
      <c r="AX16" s="20">
        <v>0</v>
      </c>
      <c r="AY16" s="20">
        <v>2.76622183880645E-2</v>
      </c>
      <c r="AZ16" s="20">
        <v>3.2591255739938501E-3</v>
      </c>
      <c r="BA16" s="20"/>
      <c r="BB16" s="20">
        <v>1.28874947764146E-2</v>
      </c>
      <c r="BC16" s="20">
        <v>1.30212053186526E-2</v>
      </c>
      <c r="BD16" s="20"/>
      <c r="BE16" s="20">
        <v>7.1313378267933497E-3</v>
      </c>
      <c r="BF16" s="20">
        <v>3.5573529791235597E-2</v>
      </c>
      <c r="BG16" s="20"/>
      <c r="BH16" s="20">
        <v>2.0939321066500202E-2</v>
      </c>
      <c r="BI16" s="20">
        <v>1.6215607153109199E-2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0.43802837331017502</v>
      </c>
      <c r="D9" s="14">
        <v>0.393007690012668</v>
      </c>
      <c r="E9" s="14">
        <v>0.47422792216461201</v>
      </c>
      <c r="F9" s="14"/>
      <c r="G9" s="14">
        <v>0.37418704005530801</v>
      </c>
      <c r="H9" s="14">
        <v>0.336949282403044</v>
      </c>
      <c r="I9" s="14">
        <v>0.43503942604278201</v>
      </c>
      <c r="J9" s="14">
        <v>0.46656957050693998</v>
      </c>
      <c r="K9" s="14">
        <v>0.51427089490248801</v>
      </c>
      <c r="L9" s="14">
        <v>0.516153465931109</v>
      </c>
      <c r="M9" s="14"/>
      <c r="N9" s="14">
        <v>0.467097617424589</v>
      </c>
      <c r="O9" s="14">
        <v>0.43216566861483102</v>
      </c>
      <c r="P9" s="14"/>
      <c r="Q9" s="14">
        <v>0.367294272580176</v>
      </c>
      <c r="R9" s="14">
        <v>0.35517504047322601</v>
      </c>
      <c r="S9" s="14">
        <v>0.41998333151593897</v>
      </c>
      <c r="T9" s="14">
        <v>0.45844993926217398</v>
      </c>
      <c r="U9" s="14">
        <v>0.424688850838633</v>
      </c>
      <c r="V9" s="14">
        <v>0.47004313406714698</v>
      </c>
      <c r="W9" s="14">
        <v>0.51765920472084603</v>
      </c>
      <c r="X9" s="14">
        <v>0.48729348490170699</v>
      </c>
      <c r="Y9" s="14">
        <v>0.44624333883814798</v>
      </c>
      <c r="Z9" s="14">
        <v>0.48860838570447501</v>
      </c>
      <c r="AA9" s="14"/>
      <c r="AB9" s="14">
        <v>0.410670768571614</v>
      </c>
      <c r="AC9" s="14">
        <v>0.45044696020770703</v>
      </c>
      <c r="AD9" s="14">
        <v>0.42885401390452399</v>
      </c>
      <c r="AE9" s="14"/>
      <c r="AF9" s="14">
        <v>0.394633137585646</v>
      </c>
      <c r="AG9" s="14">
        <v>0.45304030651275601</v>
      </c>
      <c r="AH9" s="14">
        <v>0.449960728764427</v>
      </c>
      <c r="AI9" s="14">
        <v>0.50328208626872994</v>
      </c>
      <c r="AJ9" s="14"/>
      <c r="AK9" s="14">
        <v>0.37386487465632701</v>
      </c>
      <c r="AL9" s="14">
        <v>0.46202025834514898</v>
      </c>
      <c r="AM9" s="14">
        <v>0.57397115326776504</v>
      </c>
      <c r="AN9" s="14">
        <v>0.34718702042719501</v>
      </c>
      <c r="AO9" s="14"/>
      <c r="AP9" s="14">
        <v>0.33612433623036397</v>
      </c>
      <c r="AQ9" s="14">
        <v>0.41457677065673398</v>
      </c>
      <c r="AR9" s="14">
        <v>0.48033122154058799</v>
      </c>
      <c r="AS9" s="14"/>
      <c r="AT9" s="14">
        <v>0.39486771396468101</v>
      </c>
      <c r="AU9" s="14">
        <v>0.44676648839048</v>
      </c>
      <c r="AV9" s="14">
        <v>0.517248394235029</v>
      </c>
      <c r="AW9" s="14"/>
      <c r="AX9" s="14">
        <v>0.30319452582568102</v>
      </c>
      <c r="AY9" s="14">
        <v>0.450943259110338</v>
      </c>
      <c r="AZ9" s="14">
        <v>0.48894093669467797</v>
      </c>
      <c r="BA9" s="14"/>
      <c r="BB9" s="14">
        <v>0.38984185328066701</v>
      </c>
      <c r="BC9" s="14">
        <v>0.48299890699991799</v>
      </c>
      <c r="BD9" s="14"/>
      <c r="BE9" s="14">
        <v>0.38373009381597301</v>
      </c>
      <c r="BF9" s="14">
        <v>0.53663030381888599</v>
      </c>
      <c r="BG9" s="14"/>
      <c r="BH9" s="14">
        <v>0.415608890892881</v>
      </c>
      <c r="BI9" s="14">
        <v>0.44417328435079101</v>
      </c>
    </row>
    <row r="10" spans="2:61" x14ac:dyDescent="0.35">
      <c r="B10" s="15" t="s">
        <v>80</v>
      </c>
      <c r="C10" s="14">
        <v>0.22748735638647799</v>
      </c>
      <c r="D10" s="14">
        <v>0.15818923180726199</v>
      </c>
      <c r="E10" s="14">
        <v>0.291515109202372</v>
      </c>
      <c r="F10" s="14"/>
      <c r="G10" s="14">
        <v>0.24006739305202199</v>
      </c>
      <c r="H10" s="14">
        <v>0.28709836693385699</v>
      </c>
      <c r="I10" s="14">
        <v>0.217144773424188</v>
      </c>
      <c r="J10" s="14">
        <v>0.244279572330521</v>
      </c>
      <c r="K10" s="14">
        <v>0.199793533100597</v>
      </c>
      <c r="L10" s="14">
        <v>0.16721362292774</v>
      </c>
      <c r="M10" s="14"/>
      <c r="N10" s="14">
        <v>0.15486741307135901</v>
      </c>
      <c r="O10" s="14">
        <v>0.24213339537440101</v>
      </c>
      <c r="P10" s="14"/>
      <c r="Q10" s="14">
        <v>0.27684912946173901</v>
      </c>
      <c r="R10" s="14">
        <v>0.23384613169341401</v>
      </c>
      <c r="S10" s="14">
        <v>0.29555088681380198</v>
      </c>
      <c r="T10" s="14">
        <v>0.25818762904385401</v>
      </c>
      <c r="U10" s="14">
        <v>0.34401245662452701</v>
      </c>
      <c r="V10" s="14">
        <v>0.21446249474545601</v>
      </c>
      <c r="W10" s="14">
        <v>0.24484257035788301</v>
      </c>
      <c r="X10" s="14">
        <v>0.125510120973472</v>
      </c>
      <c r="Y10" s="14">
        <v>0.17756677529494</v>
      </c>
      <c r="Z10" s="14">
        <v>0.28714469863474001</v>
      </c>
      <c r="AA10" s="14"/>
      <c r="AB10" s="14">
        <v>0.21666573453079699</v>
      </c>
      <c r="AC10" s="14">
        <v>0.22251209575438599</v>
      </c>
      <c r="AD10" s="14">
        <v>0.220997805233524</v>
      </c>
      <c r="AE10" s="14"/>
      <c r="AF10" s="14">
        <v>0.22812908229422499</v>
      </c>
      <c r="AG10" s="14">
        <v>0.22253135811998401</v>
      </c>
      <c r="AH10" s="14">
        <v>0.236308867639444</v>
      </c>
      <c r="AI10" s="14">
        <v>0.241331560778003</v>
      </c>
      <c r="AJ10" s="14"/>
      <c r="AK10" s="14">
        <v>0.24257861239294401</v>
      </c>
      <c r="AL10" s="14">
        <v>0.22180932253534999</v>
      </c>
      <c r="AM10" s="14">
        <v>0.16951435180632701</v>
      </c>
      <c r="AN10" s="14">
        <v>0.174027220341813</v>
      </c>
      <c r="AO10" s="14"/>
      <c r="AP10" s="14">
        <v>0.19678492689759</v>
      </c>
      <c r="AQ10" s="14">
        <v>0.229141331036116</v>
      </c>
      <c r="AR10" s="14">
        <v>0.238854427842732</v>
      </c>
      <c r="AS10" s="14"/>
      <c r="AT10" s="14">
        <v>0.21048647321592701</v>
      </c>
      <c r="AU10" s="14">
        <v>0.238422134540556</v>
      </c>
      <c r="AV10" s="14">
        <v>0.20613252615243699</v>
      </c>
      <c r="AW10" s="14"/>
      <c r="AX10" s="14">
        <v>0.26775306687075601</v>
      </c>
      <c r="AY10" s="14">
        <v>0.24462458817839</v>
      </c>
      <c r="AZ10" s="14">
        <v>0.176944508084622</v>
      </c>
      <c r="BA10" s="14"/>
      <c r="BB10" s="14">
        <v>0.17554474052202701</v>
      </c>
      <c r="BC10" s="14">
        <v>0.20453333882931299</v>
      </c>
      <c r="BD10" s="14"/>
      <c r="BE10" s="14">
        <v>0.220870269351604</v>
      </c>
      <c r="BF10" s="14">
        <v>0.23950353004907901</v>
      </c>
      <c r="BG10" s="14"/>
      <c r="BH10" s="14">
        <v>0.26437465526910597</v>
      </c>
      <c r="BI10" s="14">
        <v>0.21737699050276199</v>
      </c>
    </row>
    <row r="11" spans="2:61" x14ac:dyDescent="0.35">
      <c r="B11" s="15" t="s">
        <v>81</v>
      </c>
      <c r="C11" s="14">
        <v>5.0110506455856303E-2</v>
      </c>
      <c r="D11" s="14">
        <v>8.0583126831012E-2</v>
      </c>
      <c r="E11" s="14">
        <v>2.3097158036176201E-2</v>
      </c>
      <c r="F11" s="14"/>
      <c r="G11" s="14">
        <v>9.3306270000525507E-2</v>
      </c>
      <c r="H11" s="14">
        <v>4.6043229379968902E-2</v>
      </c>
      <c r="I11" s="14">
        <v>6.0492717227028099E-2</v>
      </c>
      <c r="J11" s="14">
        <v>2.77991499580072E-2</v>
      </c>
      <c r="K11" s="14">
        <v>5.6707286589738899E-2</v>
      </c>
      <c r="L11" s="14">
        <v>2.7164807532320201E-2</v>
      </c>
      <c r="M11" s="14"/>
      <c r="N11" s="14">
        <v>3.8352525086316099E-2</v>
      </c>
      <c r="O11" s="14">
        <v>5.2481864042990503E-2</v>
      </c>
      <c r="P11" s="14"/>
      <c r="Q11" s="14">
        <v>6.7057097168472302E-2</v>
      </c>
      <c r="R11" s="14">
        <v>8.4491015581352594E-2</v>
      </c>
      <c r="S11" s="14">
        <v>1.24653987969337E-2</v>
      </c>
      <c r="T11" s="14">
        <v>4.8125072121982401E-2</v>
      </c>
      <c r="U11" s="14">
        <v>2.0316214361599999E-2</v>
      </c>
      <c r="V11" s="14">
        <v>3.9435186959822899E-2</v>
      </c>
      <c r="W11" s="14">
        <v>4.78368658112448E-2</v>
      </c>
      <c r="X11" s="14">
        <v>8.3857091862324901E-2</v>
      </c>
      <c r="Y11" s="14">
        <v>2.8754136524081299E-2</v>
      </c>
      <c r="Z11" s="14">
        <v>1.9105506297487199E-2</v>
      </c>
      <c r="AA11" s="14"/>
      <c r="AB11" s="14">
        <v>5.1540623012047301E-2</v>
      </c>
      <c r="AC11" s="14">
        <v>6.4031192237946205E-2</v>
      </c>
      <c r="AD11" s="14">
        <v>5.3292936053242299E-2</v>
      </c>
      <c r="AE11" s="14"/>
      <c r="AF11" s="14">
        <v>4.9462141681183701E-2</v>
      </c>
      <c r="AG11" s="14">
        <v>5.3183730678175702E-2</v>
      </c>
      <c r="AH11" s="14">
        <v>7.3855445275005205E-2</v>
      </c>
      <c r="AI11" s="14">
        <v>4.4188967997378897E-2</v>
      </c>
      <c r="AJ11" s="14"/>
      <c r="AK11" s="14">
        <v>5.5423311178950503E-2</v>
      </c>
      <c r="AL11" s="14">
        <v>3.87305672906888E-2</v>
      </c>
      <c r="AM11" s="14">
        <v>8.2116143984666295E-2</v>
      </c>
      <c r="AN11" s="14">
        <v>8.1773831492046298E-2</v>
      </c>
      <c r="AO11" s="14"/>
      <c r="AP11" s="14">
        <v>6.6079120129169402E-2</v>
      </c>
      <c r="AQ11" s="14">
        <v>6.0494475246464799E-2</v>
      </c>
      <c r="AR11" s="14">
        <v>4.2246057338927098E-2</v>
      </c>
      <c r="AS11" s="14"/>
      <c r="AT11" s="14">
        <v>6.3813039772576796E-2</v>
      </c>
      <c r="AU11" s="14">
        <v>4.3767039580319397E-2</v>
      </c>
      <c r="AV11" s="14">
        <v>3.9464701796625298E-2</v>
      </c>
      <c r="AW11" s="14"/>
      <c r="AX11" s="14">
        <v>6.5966182392964604E-2</v>
      </c>
      <c r="AY11" s="14">
        <v>5.1095079386177897E-2</v>
      </c>
      <c r="AZ11" s="14">
        <v>4.69309898682354E-2</v>
      </c>
      <c r="BA11" s="14"/>
      <c r="BB11" s="14">
        <v>3.5980362117971398E-2</v>
      </c>
      <c r="BC11" s="14">
        <v>4.9749098855230302E-2</v>
      </c>
      <c r="BD11" s="14"/>
      <c r="BE11" s="14">
        <v>5.5313865732475598E-2</v>
      </c>
      <c r="BF11" s="14">
        <v>4.0661564894828299E-2</v>
      </c>
      <c r="BG11" s="14"/>
      <c r="BH11" s="14">
        <v>6.78235380574575E-2</v>
      </c>
      <c r="BI11" s="14">
        <v>4.52555770946187E-2</v>
      </c>
    </row>
    <row r="12" spans="2:61" x14ac:dyDescent="0.35">
      <c r="B12" s="15" t="s">
        <v>82</v>
      </c>
      <c r="C12" s="14">
        <v>8.9328342885826195E-2</v>
      </c>
      <c r="D12" s="14">
        <v>0.11484605906256801</v>
      </c>
      <c r="E12" s="14">
        <v>6.7067592613305194E-2</v>
      </c>
      <c r="F12" s="14"/>
      <c r="G12" s="14">
        <v>9.1324753273531595E-2</v>
      </c>
      <c r="H12" s="14">
        <v>0.110460779561366</v>
      </c>
      <c r="I12" s="14">
        <v>6.7741936002094896E-2</v>
      </c>
      <c r="J12" s="14">
        <v>8.8383570647621507E-2</v>
      </c>
      <c r="K12" s="14">
        <v>8.8446233122927501E-2</v>
      </c>
      <c r="L12" s="14">
        <v>9.0508130519239699E-2</v>
      </c>
      <c r="M12" s="14"/>
      <c r="N12" s="14">
        <v>9.9292178632927997E-2</v>
      </c>
      <c r="O12" s="14">
        <v>8.7318829793973707E-2</v>
      </c>
      <c r="P12" s="14"/>
      <c r="Q12" s="14">
        <v>8.1932256331878603E-2</v>
      </c>
      <c r="R12" s="14">
        <v>0.101499019803653</v>
      </c>
      <c r="S12" s="14">
        <v>5.8108095638660498E-2</v>
      </c>
      <c r="T12" s="14">
        <v>0.171498624045368</v>
      </c>
      <c r="U12" s="14">
        <v>4.54332273106672E-2</v>
      </c>
      <c r="V12" s="14">
        <v>9.1810729316712303E-2</v>
      </c>
      <c r="W12" s="14">
        <v>7.3587109594351205E-2</v>
      </c>
      <c r="X12" s="14">
        <v>9.8782942125750894E-2</v>
      </c>
      <c r="Y12" s="14">
        <v>7.0895103723174993E-2</v>
      </c>
      <c r="Z12" s="14">
        <v>5.6517519427669097E-2</v>
      </c>
      <c r="AA12" s="14"/>
      <c r="AB12" s="14">
        <v>0.116215620711161</v>
      </c>
      <c r="AC12" s="14">
        <v>7.7721624653223506E-2</v>
      </c>
      <c r="AD12" s="14">
        <v>8.0882254975287907E-2</v>
      </c>
      <c r="AE12" s="14"/>
      <c r="AF12" s="14">
        <v>0.115008873826476</v>
      </c>
      <c r="AG12" s="14">
        <v>6.8936563271182902E-2</v>
      </c>
      <c r="AH12" s="14">
        <v>9.6338535754526194E-2</v>
      </c>
      <c r="AI12" s="14">
        <v>6.8001139610982003E-2</v>
      </c>
      <c r="AJ12" s="14"/>
      <c r="AK12" s="14">
        <v>0.11328282899296301</v>
      </c>
      <c r="AL12" s="14">
        <v>7.2762058765897794E-2</v>
      </c>
      <c r="AM12" s="14">
        <v>8.1399070227089906E-2</v>
      </c>
      <c r="AN12" s="14">
        <v>0.21429520589915299</v>
      </c>
      <c r="AO12" s="14"/>
      <c r="AP12" s="14">
        <v>0.11400481448276401</v>
      </c>
      <c r="AQ12" s="14">
        <v>9.44788098796467E-2</v>
      </c>
      <c r="AR12" s="14">
        <v>7.8357816507643799E-2</v>
      </c>
      <c r="AS12" s="14"/>
      <c r="AT12" s="14">
        <v>9.6445870373979906E-2</v>
      </c>
      <c r="AU12" s="14">
        <v>9.2459209530595901E-2</v>
      </c>
      <c r="AV12" s="14">
        <v>5.1538910746218802E-2</v>
      </c>
      <c r="AW12" s="14"/>
      <c r="AX12" s="14">
        <v>9.8198596666632207E-2</v>
      </c>
      <c r="AY12" s="14">
        <v>7.5007034446838303E-2</v>
      </c>
      <c r="AZ12" s="14">
        <v>0.101868209234438</v>
      </c>
      <c r="BA12" s="14"/>
      <c r="BB12" s="14">
        <v>0.101520135323845</v>
      </c>
      <c r="BC12" s="14">
        <v>0.100842099487613</v>
      </c>
      <c r="BD12" s="14"/>
      <c r="BE12" s="14">
        <v>0.1055950957946</v>
      </c>
      <c r="BF12" s="14">
        <v>5.9789041551524799E-2</v>
      </c>
      <c r="BG12" s="14"/>
      <c r="BH12" s="14">
        <v>0.11907819410642401</v>
      </c>
      <c r="BI12" s="14">
        <v>8.1174265739016593E-2</v>
      </c>
    </row>
    <row r="13" spans="2:61" x14ac:dyDescent="0.35">
      <c r="B13" s="15" t="s">
        <v>83</v>
      </c>
      <c r="C13" s="14">
        <v>7.42677327343223E-2</v>
      </c>
      <c r="D13" s="14">
        <v>0.106829218790784</v>
      </c>
      <c r="E13" s="14">
        <v>4.5560223035675203E-2</v>
      </c>
      <c r="F13" s="14"/>
      <c r="G13" s="14">
        <v>6.4697801053739804E-2</v>
      </c>
      <c r="H13" s="14">
        <v>0.101566517459361</v>
      </c>
      <c r="I13" s="14">
        <v>7.0000585703630006E-2</v>
      </c>
      <c r="J13" s="14">
        <v>9.0496345002296696E-2</v>
      </c>
      <c r="K13" s="14">
        <v>5.6017825503147302E-2</v>
      </c>
      <c r="L13" s="14">
        <v>5.3545153881051501E-2</v>
      </c>
      <c r="M13" s="14"/>
      <c r="N13" s="14">
        <v>9.3394937435832506E-2</v>
      </c>
      <c r="O13" s="14">
        <v>7.0410145231496704E-2</v>
      </c>
      <c r="P13" s="14"/>
      <c r="Q13" s="14">
        <v>0.119408011041329</v>
      </c>
      <c r="R13" s="14">
        <v>5.8069755510660299E-2</v>
      </c>
      <c r="S13" s="14">
        <v>0.114986958605582</v>
      </c>
      <c r="T13" s="14">
        <v>1.42718332062552E-2</v>
      </c>
      <c r="U13" s="14">
        <v>6.9901347113926898E-2</v>
      </c>
      <c r="V13" s="14">
        <v>8.5672453310145405E-2</v>
      </c>
      <c r="W13" s="14">
        <v>7.5067289351984395E-2</v>
      </c>
      <c r="X13" s="14">
        <v>9.62657491582182E-2</v>
      </c>
      <c r="Y13" s="14">
        <v>8.6919970928155302E-2</v>
      </c>
      <c r="Z13" s="14">
        <v>2.1826787792430601E-2</v>
      </c>
      <c r="AA13" s="14"/>
      <c r="AB13" s="14">
        <v>7.7695616949032806E-2</v>
      </c>
      <c r="AC13" s="14">
        <v>6.57359594481913E-2</v>
      </c>
      <c r="AD13" s="14">
        <v>9.9511675162317806E-2</v>
      </c>
      <c r="AE13" s="14"/>
      <c r="AF13" s="14">
        <v>8.6885295790844794E-2</v>
      </c>
      <c r="AG13" s="14">
        <v>7.9450319303437003E-2</v>
      </c>
      <c r="AH13" s="14">
        <v>5.7943359522802898E-2</v>
      </c>
      <c r="AI13" s="14">
        <v>4.2761787530768897E-2</v>
      </c>
      <c r="AJ13" s="14"/>
      <c r="AK13" s="14">
        <v>8.4962047855740103E-2</v>
      </c>
      <c r="AL13" s="14">
        <v>8.7322444111556E-2</v>
      </c>
      <c r="AM13" s="14">
        <v>2.5175542092196801E-2</v>
      </c>
      <c r="AN13" s="14">
        <v>0.18271672183979301</v>
      </c>
      <c r="AO13" s="14"/>
      <c r="AP13" s="14">
        <v>9.3106772610135502E-2</v>
      </c>
      <c r="AQ13" s="14">
        <v>7.8097457757081296E-2</v>
      </c>
      <c r="AR13" s="14">
        <v>7.1829100219646197E-2</v>
      </c>
      <c r="AS13" s="14"/>
      <c r="AT13" s="14">
        <v>8.6132688678191599E-2</v>
      </c>
      <c r="AU13" s="14">
        <v>6.9813194694081607E-2</v>
      </c>
      <c r="AV13" s="14">
        <v>0.101503459332397</v>
      </c>
      <c r="AW13" s="14"/>
      <c r="AX13" s="14">
        <v>7.3242194965575699E-2</v>
      </c>
      <c r="AY13" s="14">
        <v>8.1785107167901799E-2</v>
      </c>
      <c r="AZ13" s="14">
        <v>6.9719723855263899E-2</v>
      </c>
      <c r="BA13" s="14"/>
      <c r="BB13" s="14">
        <v>0.112298530190365</v>
      </c>
      <c r="BC13" s="14">
        <v>4.7298528037594101E-2</v>
      </c>
      <c r="BD13" s="14"/>
      <c r="BE13" s="14">
        <v>9.7118938371465097E-2</v>
      </c>
      <c r="BF13" s="14">
        <v>3.27715193871859E-2</v>
      </c>
      <c r="BG13" s="14"/>
      <c r="BH13" s="14">
        <v>5.8074776143286898E-2</v>
      </c>
      <c r="BI13" s="14">
        <v>7.8706027779872706E-2</v>
      </c>
    </row>
    <row r="14" spans="2:61" x14ac:dyDescent="0.35">
      <c r="B14" s="15" t="s">
        <v>84</v>
      </c>
      <c r="C14" s="14">
        <v>7.1756857064451104E-2</v>
      </c>
      <c r="D14" s="14">
        <v>8.9748190763843896E-2</v>
      </c>
      <c r="E14" s="14">
        <v>5.6128587466103698E-2</v>
      </c>
      <c r="F14" s="14"/>
      <c r="G14" s="14">
        <v>6.7727548498158902E-2</v>
      </c>
      <c r="H14" s="14">
        <v>6.3289301852996194E-2</v>
      </c>
      <c r="I14" s="14">
        <v>9.9785940486616195E-2</v>
      </c>
      <c r="J14" s="14">
        <v>4.0008918295526601E-2</v>
      </c>
      <c r="K14" s="14">
        <v>5.14161588123258E-2</v>
      </c>
      <c r="L14" s="14">
        <v>9.9568263887244296E-2</v>
      </c>
      <c r="M14" s="14"/>
      <c r="N14" s="14">
        <v>9.5007296774043307E-2</v>
      </c>
      <c r="O14" s="14">
        <v>6.7067692753272803E-2</v>
      </c>
      <c r="P14" s="14"/>
      <c r="Q14" s="14">
        <v>0</v>
      </c>
      <c r="R14" s="14">
        <v>0.101907412811541</v>
      </c>
      <c r="S14" s="14">
        <v>5.5609474076864798E-2</v>
      </c>
      <c r="T14" s="14">
        <v>1.7930605264479701E-2</v>
      </c>
      <c r="U14" s="14">
        <v>9.5647903750646301E-2</v>
      </c>
      <c r="V14" s="14">
        <v>5.5273425810341503E-2</v>
      </c>
      <c r="W14" s="14">
        <v>1.58916470172039E-2</v>
      </c>
      <c r="X14" s="14">
        <v>5.5696684096798801E-2</v>
      </c>
      <c r="Y14" s="14">
        <v>0.14016578350053099</v>
      </c>
      <c r="Z14" s="14">
        <v>5.1880966427929602E-2</v>
      </c>
      <c r="AA14" s="14"/>
      <c r="AB14" s="14">
        <v>9.6549239254284394E-2</v>
      </c>
      <c r="AC14" s="14">
        <v>5.7594058632510797E-2</v>
      </c>
      <c r="AD14" s="14">
        <v>7.4666339413840099E-2</v>
      </c>
      <c r="AE14" s="14"/>
      <c r="AF14" s="14">
        <v>8.3566478100552399E-2</v>
      </c>
      <c r="AG14" s="14">
        <v>7.5788706385109497E-2</v>
      </c>
      <c r="AH14" s="14">
        <v>8.5593063043794604E-2</v>
      </c>
      <c r="AI14" s="14">
        <v>3.58307046134154E-2</v>
      </c>
      <c r="AJ14" s="14"/>
      <c r="AK14" s="14">
        <v>7.3915541191408807E-2</v>
      </c>
      <c r="AL14" s="14">
        <v>7.5421755265277904E-2</v>
      </c>
      <c r="AM14" s="14">
        <v>2.5215414857946299E-2</v>
      </c>
      <c r="AN14" s="14">
        <v>0</v>
      </c>
      <c r="AO14" s="14"/>
      <c r="AP14" s="14">
        <v>0.16143659467903601</v>
      </c>
      <c r="AQ14" s="14">
        <v>6.2706396959281693E-2</v>
      </c>
      <c r="AR14" s="14">
        <v>5.4738404759830203E-2</v>
      </c>
      <c r="AS14" s="14"/>
      <c r="AT14" s="14">
        <v>0.116217292394643</v>
      </c>
      <c r="AU14" s="14">
        <v>5.1730351373369399E-2</v>
      </c>
      <c r="AV14" s="14">
        <v>3.9922173828363397E-2</v>
      </c>
      <c r="AW14" s="14"/>
      <c r="AX14" s="14">
        <v>0.136587204832231</v>
      </c>
      <c r="AY14" s="14">
        <v>5.6253989415701602E-2</v>
      </c>
      <c r="AZ14" s="14">
        <v>6.0708387384394998E-2</v>
      </c>
      <c r="BA14" s="14"/>
      <c r="BB14" s="14">
        <v>0.178382896206153</v>
      </c>
      <c r="BC14" s="14">
        <v>6.4894659835434798E-2</v>
      </c>
      <c r="BD14" s="14"/>
      <c r="BE14" s="14">
        <v>8.9110612195411498E-2</v>
      </c>
      <c r="BF14" s="14">
        <v>4.0243634667213299E-2</v>
      </c>
      <c r="BG14" s="14"/>
      <c r="BH14" s="14">
        <v>4.3125031795976501E-2</v>
      </c>
      <c r="BI14" s="14">
        <v>7.96044967168964E-2</v>
      </c>
    </row>
    <row r="15" spans="2:61" x14ac:dyDescent="0.35">
      <c r="B15" s="15" t="s">
        <v>85</v>
      </c>
      <c r="C15" s="14">
        <v>1.9857158873669501E-2</v>
      </c>
      <c r="D15" s="14">
        <v>2.5476980355243602E-2</v>
      </c>
      <c r="E15" s="14">
        <v>1.4956026573222699E-2</v>
      </c>
      <c r="F15" s="14"/>
      <c r="G15" s="14">
        <v>4.2448057033008697E-2</v>
      </c>
      <c r="H15" s="14">
        <v>4.8399533480808698E-3</v>
      </c>
      <c r="I15" s="14">
        <v>1.9438435623152499E-2</v>
      </c>
      <c r="J15" s="14">
        <v>1.8248493653824999E-2</v>
      </c>
      <c r="K15" s="14">
        <v>1.8362456658140298E-2</v>
      </c>
      <c r="L15" s="14">
        <v>2.3192771486857399E-2</v>
      </c>
      <c r="M15" s="14"/>
      <c r="N15" s="14">
        <v>2.7540624846440199E-2</v>
      </c>
      <c r="O15" s="14">
        <v>1.8307552290925799E-2</v>
      </c>
      <c r="P15" s="14"/>
      <c r="Q15" s="14">
        <v>0</v>
      </c>
      <c r="R15" s="14">
        <v>3.2802603925174999E-2</v>
      </c>
      <c r="S15" s="14">
        <v>3.1657862200055203E-2</v>
      </c>
      <c r="T15" s="14">
        <v>1.45567922730299E-2</v>
      </c>
      <c r="U15" s="14">
        <v>0</v>
      </c>
      <c r="V15" s="14">
        <v>9.4822393305003493E-3</v>
      </c>
      <c r="W15" s="14">
        <v>8.099841470461E-3</v>
      </c>
      <c r="X15" s="14">
        <v>3.1797643847661497E-2</v>
      </c>
      <c r="Y15" s="14">
        <v>2.9413629052874399E-2</v>
      </c>
      <c r="Z15" s="14">
        <v>0</v>
      </c>
      <c r="AA15" s="14"/>
      <c r="AB15" s="14">
        <v>2.35291857916088E-2</v>
      </c>
      <c r="AC15" s="14">
        <v>2.7793307712370399E-2</v>
      </c>
      <c r="AD15" s="14">
        <v>1.6970491951779E-2</v>
      </c>
      <c r="AE15" s="14"/>
      <c r="AF15" s="14">
        <v>2.7754994538514099E-2</v>
      </c>
      <c r="AG15" s="14">
        <v>1.5893053677504401E-2</v>
      </c>
      <c r="AH15" s="14">
        <v>0</v>
      </c>
      <c r="AI15" s="14">
        <v>1.0715726711520599E-2</v>
      </c>
      <c r="AJ15" s="14"/>
      <c r="AK15" s="14">
        <v>3.3054376753022703E-2</v>
      </c>
      <c r="AL15" s="14">
        <v>1.4578520886145601E-2</v>
      </c>
      <c r="AM15" s="14">
        <v>1.3767719059163E-2</v>
      </c>
      <c r="AN15" s="14">
        <v>0</v>
      </c>
      <c r="AO15" s="14"/>
      <c r="AP15" s="14">
        <v>1.9149521689624201E-2</v>
      </c>
      <c r="AQ15" s="14">
        <v>3.2180771134399301E-2</v>
      </c>
      <c r="AR15" s="14">
        <v>9.8255633844173407E-3</v>
      </c>
      <c r="AS15" s="14"/>
      <c r="AT15" s="14">
        <v>2.1910696959756899E-2</v>
      </c>
      <c r="AU15" s="14">
        <v>1.6455441704418899E-2</v>
      </c>
      <c r="AV15" s="14">
        <v>3.3488611510685898E-2</v>
      </c>
      <c r="AW15" s="14"/>
      <c r="AX15" s="14">
        <v>3.0011526969091901E-2</v>
      </c>
      <c r="AY15" s="14">
        <v>1.90090927749802E-2</v>
      </c>
      <c r="AZ15" s="14">
        <v>1.98724818014136E-2</v>
      </c>
      <c r="BA15" s="14"/>
      <c r="BB15" s="14">
        <v>0</v>
      </c>
      <c r="BC15" s="14">
        <v>2.4821002460834799E-2</v>
      </c>
      <c r="BD15" s="14"/>
      <c r="BE15" s="14">
        <v>2.9216171968918601E-2</v>
      </c>
      <c r="BF15" s="14">
        <v>2.8618366011393401E-3</v>
      </c>
      <c r="BG15" s="14"/>
      <c r="BH15" s="14">
        <v>4.38473360627322E-3</v>
      </c>
      <c r="BI15" s="14">
        <v>2.4097964931591598E-2</v>
      </c>
    </row>
    <row r="16" spans="2:61" x14ac:dyDescent="0.35">
      <c r="B16" s="15" t="s">
        <v>86</v>
      </c>
      <c r="C16" s="20">
        <v>2.9163672289221999E-2</v>
      </c>
      <c r="D16" s="20">
        <v>3.1319502376618999E-2</v>
      </c>
      <c r="E16" s="20">
        <v>2.7447380908532701E-2</v>
      </c>
      <c r="F16" s="20"/>
      <c r="G16" s="20">
        <v>2.6241137033706001E-2</v>
      </c>
      <c r="H16" s="20">
        <v>4.9752569061326198E-2</v>
      </c>
      <c r="I16" s="20">
        <v>3.0356185490508499E-2</v>
      </c>
      <c r="J16" s="20">
        <v>2.42143796052617E-2</v>
      </c>
      <c r="K16" s="20">
        <v>1.4985611310635701E-2</v>
      </c>
      <c r="L16" s="20">
        <v>2.2653783834438699E-2</v>
      </c>
      <c r="M16" s="20"/>
      <c r="N16" s="20">
        <v>2.4447406728492299E-2</v>
      </c>
      <c r="O16" s="20">
        <v>3.01148518981087E-2</v>
      </c>
      <c r="P16" s="20"/>
      <c r="Q16" s="20">
        <v>8.7459233416405005E-2</v>
      </c>
      <c r="R16" s="20">
        <v>3.2209020200978003E-2</v>
      </c>
      <c r="S16" s="20">
        <v>1.16379923521625E-2</v>
      </c>
      <c r="T16" s="20">
        <v>1.69795047828563E-2</v>
      </c>
      <c r="U16" s="20">
        <v>0</v>
      </c>
      <c r="V16" s="20">
        <v>3.3820336459874499E-2</v>
      </c>
      <c r="W16" s="20">
        <v>1.7015471676025101E-2</v>
      </c>
      <c r="X16" s="20">
        <v>2.0796283034067199E-2</v>
      </c>
      <c r="Y16" s="20">
        <v>2.0041262138094599E-2</v>
      </c>
      <c r="Z16" s="20">
        <v>7.4916135715268201E-2</v>
      </c>
      <c r="AA16" s="20"/>
      <c r="AB16" s="20">
        <v>7.1332111794543901E-3</v>
      </c>
      <c r="AC16" s="20">
        <v>3.4164801353665203E-2</v>
      </c>
      <c r="AD16" s="20">
        <v>2.48244833054845E-2</v>
      </c>
      <c r="AE16" s="20"/>
      <c r="AF16" s="20">
        <v>1.45599961825579E-2</v>
      </c>
      <c r="AG16" s="20">
        <v>3.11759620518503E-2</v>
      </c>
      <c r="AH16" s="20">
        <v>0</v>
      </c>
      <c r="AI16" s="20">
        <v>5.3888026489201601E-2</v>
      </c>
      <c r="AJ16" s="20"/>
      <c r="AK16" s="20">
        <v>2.2918406978644001E-2</v>
      </c>
      <c r="AL16" s="20">
        <v>2.7355072799935199E-2</v>
      </c>
      <c r="AM16" s="20">
        <v>2.8840604704845701E-2</v>
      </c>
      <c r="AN16" s="20">
        <v>0</v>
      </c>
      <c r="AO16" s="20"/>
      <c r="AP16" s="20">
        <v>1.3313913281316999E-2</v>
      </c>
      <c r="AQ16" s="20">
        <v>2.8323987330275999E-2</v>
      </c>
      <c r="AR16" s="20">
        <v>2.3817408406215101E-2</v>
      </c>
      <c r="AS16" s="20"/>
      <c r="AT16" s="20">
        <v>1.0126224640243301E-2</v>
      </c>
      <c r="AU16" s="20">
        <v>4.0586140186179197E-2</v>
      </c>
      <c r="AV16" s="20">
        <v>1.07012223982426E-2</v>
      </c>
      <c r="AW16" s="20"/>
      <c r="AX16" s="20">
        <v>2.5046701477067501E-2</v>
      </c>
      <c r="AY16" s="20">
        <v>2.1281849519673199E-2</v>
      </c>
      <c r="AZ16" s="20">
        <v>3.5014763076954003E-2</v>
      </c>
      <c r="BA16" s="20"/>
      <c r="BB16" s="20">
        <v>6.4314823589712196E-3</v>
      </c>
      <c r="BC16" s="20">
        <v>2.4862365494062798E-2</v>
      </c>
      <c r="BD16" s="20"/>
      <c r="BE16" s="20">
        <v>1.9044952769551898E-2</v>
      </c>
      <c r="BF16" s="20">
        <v>4.7538569030143502E-2</v>
      </c>
      <c r="BG16" s="20"/>
      <c r="BH16" s="20">
        <v>2.7530180128594098E-2</v>
      </c>
      <c r="BI16" s="20">
        <v>2.9611392884451301E-2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v>
      </c>
      <c r="D9" s="14">
        <v>0</v>
      </c>
      <c r="E9" s="14">
        <v>0</v>
      </c>
      <c r="F9" s="14"/>
      <c r="G9" s="14">
        <v>0</v>
      </c>
      <c r="H9" s="14">
        <v>0</v>
      </c>
      <c r="I9" s="14">
        <v>0</v>
      </c>
      <c r="J9" s="14">
        <v>0</v>
      </c>
      <c r="K9" s="14">
        <v>0</v>
      </c>
      <c r="L9" s="14">
        <v>0</v>
      </c>
      <c r="M9" s="14"/>
      <c r="N9" s="14">
        <v>0</v>
      </c>
      <c r="O9" s="14">
        <v>0</v>
      </c>
      <c r="P9" s="14"/>
      <c r="Q9" s="14">
        <v>0</v>
      </c>
      <c r="R9" s="14">
        <v>0</v>
      </c>
      <c r="S9" s="14">
        <v>0</v>
      </c>
      <c r="T9" s="14">
        <v>0</v>
      </c>
      <c r="U9" s="14">
        <v>0</v>
      </c>
      <c r="V9" s="14">
        <v>0</v>
      </c>
      <c r="W9" s="14">
        <v>0</v>
      </c>
      <c r="X9" s="14">
        <v>0</v>
      </c>
      <c r="Y9" s="14">
        <v>0</v>
      </c>
      <c r="Z9" s="14">
        <v>0</v>
      </c>
      <c r="AA9" s="14"/>
      <c r="AB9" s="14">
        <v>0</v>
      </c>
      <c r="AC9" s="14">
        <v>0</v>
      </c>
      <c r="AD9" s="14">
        <v>0</v>
      </c>
      <c r="AE9" s="14"/>
      <c r="AF9" s="14">
        <v>0</v>
      </c>
      <c r="AG9" s="14">
        <v>0</v>
      </c>
      <c r="AH9" s="14">
        <v>0</v>
      </c>
      <c r="AI9" s="14">
        <v>0</v>
      </c>
      <c r="AJ9" s="14"/>
      <c r="AK9" s="14">
        <v>0</v>
      </c>
      <c r="AL9" s="14">
        <v>0</v>
      </c>
      <c r="AM9" s="14">
        <v>0</v>
      </c>
      <c r="AN9" s="14">
        <v>0</v>
      </c>
      <c r="AO9" s="14"/>
      <c r="AP9" s="14">
        <v>0</v>
      </c>
      <c r="AQ9" s="14">
        <v>0</v>
      </c>
      <c r="AR9" s="14">
        <v>0</v>
      </c>
      <c r="AS9" s="14"/>
      <c r="AT9" s="14">
        <v>0</v>
      </c>
      <c r="AU9" s="14">
        <v>0</v>
      </c>
      <c r="AV9" s="14">
        <v>0</v>
      </c>
      <c r="AW9" s="14"/>
      <c r="AX9" s="14">
        <v>0</v>
      </c>
      <c r="AY9" s="14">
        <v>0</v>
      </c>
      <c r="AZ9" s="14">
        <v>0</v>
      </c>
      <c r="BA9" s="14"/>
      <c r="BB9" s="14">
        <v>0</v>
      </c>
      <c r="BC9" s="14">
        <v>0</v>
      </c>
      <c r="BD9" s="14"/>
      <c r="BE9" s="14">
        <v>0</v>
      </c>
      <c r="BF9" s="14">
        <v>0</v>
      </c>
      <c r="BG9" s="14"/>
      <c r="BH9" s="14">
        <v>0</v>
      </c>
      <c r="BI9" s="14">
        <v>0</v>
      </c>
    </row>
    <row r="10" spans="2:61" x14ac:dyDescent="0.35">
      <c r="B10" s="15" t="s">
        <v>80</v>
      </c>
      <c r="C10" s="14">
        <v>0</v>
      </c>
      <c r="D10" s="14">
        <v>0</v>
      </c>
      <c r="E10" s="14">
        <v>0</v>
      </c>
      <c r="F10" s="14"/>
      <c r="G10" s="14">
        <v>0</v>
      </c>
      <c r="H10" s="14">
        <v>0</v>
      </c>
      <c r="I10" s="14">
        <v>0</v>
      </c>
      <c r="J10" s="14">
        <v>0</v>
      </c>
      <c r="K10" s="14">
        <v>0</v>
      </c>
      <c r="L10" s="14">
        <v>0</v>
      </c>
      <c r="M10" s="14"/>
      <c r="N10" s="14">
        <v>0</v>
      </c>
      <c r="O10" s="14">
        <v>0</v>
      </c>
      <c r="P10" s="14"/>
      <c r="Q10" s="14">
        <v>0</v>
      </c>
      <c r="R10" s="14">
        <v>0</v>
      </c>
      <c r="S10" s="14">
        <v>0</v>
      </c>
      <c r="T10" s="14">
        <v>0</v>
      </c>
      <c r="U10" s="14">
        <v>0</v>
      </c>
      <c r="V10" s="14">
        <v>0</v>
      </c>
      <c r="W10" s="14">
        <v>0</v>
      </c>
      <c r="X10" s="14">
        <v>0</v>
      </c>
      <c r="Y10" s="14">
        <v>0</v>
      </c>
      <c r="Z10" s="14">
        <v>0</v>
      </c>
      <c r="AA10" s="14"/>
      <c r="AB10" s="14">
        <v>0</v>
      </c>
      <c r="AC10" s="14">
        <v>0</v>
      </c>
      <c r="AD10" s="14">
        <v>0</v>
      </c>
      <c r="AE10" s="14"/>
      <c r="AF10" s="14">
        <v>0</v>
      </c>
      <c r="AG10" s="14">
        <v>0</v>
      </c>
      <c r="AH10" s="14">
        <v>0</v>
      </c>
      <c r="AI10" s="14">
        <v>0</v>
      </c>
      <c r="AJ10" s="14"/>
      <c r="AK10" s="14">
        <v>0</v>
      </c>
      <c r="AL10" s="14">
        <v>0</v>
      </c>
      <c r="AM10" s="14">
        <v>0</v>
      </c>
      <c r="AN10" s="14">
        <v>0</v>
      </c>
      <c r="AO10" s="14"/>
      <c r="AP10" s="14">
        <v>0</v>
      </c>
      <c r="AQ10" s="14">
        <v>0</v>
      </c>
      <c r="AR10" s="14">
        <v>0</v>
      </c>
      <c r="AS10" s="14"/>
      <c r="AT10" s="14">
        <v>0</v>
      </c>
      <c r="AU10" s="14">
        <v>0</v>
      </c>
      <c r="AV10" s="14">
        <v>0</v>
      </c>
      <c r="AW10" s="14"/>
      <c r="AX10" s="14">
        <v>0</v>
      </c>
      <c r="AY10" s="14">
        <v>0</v>
      </c>
      <c r="AZ10" s="14">
        <v>0</v>
      </c>
      <c r="BA10" s="14"/>
      <c r="BB10" s="14">
        <v>0</v>
      </c>
      <c r="BC10" s="14">
        <v>0</v>
      </c>
      <c r="BD10" s="14"/>
      <c r="BE10" s="14">
        <v>0</v>
      </c>
      <c r="BF10" s="14">
        <v>0</v>
      </c>
      <c r="BG10" s="14"/>
      <c r="BH10" s="14">
        <v>0</v>
      </c>
      <c r="BI10" s="14">
        <v>0</v>
      </c>
    </row>
    <row r="11" spans="2:61" x14ac:dyDescent="0.35">
      <c r="B11" s="15" t="s">
        <v>81</v>
      </c>
      <c r="C11" s="14">
        <v>1</v>
      </c>
      <c r="D11" s="14">
        <v>1</v>
      </c>
      <c r="E11" s="14">
        <v>1</v>
      </c>
      <c r="F11" s="14"/>
      <c r="G11" s="14">
        <v>1</v>
      </c>
      <c r="H11" s="14">
        <v>1</v>
      </c>
      <c r="I11" s="14">
        <v>1</v>
      </c>
      <c r="J11" s="14">
        <v>1</v>
      </c>
      <c r="K11" s="14">
        <v>1</v>
      </c>
      <c r="L11" s="14">
        <v>1</v>
      </c>
      <c r="M11" s="14"/>
      <c r="N11" s="14">
        <v>1</v>
      </c>
      <c r="O11" s="14">
        <v>1</v>
      </c>
      <c r="P11" s="14"/>
      <c r="Q11" s="14">
        <v>1</v>
      </c>
      <c r="R11" s="14">
        <v>1</v>
      </c>
      <c r="S11" s="14">
        <v>1</v>
      </c>
      <c r="T11" s="14">
        <v>1</v>
      </c>
      <c r="U11" s="14">
        <v>1</v>
      </c>
      <c r="V11" s="14">
        <v>1</v>
      </c>
      <c r="W11" s="14">
        <v>1</v>
      </c>
      <c r="X11" s="14">
        <v>1</v>
      </c>
      <c r="Y11" s="14">
        <v>1</v>
      </c>
      <c r="Z11" s="14">
        <v>1</v>
      </c>
      <c r="AA11" s="14"/>
      <c r="AB11" s="14">
        <v>1</v>
      </c>
      <c r="AC11" s="14">
        <v>1</v>
      </c>
      <c r="AD11" s="14">
        <v>1</v>
      </c>
      <c r="AE11" s="14"/>
      <c r="AF11" s="14">
        <v>1</v>
      </c>
      <c r="AG11" s="14">
        <v>1</v>
      </c>
      <c r="AH11" s="14">
        <v>1</v>
      </c>
      <c r="AI11" s="14">
        <v>1</v>
      </c>
      <c r="AJ11" s="14"/>
      <c r="AK11" s="14">
        <v>1</v>
      </c>
      <c r="AL11" s="14">
        <v>1</v>
      </c>
      <c r="AM11" s="14">
        <v>1</v>
      </c>
      <c r="AN11" s="14">
        <v>1</v>
      </c>
      <c r="AO11" s="14"/>
      <c r="AP11" s="14">
        <v>1</v>
      </c>
      <c r="AQ11" s="14">
        <v>1</v>
      </c>
      <c r="AR11" s="14">
        <v>1</v>
      </c>
      <c r="AS11" s="14"/>
      <c r="AT11" s="14">
        <v>1</v>
      </c>
      <c r="AU11" s="14">
        <v>1</v>
      </c>
      <c r="AV11" s="14">
        <v>1</v>
      </c>
      <c r="AW11" s="14"/>
      <c r="AX11" s="14">
        <v>1</v>
      </c>
      <c r="AY11" s="14">
        <v>1</v>
      </c>
      <c r="AZ11" s="14">
        <v>1</v>
      </c>
      <c r="BA11" s="14"/>
      <c r="BB11" s="14">
        <v>1</v>
      </c>
      <c r="BC11" s="14">
        <v>1</v>
      </c>
      <c r="BD11" s="14"/>
      <c r="BE11" s="14">
        <v>1</v>
      </c>
      <c r="BF11" s="14">
        <v>1</v>
      </c>
      <c r="BG11" s="14"/>
      <c r="BH11" s="14">
        <v>1</v>
      </c>
      <c r="BI11" s="14">
        <v>1</v>
      </c>
    </row>
    <row r="12" spans="2:61" x14ac:dyDescent="0.35">
      <c r="B12" s="15" t="s">
        <v>82</v>
      </c>
      <c r="C12" s="14">
        <v>0</v>
      </c>
      <c r="D12" s="14">
        <v>0</v>
      </c>
      <c r="E12" s="14">
        <v>0</v>
      </c>
      <c r="F12" s="14"/>
      <c r="G12" s="14">
        <v>0</v>
      </c>
      <c r="H12" s="14">
        <v>0</v>
      </c>
      <c r="I12" s="14">
        <v>0</v>
      </c>
      <c r="J12" s="14">
        <v>0</v>
      </c>
      <c r="K12" s="14">
        <v>0</v>
      </c>
      <c r="L12" s="14">
        <v>0</v>
      </c>
      <c r="M12" s="14"/>
      <c r="N12" s="14">
        <v>0</v>
      </c>
      <c r="O12" s="14">
        <v>0</v>
      </c>
      <c r="P12" s="14"/>
      <c r="Q12" s="14">
        <v>0</v>
      </c>
      <c r="R12" s="14">
        <v>0</v>
      </c>
      <c r="S12" s="14">
        <v>0</v>
      </c>
      <c r="T12" s="14">
        <v>0</v>
      </c>
      <c r="U12" s="14">
        <v>0</v>
      </c>
      <c r="V12" s="14">
        <v>0</v>
      </c>
      <c r="W12" s="14">
        <v>0</v>
      </c>
      <c r="X12" s="14">
        <v>0</v>
      </c>
      <c r="Y12" s="14">
        <v>0</v>
      </c>
      <c r="Z12" s="14">
        <v>0</v>
      </c>
      <c r="AA12" s="14"/>
      <c r="AB12" s="14">
        <v>0</v>
      </c>
      <c r="AC12" s="14">
        <v>0</v>
      </c>
      <c r="AD12" s="14">
        <v>0</v>
      </c>
      <c r="AE12" s="14"/>
      <c r="AF12" s="14">
        <v>0</v>
      </c>
      <c r="AG12" s="14">
        <v>0</v>
      </c>
      <c r="AH12" s="14">
        <v>0</v>
      </c>
      <c r="AI12" s="14">
        <v>0</v>
      </c>
      <c r="AJ12" s="14"/>
      <c r="AK12" s="14">
        <v>0</v>
      </c>
      <c r="AL12" s="14">
        <v>0</v>
      </c>
      <c r="AM12" s="14">
        <v>0</v>
      </c>
      <c r="AN12" s="14">
        <v>0</v>
      </c>
      <c r="AO12" s="14"/>
      <c r="AP12" s="14">
        <v>0</v>
      </c>
      <c r="AQ12" s="14">
        <v>0</v>
      </c>
      <c r="AR12" s="14">
        <v>0</v>
      </c>
      <c r="AS12" s="14"/>
      <c r="AT12" s="14">
        <v>0</v>
      </c>
      <c r="AU12" s="14">
        <v>0</v>
      </c>
      <c r="AV12" s="14">
        <v>0</v>
      </c>
      <c r="AW12" s="14"/>
      <c r="AX12" s="14">
        <v>0</v>
      </c>
      <c r="AY12" s="14">
        <v>0</v>
      </c>
      <c r="AZ12" s="14">
        <v>0</v>
      </c>
      <c r="BA12" s="14"/>
      <c r="BB12" s="14">
        <v>0</v>
      </c>
      <c r="BC12" s="14">
        <v>0</v>
      </c>
      <c r="BD12" s="14"/>
      <c r="BE12" s="14">
        <v>0</v>
      </c>
      <c r="BF12" s="14">
        <v>0</v>
      </c>
      <c r="BG12" s="14"/>
      <c r="BH12" s="14">
        <v>0</v>
      </c>
      <c r="BI12" s="14">
        <v>0</v>
      </c>
    </row>
    <row r="13" spans="2:61" x14ac:dyDescent="0.35">
      <c r="B13" s="15" t="s">
        <v>83</v>
      </c>
      <c r="C13" s="14">
        <v>0</v>
      </c>
      <c r="D13" s="14">
        <v>0</v>
      </c>
      <c r="E13" s="14">
        <v>0</v>
      </c>
      <c r="F13" s="14"/>
      <c r="G13" s="14">
        <v>0</v>
      </c>
      <c r="H13" s="14">
        <v>0</v>
      </c>
      <c r="I13" s="14">
        <v>0</v>
      </c>
      <c r="J13" s="14">
        <v>0</v>
      </c>
      <c r="K13" s="14">
        <v>0</v>
      </c>
      <c r="L13" s="14">
        <v>0</v>
      </c>
      <c r="M13" s="14"/>
      <c r="N13" s="14">
        <v>0</v>
      </c>
      <c r="O13" s="14">
        <v>0</v>
      </c>
      <c r="P13" s="14"/>
      <c r="Q13" s="14">
        <v>0</v>
      </c>
      <c r="R13" s="14">
        <v>0</v>
      </c>
      <c r="S13" s="14">
        <v>0</v>
      </c>
      <c r="T13" s="14">
        <v>0</v>
      </c>
      <c r="U13" s="14">
        <v>0</v>
      </c>
      <c r="V13" s="14">
        <v>0</v>
      </c>
      <c r="W13" s="14">
        <v>0</v>
      </c>
      <c r="X13" s="14">
        <v>0</v>
      </c>
      <c r="Y13" s="14">
        <v>0</v>
      </c>
      <c r="Z13" s="14">
        <v>0</v>
      </c>
      <c r="AA13" s="14"/>
      <c r="AB13" s="14">
        <v>0</v>
      </c>
      <c r="AC13" s="14">
        <v>0</v>
      </c>
      <c r="AD13" s="14">
        <v>0</v>
      </c>
      <c r="AE13" s="14"/>
      <c r="AF13" s="14">
        <v>0</v>
      </c>
      <c r="AG13" s="14">
        <v>0</v>
      </c>
      <c r="AH13" s="14">
        <v>0</v>
      </c>
      <c r="AI13" s="14">
        <v>0</v>
      </c>
      <c r="AJ13" s="14"/>
      <c r="AK13" s="14">
        <v>0</v>
      </c>
      <c r="AL13" s="14">
        <v>0</v>
      </c>
      <c r="AM13" s="14">
        <v>0</v>
      </c>
      <c r="AN13" s="14">
        <v>0</v>
      </c>
      <c r="AO13" s="14"/>
      <c r="AP13" s="14">
        <v>0</v>
      </c>
      <c r="AQ13" s="14">
        <v>0</v>
      </c>
      <c r="AR13" s="14">
        <v>0</v>
      </c>
      <c r="AS13" s="14"/>
      <c r="AT13" s="14">
        <v>0</v>
      </c>
      <c r="AU13" s="14">
        <v>0</v>
      </c>
      <c r="AV13" s="14">
        <v>0</v>
      </c>
      <c r="AW13" s="14"/>
      <c r="AX13" s="14">
        <v>0</v>
      </c>
      <c r="AY13" s="14">
        <v>0</v>
      </c>
      <c r="AZ13" s="14">
        <v>0</v>
      </c>
      <c r="BA13" s="14"/>
      <c r="BB13" s="14">
        <v>0</v>
      </c>
      <c r="BC13" s="14">
        <v>0</v>
      </c>
      <c r="BD13" s="14"/>
      <c r="BE13" s="14">
        <v>0</v>
      </c>
      <c r="BF13" s="14">
        <v>0</v>
      </c>
      <c r="BG13" s="14"/>
      <c r="BH13" s="14">
        <v>0</v>
      </c>
      <c r="BI13" s="14">
        <v>0</v>
      </c>
    </row>
    <row r="14" spans="2:61" x14ac:dyDescent="0.35">
      <c r="B14" s="15" t="s">
        <v>84</v>
      </c>
      <c r="C14" s="14">
        <v>0</v>
      </c>
      <c r="D14" s="14">
        <v>0</v>
      </c>
      <c r="E14" s="14">
        <v>0</v>
      </c>
      <c r="F14" s="14"/>
      <c r="G14" s="14">
        <v>0</v>
      </c>
      <c r="H14" s="14">
        <v>0</v>
      </c>
      <c r="I14" s="14">
        <v>0</v>
      </c>
      <c r="J14" s="14">
        <v>0</v>
      </c>
      <c r="K14" s="14">
        <v>0</v>
      </c>
      <c r="L14" s="14">
        <v>0</v>
      </c>
      <c r="M14" s="14"/>
      <c r="N14" s="14">
        <v>0</v>
      </c>
      <c r="O14" s="14">
        <v>0</v>
      </c>
      <c r="P14" s="14"/>
      <c r="Q14" s="14">
        <v>0</v>
      </c>
      <c r="R14" s="14">
        <v>0</v>
      </c>
      <c r="S14" s="14">
        <v>0</v>
      </c>
      <c r="T14" s="14">
        <v>0</v>
      </c>
      <c r="U14" s="14">
        <v>0</v>
      </c>
      <c r="V14" s="14">
        <v>0</v>
      </c>
      <c r="W14" s="14">
        <v>0</v>
      </c>
      <c r="X14" s="14">
        <v>0</v>
      </c>
      <c r="Y14" s="14">
        <v>0</v>
      </c>
      <c r="Z14" s="14">
        <v>0</v>
      </c>
      <c r="AA14" s="14"/>
      <c r="AB14" s="14">
        <v>0</v>
      </c>
      <c r="AC14" s="14">
        <v>0</v>
      </c>
      <c r="AD14" s="14">
        <v>0</v>
      </c>
      <c r="AE14" s="14"/>
      <c r="AF14" s="14">
        <v>0</v>
      </c>
      <c r="AG14" s="14">
        <v>0</v>
      </c>
      <c r="AH14" s="14">
        <v>0</v>
      </c>
      <c r="AI14" s="14">
        <v>0</v>
      </c>
      <c r="AJ14" s="14"/>
      <c r="AK14" s="14">
        <v>0</v>
      </c>
      <c r="AL14" s="14">
        <v>0</v>
      </c>
      <c r="AM14" s="14">
        <v>0</v>
      </c>
      <c r="AN14" s="14">
        <v>0</v>
      </c>
      <c r="AO14" s="14"/>
      <c r="AP14" s="14">
        <v>0</v>
      </c>
      <c r="AQ14" s="14">
        <v>0</v>
      </c>
      <c r="AR14" s="14">
        <v>0</v>
      </c>
      <c r="AS14" s="14"/>
      <c r="AT14" s="14">
        <v>0</v>
      </c>
      <c r="AU14" s="14">
        <v>0</v>
      </c>
      <c r="AV14" s="14">
        <v>0</v>
      </c>
      <c r="AW14" s="14"/>
      <c r="AX14" s="14">
        <v>0</v>
      </c>
      <c r="AY14" s="14">
        <v>0</v>
      </c>
      <c r="AZ14" s="14">
        <v>0</v>
      </c>
      <c r="BA14" s="14"/>
      <c r="BB14" s="14">
        <v>0</v>
      </c>
      <c r="BC14" s="14">
        <v>0</v>
      </c>
      <c r="BD14" s="14"/>
      <c r="BE14" s="14">
        <v>0</v>
      </c>
      <c r="BF14" s="14">
        <v>0</v>
      </c>
      <c r="BG14" s="14"/>
      <c r="BH14" s="14">
        <v>0</v>
      </c>
      <c r="BI14" s="14">
        <v>0</v>
      </c>
    </row>
    <row r="15" spans="2:61" x14ac:dyDescent="0.35">
      <c r="B15" s="15" t="s">
        <v>85</v>
      </c>
      <c r="C15" s="14">
        <v>0</v>
      </c>
      <c r="D15" s="14">
        <v>0</v>
      </c>
      <c r="E15" s="14">
        <v>0</v>
      </c>
      <c r="F15" s="14"/>
      <c r="G15" s="14">
        <v>0</v>
      </c>
      <c r="H15" s="14">
        <v>0</v>
      </c>
      <c r="I15" s="14">
        <v>0</v>
      </c>
      <c r="J15" s="14">
        <v>0</v>
      </c>
      <c r="K15" s="14">
        <v>0</v>
      </c>
      <c r="L15" s="14">
        <v>0</v>
      </c>
      <c r="M15" s="14"/>
      <c r="N15" s="14">
        <v>0</v>
      </c>
      <c r="O15" s="14">
        <v>0</v>
      </c>
      <c r="P15" s="14"/>
      <c r="Q15" s="14">
        <v>0</v>
      </c>
      <c r="R15" s="14">
        <v>0</v>
      </c>
      <c r="S15" s="14">
        <v>0</v>
      </c>
      <c r="T15" s="14">
        <v>0</v>
      </c>
      <c r="U15" s="14">
        <v>0</v>
      </c>
      <c r="V15" s="14">
        <v>0</v>
      </c>
      <c r="W15" s="14">
        <v>0</v>
      </c>
      <c r="X15" s="14">
        <v>0</v>
      </c>
      <c r="Y15" s="14">
        <v>0</v>
      </c>
      <c r="Z15" s="14">
        <v>0</v>
      </c>
      <c r="AA15" s="14"/>
      <c r="AB15" s="14">
        <v>0</v>
      </c>
      <c r="AC15" s="14">
        <v>0</v>
      </c>
      <c r="AD15" s="14">
        <v>0</v>
      </c>
      <c r="AE15" s="14"/>
      <c r="AF15" s="14">
        <v>0</v>
      </c>
      <c r="AG15" s="14">
        <v>0</v>
      </c>
      <c r="AH15" s="14">
        <v>0</v>
      </c>
      <c r="AI15" s="14">
        <v>0</v>
      </c>
      <c r="AJ15" s="14"/>
      <c r="AK15" s="14">
        <v>0</v>
      </c>
      <c r="AL15" s="14">
        <v>0</v>
      </c>
      <c r="AM15" s="14">
        <v>0</v>
      </c>
      <c r="AN15" s="14">
        <v>0</v>
      </c>
      <c r="AO15" s="14"/>
      <c r="AP15" s="14">
        <v>0</v>
      </c>
      <c r="AQ15" s="14">
        <v>0</v>
      </c>
      <c r="AR15" s="14">
        <v>0</v>
      </c>
      <c r="AS15" s="14"/>
      <c r="AT15" s="14">
        <v>0</v>
      </c>
      <c r="AU15" s="14">
        <v>0</v>
      </c>
      <c r="AV15" s="14">
        <v>0</v>
      </c>
      <c r="AW15" s="14"/>
      <c r="AX15" s="14">
        <v>0</v>
      </c>
      <c r="AY15" s="14">
        <v>0</v>
      </c>
      <c r="AZ15" s="14">
        <v>0</v>
      </c>
      <c r="BA15" s="14"/>
      <c r="BB15" s="14">
        <v>0</v>
      </c>
      <c r="BC15" s="14">
        <v>0</v>
      </c>
      <c r="BD15" s="14"/>
      <c r="BE15" s="14">
        <v>0</v>
      </c>
      <c r="BF15" s="14">
        <v>0</v>
      </c>
      <c r="BG15" s="14"/>
      <c r="BH15" s="14">
        <v>0</v>
      </c>
      <c r="BI15" s="14">
        <v>0</v>
      </c>
    </row>
    <row r="16" spans="2:61" x14ac:dyDescent="0.35">
      <c r="B16" s="15" t="s">
        <v>86</v>
      </c>
      <c r="C16" s="20">
        <v>0</v>
      </c>
      <c r="D16" s="20">
        <v>0</v>
      </c>
      <c r="E16" s="20">
        <v>0</v>
      </c>
      <c r="F16" s="20"/>
      <c r="G16" s="20">
        <v>0</v>
      </c>
      <c r="H16" s="20">
        <v>0</v>
      </c>
      <c r="I16" s="20">
        <v>0</v>
      </c>
      <c r="J16" s="20">
        <v>0</v>
      </c>
      <c r="K16" s="20">
        <v>0</v>
      </c>
      <c r="L16" s="20">
        <v>0</v>
      </c>
      <c r="M16" s="20"/>
      <c r="N16" s="20">
        <v>0</v>
      </c>
      <c r="O16" s="20">
        <v>0</v>
      </c>
      <c r="P16" s="20"/>
      <c r="Q16" s="20">
        <v>0</v>
      </c>
      <c r="R16" s="20">
        <v>0</v>
      </c>
      <c r="S16" s="20">
        <v>0</v>
      </c>
      <c r="T16" s="20">
        <v>0</v>
      </c>
      <c r="U16" s="20">
        <v>0</v>
      </c>
      <c r="V16" s="20">
        <v>0</v>
      </c>
      <c r="W16" s="20">
        <v>0</v>
      </c>
      <c r="X16" s="20">
        <v>0</v>
      </c>
      <c r="Y16" s="20">
        <v>0</v>
      </c>
      <c r="Z16" s="20">
        <v>0</v>
      </c>
      <c r="AA16" s="20"/>
      <c r="AB16" s="20">
        <v>0</v>
      </c>
      <c r="AC16" s="20">
        <v>0</v>
      </c>
      <c r="AD16" s="20">
        <v>0</v>
      </c>
      <c r="AE16" s="20"/>
      <c r="AF16" s="20">
        <v>0</v>
      </c>
      <c r="AG16" s="20">
        <v>0</v>
      </c>
      <c r="AH16" s="20">
        <v>0</v>
      </c>
      <c r="AI16" s="20">
        <v>0</v>
      </c>
      <c r="AJ16" s="20"/>
      <c r="AK16" s="20">
        <v>0</v>
      </c>
      <c r="AL16" s="20">
        <v>0</v>
      </c>
      <c r="AM16" s="20">
        <v>0</v>
      </c>
      <c r="AN16" s="20">
        <v>0</v>
      </c>
      <c r="AO16" s="20"/>
      <c r="AP16" s="20">
        <v>0</v>
      </c>
      <c r="AQ16" s="20">
        <v>0</v>
      </c>
      <c r="AR16" s="20">
        <v>0</v>
      </c>
      <c r="AS16" s="20"/>
      <c r="AT16" s="20">
        <v>0</v>
      </c>
      <c r="AU16" s="20">
        <v>0</v>
      </c>
      <c r="AV16" s="20">
        <v>0</v>
      </c>
      <c r="AW16" s="20"/>
      <c r="AX16" s="20">
        <v>0</v>
      </c>
      <c r="AY16" s="20">
        <v>0</v>
      </c>
      <c r="AZ16" s="20">
        <v>0</v>
      </c>
      <c r="BA16" s="20"/>
      <c r="BB16" s="20">
        <v>0</v>
      </c>
      <c r="BC16" s="20">
        <v>0</v>
      </c>
      <c r="BD16" s="20"/>
      <c r="BE16" s="20">
        <v>0</v>
      </c>
      <c r="BF16" s="20">
        <v>0</v>
      </c>
      <c r="BG16" s="20"/>
      <c r="BH16" s="20">
        <v>0</v>
      </c>
      <c r="BI16" s="20">
        <v>0</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0.25433410634125497</v>
      </c>
      <c r="D9" s="14">
        <v>0.249877854866703</v>
      </c>
      <c r="E9" s="14">
        <v>0.25674698887790098</v>
      </c>
      <c r="F9" s="14"/>
      <c r="G9" s="14">
        <v>0.24972753171942599</v>
      </c>
      <c r="H9" s="14">
        <v>0.23408375449512001</v>
      </c>
      <c r="I9" s="14">
        <v>0.30216426740178098</v>
      </c>
      <c r="J9" s="14">
        <v>0.237451719423283</v>
      </c>
      <c r="K9" s="14">
        <v>0.20073959511077699</v>
      </c>
      <c r="L9" s="14">
        <v>0.28433692693381302</v>
      </c>
      <c r="M9" s="14"/>
      <c r="N9" s="14">
        <v>0.32438557720150502</v>
      </c>
      <c r="O9" s="14">
        <v>0.240206078604734</v>
      </c>
      <c r="P9" s="14"/>
      <c r="Q9" s="14">
        <v>0.20807723085663099</v>
      </c>
      <c r="R9" s="14">
        <v>0.18593589202396901</v>
      </c>
      <c r="S9" s="14">
        <v>0.23098301030163301</v>
      </c>
      <c r="T9" s="14">
        <v>0.26398897970679702</v>
      </c>
      <c r="U9" s="14">
        <v>0.13805299741322499</v>
      </c>
      <c r="V9" s="14">
        <v>0.312505894697654</v>
      </c>
      <c r="W9" s="14">
        <v>0.30786753629380298</v>
      </c>
      <c r="X9" s="14">
        <v>0.23866621011331099</v>
      </c>
      <c r="Y9" s="14">
        <v>0.30619276873837797</v>
      </c>
      <c r="Z9" s="14">
        <v>0.345063762969333</v>
      </c>
      <c r="AA9" s="14"/>
      <c r="AB9" s="14">
        <v>0.35668724776535499</v>
      </c>
      <c r="AC9" s="14">
        <v>0.26245023537777101</v>
      </c>
      <c r="AD9" s="14">
        <v>0.18455392783232599</v>
      </c>
      <c r="AE9" s="14"/>
      <c r="AF9" s="14">
        <v>0.35101947598375</v>
      </c>
      <c r="AG9" s="14">
        <v>0.16036700141111601</v>
      </c>
      <c r="AH9" s="14">
        <v>0.17408482996010599</v>
      </c>
      <c r="AI9" s="14">
        <v>0.25955329495432899</v>
      </c>
      <c r="AJ9" s="14"/>
      <c r="AK9" s="14">
        <v>0.36946132378654301</v>
      </c>
      <c r="AL9" s="14">
        <v>0.16851805960298699</v>
      </c>
      <c r="AM9" s="14">
        <v>0.234760887002541</v>
      </c>
      <c r="AN9" s="14">
        <v>8.98236936397942E-2</v>
      </c>
      <c r="AO9" s="14"/>
      <c r="AP9" s="14">
        <v>0.44205145567267701</v>
      </c>
      <c r="AQ9" s="14">
        <v>0.28001504104467601</v>
      </c>
      <c r="AR9" s="14">
        <v>0.17574475742498399</v>
      </c>
      <c r="AS9" s="14"/>
      <c r="AT9" s="14">
        <v>0.31772407132475</v>
      </c>
      <c r="AU9" s="14">
        <v>0.25251083715706202</v>
      </c>
      <c r="AV9" s="14">
        <v>0.180226508695149</v>
      </c>
      <c r="AW9" s="14"/>
      <c r="AX9" s="14">
        <v>0.38033479630229</v>
      </c>
      <c r="AY9" s="14">
        <v>0.236063108757397</v>
      </c>
      <c r="AZ9" s="14">
        <v>0.22843146440703399</v>
      </c>
      <c r="BA9" s="14"/>
      <c r="BB9" s="14">
        <v>0.32271123377947197</v>
      </c>
      <c r="BC9" s="14">
        <v>0.257896623712777</v>
      </c>
      <c r="BD9" s="14"/>
      <c r="BE9" s="14">
        <v>0.29455817880058399</v>
      </c>
      <c r="BF9" s="14">
        <v>0.181289965083784</v>
      </c>
      <c r="BG9" s="14"/>
      <c r="BH9" s="14">
        <v>0.24718797569190201</v>
      </c>
      <c r="BI9" s="14">
        <v>0.25629277498077002</v>
      </c>
    </row>
    <row r="10" spans="2:61" x14ac:dyDescent="0.35">
      <c r="B10" s="15" t="s">
        <v>80</v>
      </c>
      <c r="C10" s="14">
        <v>0.15045981987378601</v>
      </c>
      <c r="D10" s="14">
        <v>0.13560528517338899</v>
      </c>
      <c r="E10" s="14">
        <v>0.164957929041331</v>
      </c>
      <c r="F10" s="14"/>
      <c r="G10" s="14">
        <v>0.197236703538445</v>
      </c>
      <c r="H10" s="14">
        <v>0.143128644821059</v>
      </c>
      <c r="I10" s="14">
        <v>0.128261041984571</v>
      </c>
      <c r="J10" s="14">
        <v>0.162324868324839</v>
      </c>
      <c r="K10" s="14">
        <v>0.15307506251598599</v>
      </c>
      <c r="L10" s="14">
        <v>0.13544565254497601</v>
      </c>
      <c r="M10" s="14"/>
      <c r="N10" s="14">
        <v>0.14627221261918999</v>
      </c>
      <c r="O10" s="14">
        <v>0.151304379320091</v>
      </c>
      <c r="P10" s="14"/>
      <c r="Q10" s="14">
        <v>0.20241992698692701</v>
      </c>
      <c r="R10" s="14">
        <v>0.127163352414913</v>
      </c>
      <c r="S10" s="14">
        <v>0.15226654035845799</v>
      </c>
      <c r="T10" s="14">
        <v>0.103550392675297</v>
      </c>
      <c r="U10" s="14">
        <v>0.1772155164025</v>
      </c>
      <c r="V10" s="14">
        <v>0.107204719081495</v>
      </c>
      <c r="W10" s="14">
        <v>0.165725449226195</v>
      </c>
      <c r="X10" s="14">
        <v>0.118968614502067</v>
      </c>
      <c r="Y10" s="14">
        <v>0.182853719661697</v>
      </c>
      <c r="Z10" s="14">
        <v>0.11291480877986899</v>
      </c>
      <c r="AA10" s="14"/>
      <c r="AB10" s="14">
        <v>0.19758934058188099</v>
      </c>
      <c r="AC10" s="14">
        <v>0.121348729214016</v>
      </c>
      <c r="AD10" s="14">
        <v>0.142093386004088</v>
      </c>
      <c r="AE10" s="14"/>
      <c r="AF10" s="14">
        <v>0.18496582638262499</v>
      </c>
      <c r="AG10" s="14">
        <v>0.12867718354284599</v>
      </c>
      <c r="AH10" s="14">
        <v>0.19226310740327501</v>
      </c>
      <c r="AI10" s="14">
        <v>9.5336972776971896E-2</v>
      </c>
      <c r="AJ10" s="14"/>
      <c r="AK10" s="14">
        <v>0.186158815250516</v>
      </c>
      <c r="AL10" s="14">
        <v>0.12731073105566401</v>
      </c>
      <c r="AM10" s="14">
        <v>8.80846893077879E-2</v>
      </c>
      <c r="AN10" s="14">
        <v>0</v>
      </c>
      <c r="AO10" s="14"/>
      <c r="AP10" s="14">
        <v>0.14684395343648801</v>
      </c>
      <c r="AQ10" s="14">
        <v>0.19105300273437101</v>
      </c>
      <c r="AR10" s="14">
        <v>0.12543878763560001</v>
      </c>
      <c r="AS10" s="14"/>
      <c r="AT10" s="14">
        <v>0.15886793640017899</v>
      </c>
      <c r="AU10" s="14">
        <v>0.152189643834793</v>
      </c>
      <c r="AV10" s="14">
        <v>0.15997481414706699</v>
      </c>
      <c r="AW10" s="14"/>
      <c r="AX10" s="14">
        <v>0.13207351280974</v>
      </c>
      <c r="AY10" s="14">
        <v>0.15856537824566599</v>
      </c>
      <c r="AZ10" s="14">
        <v>0.15061516021223001</v>
      </c>
      <c r="BA10" s="14"/>
      <c r="BB10" s="14">
        <v>0.15014891809650599</v>
      </c>
      <c r="BC10" s="14">
        <v>0.162163503465071</v>
      </c>
      <c r="BD10" s="14"/>
      <c r="BE10" s="14">
        <v>0.16864608138738801</v>
      </c>
      <c r="BF10" s="14">
        <v>0.117434823305178</v>
      </c>
      <c r="BG10" s="14"/>
      <c r="BH10" s="14">
        <v>0.162004874354164</v>
      </c>
      <c r="BI10" s="14">
        <v>0.147295459010296</v>
      </c>
    </row>
    <row r="11" spans="2:61" x14ac:dyDescent="0.35">
      <c r="B11" s="15" t="s">
        <v>81</v>
      </c>
      <c r="C11" s="14">
        <v>0.113081440725651</v>
      </c>
      <c r="D11" s="14">
        <v>9.0079913579546506E-2</v>
      </c>
      <c r="E11" s="14">
        <v>0.13461933415233601</v>
      </c>
      <c r="F11" s="14"/>
      <c r="G11" s="14">
        <v>0.124329513699555</v>
      </c>
      <c r="H11" s="14">
        <v>0.13829828691762899</v>
      </c>
      <c r="I11" s="14">
        <v>0.112264268408997</v>
      </c>
      <c r="J11" s="14">
        <v>9.8047950471492701E-2</v>
      </c>
      <c r="K11" s="14">
        <v>8.8564629206890497E-2</v>
      </c>
      <c r="L11" s="14">
        <v>0.111172099819695</v>
      </c>
      <c r="M11" s="14"/>
      <c r="N11" s="14">
        <v>0.13353913623303701</v>
      </c>
      <c r="O11" s="14">
        <v>0.108955518942649</v>
      </c>
      <c r="P11" s="14"/>
      <c r="Q11" s="14">
        <v>8.44376876705802E-2</v>
      </c>
      <c r="R11" s="14">
        <v>0.13937282311770199</v>
      </c>
      <c r="S11" s="14">
        <v>0.116408708193314</v>
      </c>
      <c r="T11" s="14">
        <v>0.18048699734242499</v>
      </c>
      <c r="U11" s="14">
        <v>8.8222724323434101E-2</v>
      </c>
      <c r="V11" s="14">
        <v>8.5084181457460203E-2</v>
      </c>
      <c r="W11" s="14">
        <v>9.1435497166444293E-2</v>
      </c>
      <c r="X11" s="14">
        <v>0.16806469310018299</v>
      </c>
      <c r="Y11" s="14">
        <v>8.8647407340632201E-2</v>
      </c>
      <c r="Z11" s="14">
        <v>5.2704441618280799E-2</v>
      </c>
      <c r="AA11" s="14"/>
      <c r="AB11" s="14">
        <v>0.110947028485558</v>
      </c>
      <c r="AC11" s="14">
        <v>0.14663242437076199</v>
      </c>
      <c r="AD11" s="14">
        <v>9.3433165444790606E-2</v>
      </c>
      <c r="AE11" s="14"/>
      <c r="AF11" s="14">
        <v>0.121006046397813</v>
      </c>
      <c r="AG11" s="14">
        <v>9.1067341145173203E-2</v>
      </c>
      <c r="AH11" s="14">
        <v>0.13021601220119999</v>
      </c>
      <c r="AI11" s="14">
        <v>0.15163466035502701</v>
      </c>
      <c r="AJ11" s="14"/>
      <c r="AK11" s="14">
        <v>0.120534596807339</v>
      </c>
      <c r="AL11" s="14">
        <v>9.64313690302636E-2</v>
      </c>
      <c r="AM11" s="14">
        <v>0.138018471319307</v>
      </c>
      <c r="AN11" s="14">
        <v>0.22451570502510401</v>
      </c>
      <c r="AO11" s="14"/>
      <c r="AP11" s="14">
        <v>4.9851913093004303E-2</v>
      </c>
      <c r="AQ11" s="14">
        <v>0.16487365866970599</v>
      </c>
      <c r="AR11" s="14">
        <v>9.0703704620402101E-2</v>
      </c>
      <c r="AS11" s="14"/>
      <c r="AT11" s="14">
        <v>0.10196178270751401</v>
      </c>
      <c r="AU11" s="14">
        <v>0.13058018085311299</v>
      </c>
      <c r="AV11" s="14">
        <v>0.11359051011811901</v>
      </c>
      <c r="AW11" s="14"/>
      <c r="AX11" s="14">
        <v>0.104832422061678</v>
      </c>
      <c r="AY11" s="14">
        <v>0.149847455372974</v>
      </c>
      <c r="AZ11" s="14">
        <v>6.5126425108956998E-2</v>
      </c>
      <c r="BA11" s="14"/>
      <c r="BB11" s="14">
        <v>9.1072158769507694E-2</v>
      </c>
      <c r="BC11" s="14">
        <v>0.119911164571514</v>
      </c>
      <c r="BD11" s="14"/>
      <c r="BE11" s="14">
        <v>0.112033358698231</v>
      </c>
      <c r="BF11" s="14">
        <v>0.11498468539928999</v>
      </c>
      <c r="BG11" s="14"/>
      <c r="BH11" s="14">
        <v>8.8136837350246203E-2</v>
      </c>
      <c r="BI11" s="14">
        <v>0.119918457113108</v>
      </c>
    </row>
    <row r="12" spans="2:61" x14ac:dyDescent="0.35">
      <c r="B12" s="15" t="s">
        <v>82</v>
      </c>
      <c r="C12" s="14">
        <v>0.120280944984413</v>
      </c>
      <c r="D12" s="14">
        <v>0.115527227544394</v>
      </c>
      <c r="E12" s="14">
        <v>0.123430622457532</v>
      </c>
      <c r="F12" s="14"/>
      <c r="G12" s="14">
        <v>0.11842196922803</v>
      </c>
      <c r="H12" s="14">
        <v>0.113988358282296</v>
      </c>
      <c r="I12" s="14">
        <v>9.7326187470215597E-2</v>
      </c>
      <c r="J12" s="14">
        <v>0.15827473780211199</v>
      </c>
      <c r="K12" s="14">
        <v>0.11034470738626299</v>
      </c>
      <c r="L12" s="14">
        <v>0.125448723474992</v>
      </c>
      <c r="M12" s="14"/>
      <c r="N12" s="14">
        <v>7.85383353684702E-2</v>
      </c>
      <c r="O12" s="14">
        <v>0.12869962255401499</v>
      </c>
      <c r="P12" s="14"/>
      <c r="Q12" s="14">
        <v>0.123691909808548</v>
      </c>
      <c r="R12" s="14">
        <v>0.12789824848399201</v>
      </c>
      <c r="S12" s="14">
        <v>8.0138399190520904E-2</v>
      </c>
      <c r="T12" s="14">
        <v>0.18501721033292801</v>
      </c>
      <c r="U12" s="14">
        <v>0.15378948339742901</v>
      </c>
      <c r="V12" s="14">
        <v>0.115248072364802</v>
      </c>
      <c r="W12" s="14">
        <v>0.10919914093905</v>
      </c>
      <c r="X12" s="14">
        <v>0.130461339376576</v>
      </c>
      <c r="Y12" s="14">
        <v>0.107205970666796</v>
      </c>
      <c r="Z12" s="14">
        <v>0.15263532059790499</v>
      </c>
      <c r="AA12" s="14"/>
      <c r="AB12" s="14">
        <v>9.9283602012911906E-2</v>
      </c>
      <c r="AC12" s="14">
        <v>0.143014267050497</v>
      </c>
      <c r="AD12" s="14">
        <v>0.107704774153576</v>
      </c>
      <c r="AE12" s="14"/>
      <c r="AF12" s="14">
        <v>0.106049120170434</v>
      </c>
      <c r="AG12" s="14">
        <v>0.13155575621738499</v>
      </c>
      <c r="AH12" s="14">
        <v>0.20223177353963201</v>
      </c>
      <c r="AI12" s="14">
        <v>0.103311590390864</v>
      </c>
      <c r="AJ12" s="14"/>
      <c r="AK12" s="14">
        <v>9.55773716355139E-2</v>
      </c>
      <c r="AL12" s="14">
        <v>0.12770435781202</v>
      </c>
      <c r="AM12" s="14">
        <v>0.134820327558374</v>
      </c>
      <c r="AN12" s="14">
        <v>8.0341710939307504E-2</v>
      </c>
      <c r="AO12" s="14"/>
      <c r="AP12" s="14">
        <v>0.10973254757714</v>
      </c>
      <c r="AQ12" s="14">
        <v>9.7857212176224395E-2</v>
      </c>
      <c r="AR12" s="14">
        <v>0.13506828298791401</v>
      </c>
      <c r="AS12" s="14"/>
      <c r="AT12" s="14">
        <v>0.103839402926701</v>
      </c>
      <c r="AU12" s="14">
        <v>0.13775593411605</v>
      </c>
      <c r="AV12" s="14">
        <v>9.2891535965380703E-2</v>
      </c>
      <c r="AW12" s="14"/>
      <c r="AX12" s="14">
        <v>9.2979343855064803E-2</v>
      </c>
      <c r="AY12" s="14">
        <v>0.123605911380263</v>
      </c>
      <c r="AZ12" s="14">
        <v>0.121703980200584</v>
      </c>
      <c r="BA12" s="14"/>
      <c r="BB12" s="14">
        <v>9.5518760259780996E-2</v>
      </c>
      <c r="BC12" s="14">
        <v>0.114173985205543</v>
      </c>
      <c r="BD12" s="14"/>
      <c r="BE12" s="14">
        <v>9.8744107658949004E-2</v>
      </c>
      <c r="BF12" s="14">
        <v>0.15939035613195501</v>
      </c>
      <c r="BG12" s="14"/>
      <c r="BH12" s="14">
        <v>0.163509604657324</v>
      </c>
      <c r="BI12" s="14">
        <v>0.10843248822029899</v>
      </c>
    </row>
    <row r="13" spans="2:61" x14ac:dyDescent="0.35">
      <c r="B13" s="15" t="s">
        <v>83</v>
      </c>
      <c r="C13" s="14">
        <v>9.2500029034886896E-2</v>
      </c>
      <c r="D13" s="14">
        <v>0.10041403955886</v>
      </c>
      <c r="E13" s="14">
        <v>8.6088845723950397E-2</v>
      </c>
      <c r="F13" s="14"/>
      <c r="G13" s="14">
        <v>0.11224887059416799</v>
      </c>
      <c r="H13" s="14">
        <v>0.10483323244696</v>
      </c>
      <c r="I13" s="14">
        <v>8.7449144836460505E-2</v>
      </c>
      <c r="J13" s="14">
        <v>9.3204284603911502E-2</v>
      </c>
      <c r="K13" s="14">
        <v>0.10541635066185601</v>
      </c>
      <c r="L13" s="14">
        <v>5.85509395190323E-2</v>
      </c>
      <c r="M13" s="14"/>
      <c r="N13" s="14">
        <v>6.8514612327390603E-2</v>
      </c>
      <c r="O13" s="14">
        <v>9.7337424001104594E-2</v>
      </c>
      <c r="P13" s="14"/>
      <c r="Q13" s="14">
        <v>6.6952795107657295E-2</v>
      </c>
      <c r="R13" s="14">
        <v>0.14863798306405701</v>
      </c>
      <c r="S13" s="14">
        <v>9.4348089434182103E-2</v>
      </c>
      <c r="T13" s="14">
        <v>3.1372844911257497E-2</v>
      </c>
      <c r="U13" s="14">
        <v>4.6779420250638103E-2</v>
      </c>
      <c r="V13" s="14">
        <v>0.104603836073398</v>
      </c>
      <c r="W13" s="14">
        <v>9.3424862047573595E-2</v>
      </c>
      <c r="X13" s="14">
        <v>8.7918880044381406E-2</v>
      </c>
      <c r="Y13" s="14">
        <v>7.0860696559790007E-2</v>
      </c>
      <c r="Z13" s="14">
        <v>1.96995452363379E-2</v>
      </c>
      <c r="AA13" s="14"/>
      <c r="AB13" s="14">
        <v>5.6142587223998099E-2</v>
      </c>
      <c r="AC13" s="14">
        <v>8.9250573270749506E-2</v>
      </c>
      <c r="AD13" s="14">
        <v>0.130550635979096</v>
      </c>
      <c r="AE13" s="14"/>
      <c r="AF13" s="14">
        <v>6.1298276980039902E-2</v>
      </c>
      <c r="AG13" s="14">
        <v>0.13181457891244999</v>
      </c>
      <c r="AH13" s="14">
        <v>0.134764099008362</v>
      </c>
      <c r="AI13" s="14">
        <v>7.1969766043452496E-2</v>
      </c>
      <c r="AJ13" s="14"/>
      <c r="AK13" s="14">
        <v>5.5353278544065597E-2</v>
      </c>
      <c r="AL13" s="14">
        <v>0.13879737925649299</v>
      </c>
      <c r="AM13" s="14">
        <v>7.3365447399966005E-2</v>
      </c>
      <c r="AN13" s="14">
        <v>0.16878744166295301</v>
      </c>
      <c r="AO13" s="14"/>
      <c r="AP13" s="14">
        <v>9.3661262035075396E-2</v>
      </c>
      <c r="AQ13" s="14">
        <v>8.0826193726994094E-2</v>
      </c>
      <c r="AR13" s="14">
        <v>0.10877225847059201</v>
      </c>
      <c r="AS13" s="14"/>
      <c r="AT13" s="14">
        <v>7.7313589380161696E-2</v>
      </c>
      <c r="AU13" s="14">
        <v>8.3187164805674493E-2</v>
      </c>
      <c r="AV13" s="14">
        <v>0.118337055994752</v>
      </c>
      <c r="AW13" s="14"/>
      <c r="AX13" s="14">
        <v>9.6665162013554004E-2</v>
      </c>
      <c r="AY13" s="14">
        <v>8.1240267139514197E-2</v>
      </c>
      <c r="AZ13" s="14">
        <v>0.10175113132572799</v>
      </c>
      <c r="BA13" s="14"/>
      <c r="BB13" s="14">
        <v>7.5089995128569204E-2</v>
      </c>
      <c r="BC13" s="14">
        <v>9.9795880258507996E-2</v>
      </c>
      <c r="BD13" s="14"/>
      <c r="BE13" s="14">
        <v>0.10838998499607599</v>
      </c>
      <c r="BF13" s="14">
        <v>6.3644964969017601E-2</v>
      </c>
      <c r="BG13" s="14"/>
      <c r="BH13" s="14">
        <v>5.7882354271628897E-2</v>
      </c>
      <c r="BI13" s="14">
        <v>0.10198831818866</v>
      </c>
    </row>
    <row r="14" spans="2:61" x14ac:dyDescent="0.35">
      <c r="B14" s="15" t="s">
        <v>84</v>
      </c>
      <c r="C14" s="14">
        <v>0.10874937616585301</v>
      </c>
      <c r="D14" s="14">
        <v>0.119435978960754</v>
      </c>
      <c r="E14" s="14">
        <v>9.9969239549928299E-2</v>
      </c>
      <c r="F14" s="14"/>
      <c r="G14" s="14">
        <v>8.9729941186799902E-2</v>
      </c>
      <c r="H14" s="14">
        <v>0.12969429304034999</v>
      </c>
      <c r="I14" s="14">
        <v>8.2748467982683899E-2</v>
      </c>
      <c r="J14" s="14">
        <v>0.10377920953462801</v>
      </c>
      <c r="K14" s="14">
        <v>0.138180221419472</v>
      </c>
      <c r="L14" s="14">
        <v>0.111249256522624</v>
      </c>
      <c r="M14" s="14"/>
      <c r="N14" s="14">
        <v>7.4031811537105405E-2</v>
      </c>
      <c r="O14" s="14">
        <v>0.115751237939718</v>
      </c>
      <c r="P14" s="14"/>
      <c r="Q14" s="14">
        <v>0.159424369635802</v>
      </c>
      <c r="R14" s="14">
        <v>0.13780664549239599</v>
      </c>
      <c r="S14" s="14">
        <v>6.7807004177000293E-2</v>
      </c>
      <c r="T14" s="14">
        <v>0.12551892416561899</v>
      </c>
      <c r="U14" s="14">
        <v>0.12716729007437599</v>
      </c>
      <c r="V14" s="14">
        <v>8.3689039026249801E-2</v>
      </c>
      <c r="W14" s="14">
        <v>9.9726830074849199E-2</v>
      </c>
      <c r="X14" s="14">
        <v>9.8904004815829893E-2</v>
      </c>
      <c r="Y14" s="14">
        <v>7.7737624573396696E-2</v>
      </c>
      <c r="Z14" s="14">
        <v>0.13087249864848499</v>
      </c>
      <c r="AA14" s="14"/>
      <c r="AB14" s="14">
        <v>6.7573944907868694E-2</v>
      </c>
      <c r="AC14" s="14">
        <v>0.107831179567337</v>
      </c>
      <c r="AD14" s="14">
        <v>0.129027736707546</v>
      </c>
      <c r="AE14" s="14"/>
      <c r="AF14" s="14">
        <v>8.7780398010109006E-2</v>
      </c>
      <c r="AG14" s="14">
        <v>0.13433608467491601</v>
      </c>
      <c r="AH14" s="14">
        <v>3.3291022997401401E-2</v>
      </c>
      <c r="AI14" s="14">
        <v>0.126862829653236</v>
      </c>
      <c r="AJ14" s="14"/>
      <c r="AK14" s="14">
        <v>8.6699010022443096E-2</v>
      </c>
      <c r="AL14" s="14">
        <v>0.116440984904104</v>
      </c>
      <c r="AM14" s="14">
        <v>0.15347274802385999</v>
      </c>
      <c r="AN14" s="14">
        <v>0.18748082625346901</v>
      </c>
      <c r="AO14" s="14"/>
      <c r="AP14" s="14">
        <v>3.8910716040312397E-2</v>
      </c>
      <c r="AQ14" s="14">
        <v>8.9378390248810696E-2</v>
      </c>
      <c r="AR14" s="14">
        <v>0.137603029928618</v>
      </c>
      <c r="AS14" s="14"/>
      <c r="AT14" s="14">
        <v>6.8563318483570695E-2</v>
      </c>
      <c r="AU14" s="14">
        <v>0.119643401196475</v>
      </c>
      <c r="AV14" s="14">
        <v>0.12117165863219299</v>
      </c>
      <c r="AW14" s="14"/>
      <c r="AX14" s="14">
        <v>7.5925506829814707E-2</v>
      </c>
      <c r="AY14" s="14">
        <v>0.116864054480178</v>
      </c>
      <c r="AZ14" s="14">
        <v>0.11098170770676299</v>
      </c>
      <c r="BA14" s="14"/>
      <c r="BB14" s="14">
        <v>7.63432409215615E-2</v>
      </c>
      <c r="BC14" s="14">
        <v>9.5569943535002103E-2</v>
      </c>
      <c r="BD14" s="14"/>
      <c r="BE14" s="14">
        <v>7.3903738672574701E-2</v>
      </c>
      <c r="BF14" s="14">
        <v>0.17202665048558399</v>
      </c>
      <c r="BG14" s="14"/>
      <c r="BH14" s="14">
        <v>0.135815397672679</v>
      </c>
      <c r="BI14" s="14">
        <v>0.101330904530907</v>
      </c>
    </row>
    <row r="15" spans="2:61" x14ac:dyDescent="0.35">
      <c r="B15" s="15" t="s">
        <v>85</v>
      </c>
      <c r="C15" s="14">
        <v>0.122072208115481</v>
      </c>
      <c r="D15" s="14">
        <v>0.15993511256414</v>
      </c>
      <c r="E15" s="14">
        <v>8.6923847307985497E-2</v>
      </c>
      <c r="F15" s="14"/>
      <c r="G15" s="14">
        <v>8.2877981045235999E-2</v>
      </c>
      <c r="H15" s="14">
        <v>9.7922330412492306E-2</v>
      </c>
      <c r="I15" s="14">
        <v>0.131741725561215</v>
      </c>
      <c r="J15" s="14">
        <v>0.10150174403451701</v>
      </c>
      <c r="K15" s="14">
        <v>0.17431382497152501</v>
      </c>
      <c r="L15" s="14">
        <v>0.14723806229323799</v>
      </c>
      <c r="M15" s="14"/>
      <c r="N15" s="14">
        <v>0.16965475918452</v>
      </c>
      <c r="O15" s="14">
        <v>0.112475727227608</v>
      </c>
      <c r="P15" s="14"/>
      <c r="Q15" s="14">
        <v>0.10191026122814401</v>
      </c>
      <c r="R15" s="14">
        <v>8.3190272307274493E-2</v>
      </c>
      <c r="S15" s="14">
        <v>0.19890969043605899</v>
      </c>
      <c r="T15" s="14">
        <v>0.110064650865676</v>
      </c>
      <c r="U15" s="14">
        <v>0.21584559411186299</v>
      </c>
      <c r="V15" s="14">
        <v>0.182132113310086</v>
      </c>
      <c r="W15" s="14">
        <v>0.103076303809485</v>
      </c>
      <c r="X15" s="14">
        <v>0.118448745461276</v>
      </c>
      <c r="Y15" s="14">
        <v>0.14215028372306501</v>
      </c>
      <c r="Z15" s="14">
        <v>4.9450242086153999E-2</v>
      </c>
      <c r="AA15" s="14"/>
      <c r="AB15" s="14">
        <v>8.7065970295862702E-2</v>
      </c>
      <c r="AC15" s="14">
        <v>8.7945258280862401E-2</v>
      </c>
      <c r="AD15" s="14">
        <v>0.19235355611710001</v>
      </c>
      <c r="AE15" s="14"/>
      <c r="AF15" s="14">
        <v>5.8787469822832797E-2</v>
      </c>
      <c r="AG15" s="14">
        <v>0.19491718318475601</v>
      </c>
      <c r="AH15" s="14">
        <v>8.15103364898348E-2</v>
      </c>
      <c r="AI15" s="14">
        <v>0.122467588770156</v>
      </c>
      <c r="AJ15" s="14"/>
      <c r="AK15" s="14">
        <v>5.2517822025102502E-2</v>
      </c>
      <c r="AL15" s="14">
        <v>0.21493851099719399</v>
      </c>
      <c r="AM15" s="14">
        <v>0.136952783526508</v>
      </c>
      <c r="AN15" s="14">
        <v>0.16613883705451801</v>
      </c>
      <c r="AO15" s="14"/>
      <c r="AP15" s="14">
        <v>0.112276695660291</v>
      </c>
      <c r="AQ15" s="14">
        <v>5.35994085952127E-2</v>
      </c>
      <c r="AR15" s="14">
        <v>0.199674025932709</v>
      </c>
      <c r="AS15" s="14"/>
      <c r="AT15" s="14">
        <v>0.148070092940013</v>
      </c>
      <c r="AU15" s="14">
        <v>8.95438209240247E-2</v>
      </c>
      <c r="AV15" s="14">
        <v>0.17935974301229099</v>
      </c>
      <c r="AW15" s="14"/>
      <c r="AX15" s="14">
        <v>0.11718925612785901</v>
      </c>
      <c r="AY15" s="14">
        <v>7.7089523897341403E-2</v>
      </c>
      <c r="AZ15" s="14">
        <v>0.20866005669280999</v>
      </c>
      <c r="BA15" s="14"/>
      <c r="BB15" s="14">
        <v>0.161204899758876</v>
      </c>
      <c r="BC15" s="14">
        <v>0.12194961119805001</v>
      </c>
      <c r="BD15" s="14"/>
      <c r="BE15" s="14">
        <v>0.122613499192749</v>
      </c>
      <c r="BF15" s="14">
        <v>0.12108926085301</v>
      </c>
      <c r="BG15" s="14"/>
      <c r="BH15" s="14">
        <v>9.0396450443249898E-2</v>
      </c>
      <c r="BI15" s="14">
        <v>0.13075415310498101</v>
      </c>
    </row>
    <row r="16" spans="2:61" x14ac:dyDescent="0.35">
      <c r="B16" s="15" t="s">
        <v>86</v>
      </c>
      <c r="C16" s="20">
        <v>3.8522074758672101E-2</v>
      </c>
      <c r="D16" s="20">
        <v>2.9124587752213299E-2</v>
      </c>
      <c r="E16" s="20">
        <v>4.7263192889035299E-2</v>
      </c>
      <c r="F16" s="20"/>
      <c r="G16" s="20">
        <v>2.5427488988340699E-2</v>
      </c>
      <c r="H16" s="20">
        <v>3.8051099584094403E-2</v>
      </c>
      <c r="I16" s="20">
        <v>5.8044896354075601E-2</v>
      </c>
      <c r="J16" s="20">
        <v>4.5415485805218099E-2</v>
      </c>
      <c r="K16" s="20">
        <v>2.9365608727230701E-2</v>
      </c>
      <c r="L16" s="20">
        <v>2.6558338891629701E-2</v>
      </c>
      <c r="M16" s="20"/>
      <c r="N16" s="20">
        <v>5.0635555287813598E-3</v>
      </c>
      <c r="O16" s="20">
        <v>4.5270011410078602E-2</v>
      </c>
      <c r="P16" s="20"/>
      <c r="Q16" s="20">
        <v>5.3085818705709997E-2</v>
      </c>
      <c r="R16" s="20">
        <v>4.9994783095696202E-2</v>
      </c>
      <c r="S16" s="20">
        <v>5.9138557908833198E-2</v>
      </c>
      <c r="T16" s="20">
        <v>0</v>
      </c>
      <c r="U16" s="20">
        <v>5.2926974026534901E-2</v>
      </c>
      <c r="V16" s="20">
        <v>9.5321439888542293E-3</v>
      </c>
      <c r="W16" s="20">
        <v>2.95443804425994E-2</v>
      </c>
      <c r="X16" s="20">
        <v>3.8567512586374898E-2</v>
      </c>
      <c r="Y16" s="20">
        <v>2.4351528736245499E-2</v>
      </c>
      <c r="Z16" s="20">
        <v>0.13665938006363601</v>
      </c>
      <c r="AA16" s="20"/>
      <c r="AB16" s="20">
        <v>2.4710278726565199E-2</v>
      </c>
      <c r="AC16" s="20">
        <v>4.1527332868006001E-2</v>
      </c>
      <c r="AD16" s="20">
        <v>2.02828177614774E-2</v>
      </c>
      <c r="AE16" s="20"/>
      <c r="AF16" s="20">
        <v>2.9093386252397001E-2</v>
      </c>
      <c r="AG16" s="20">
        <v>2.7264870911358E-2</v>
      </c>
      <c r="AH16" s="20">
        <v>5.16388184001879E-2</v>
      </c>
      <c r="AI16" s="20">
        <v>6.8863297055965E-2</v>
      </c>
      <c r="AJ16" s="20"/>
      <c r="AK16" s="20">
        <v>3.36977819284765E-2</v>
      </c>
      <c r="AL16" s="20">
        <v>9.8586073412746701E-3</v>
      </c>
      <c r="AM16" s="20">
        <v>4.0524645861655398E-2</v>
      </c>
      <c r="AN16" s="20">
        <v>8.2911785424854903E-2</v>
      </c>
      <c r="AO16" s="20"/>
      <c r="AP16" s="20">
        <v>6.6714564850132302E-3</v>
      </c>
      <c r="AQ16" s="20">
        <v>4.2397092804005297E-2</v>
      </c>
      <c r="AR16" s="20">
        <v>2.6995152999180601E-2</v>
      </c>
      <c r="AS16" s="20"/>
      <c r="AT16" s="20">
        <v>2.3659805837110699E-2</v>
      </c>
      <c r="AU16" s="20">
        <v>3.4589017112807201E-2</v>
      </c>
      <c r="AV16" s="20">
        <v>3.44481734350491E-2</v>
      </c>
      <c r="AW16" s="20"/>
      <c r="AX16" s="20">
        <v>0</v>
      </c>
      <c r="AY16" s="20">
        <v>5.6724300726665899E-2</v>
      </c>
      <c r="AZ16" s="20">
        <v>1.27300743458934E-2</v>
      </c>
      <c r="BA16" s="20"/>
      <c r="BB16" s="20">
        <v>2.7910793285726002E-2</v>
      </c>
      <c r="BC16" s="20">
        <v>2.8539288053534801E-2</v>
      </c>
      <c r="BD16" s="20"/>
      <c r="BE16" s="20">
        <v>2.1111050593447801E-2</v>
      </c>
      <c r="BF16" s="20">
        <v>7.0139293772181699E-2</v>
      </c>
      <c r="BG16" s="20"/>
      <c r="BH16" s="20">
        <v>5.5066505558805899E-2</v>
      </c>
      <c r="BI16" s="20">
        <v>3.3987444850978897E-2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0.28207368512387399</v>
      </c>
      <c r="D9" s="14">
        <v>0.26989180200118101</v>
      </c>
      <c r="E9" s="14">
        <v>0.29516993651562301</v>
      </c>
      <c r="F9" s="14"/>
      <c r="G9" s="14">
        <v>0.28019191344455302</v>
      </c>
      <c r="H9" s="14">
        <v>0.32672517200229401</v>
      </c>
      <c r="I9" s="14">
        <v>0.30670954634424202</v>
      </c>
      <c r="J9" s="14">
        <v>0.29010084743074699</v>
      </c>
      <c r="K9" s="14">
        <v>0.25749977623634301</v>
      </c>
      <c r="L9" s="14">
        <v>0.21534359499752001</v>
      </c>
      <c r="M9" s="14"/>
      <c r="N9" s="14">
        <v>0.30813562337662997</v>
      </c>
      <c r="O9" s="14">
        <v>0.27681749589642801</v>
      </c>
      <c r="P9" s="14"/>
      <c r="Q9" s="14">
        <v>0.32973788457686198</v>
      </c>
      <c r="R9" s="14">
        <v>0.21780127446421199</v>
      </c>
      <c r="S9" s="14">
        <v>0.356101802137684</v>
      </c>
      <c r="T9" s="14">
        <v>0.204518537334474</v>
      </c>
      <c r="U9" s="14">
        <v>0.38728889431230601</v>
      </c>
      <c r="V9" s="14">
        <v>0.30192507395601598</v>
      </c>
      <c r="W9" s="14">
        <v>0.28301219158640301</v>
      </c>
      <c r="X9" s="14">
        <v>0.32565375867652002</v>
      </c>
      <c r="Y9" s="14">
        <v>0.25448796437700999</v>
      </c>
      <c r="Z9" s="14">
        <v>0.282732567397315</v>
      </c>
      <c r="AA9" s="14"/>
      <c r="AB9" s="14">
        <v>0.23532887532795699</v>
      </c>
      <c r="AC9" s="14">
        <v>0.315036461267376</v>
      </c>
      <c r="AD9" s="14">
        <v>0.30240254979675302</v>
      </c>
      <c r="AE9" s="14"/>
      <c r="AF9" s="14">
        <v>0.29491528944170098</v>
      </c>
      <c r="AG9" s="14">
        <v>0.27750664901336802</v>
      </c>
      <c r="AH9" s="14">
        <v>0.189959948512536</v>
      </c>
      <c r="AI9" s="14">
        <v>0.28024857533286202</v>
      </c>
      <c r="AJ9" s="14"/>
      <c r="AK9" s="14">
        <v>0.28001002712721501</v>
      </c>
      <c r="AL9" s="14">
        <v>0.29916791162419099</v>
      </c>
      <c r="AM9" s="14">
        <v>0.30232991758872102</v>
      </c>
      <c r="AN9" s="14">
        <v>0.34297614086521899</v>
      </c>
      <c r="AO9" s="14"/>
      <c r="AP9" s="14">
        <v>0.311199227859429</v>
      </c>
      <c r="AQ9" s="14">
        <v>0.27925566090519399</v>
      </c>
      <c r="AR9" s="14">
        <v>0.29535682188364298</v>
      </c>
      <c r="AS9" s="14"/>
      <c r="AT9" s="14">
        <v>0.29761423101386297</v>
      </c>
      <c r="AU9" s="14">
        <v>0.28254829650857599</v>
      </c>
      <c r="AV9" s="14">
        <v>0.299994473434678</v>
      </c>
      <c r="AW9" s="14"/>
      <c r="AX9" s="14">
        <v>0.27923830996650401</v>
      </c>
      <c r="AY9" s="14">
        <v>0.26220911658581197</v>
      </c>
      <c r="AZ9" s="14">
        <v>0.33080209070075101</v>
      </c>
      <c r="BA9" s="14"/>
      <c r="BB9" s="14">
        <v>0.23269434033877801</v>
      </c>
      <c r="BC9" s="14">
        <v>0.281171616185873</v>
      </c>
      <c r="BD9" s="14"/>
      <c r="BE9" s="14">
        <v>0.28762081246335702</v>
      </c>
      <c r="BF9" s="14">
        <v>0.272000484471005</v>
      </c>
      <c r="BG9" s="14"/>
      <c r="BH9" s="14">
        <v>0.32759132360770099</v>
      </c>
      <c r="BI9" s="14">
        <v>0.26959784674116899</v>
      </c>
    </row>
    <row r="10" spans="2:61" x14ac:dyDescent="0.35">
      <c r="B10" s="15" t="s">
        <v>80</v>
      </c>
      <c r="C10" s="14">
        <v>0.16829771512877501</v>
      </c>
      <c r="D10" s="14">
        <v>0.15308791654038301</v>
      </c>
      <c r="E10" s="14">
        <v>0.18325084307154499</v>
      </c>
      <c r="F10" s="14"/>
      <c r="G10" s="14">
        <v>0.20551073046748999</v>
      </c>
      <c r="H10" s="14">
        <v>0.19002128231582699</v>
      </c>
      <c r="I10" s="14">
        <v>0.157451190813896</v>
      </c>
      <c r="J10" s="14">
        <v>0.22306566967687499</v>
      </c>
      <c r="K10" s="14">
        <v>0.145157120015657</v>
      </c>
      <c r="L10" s="14">
        <v>9.16694044726689E-2</v>
      </c>
      <c r="M10" s="14"/>
      <c r="N10" s="14">
        <v>0.114201119466089</v>
      </c>
      <c r="O10" s="14">
        <v>0.17920795290948499</v>
      </c>
      <c r="P10" s="14"/>
      <c r="Q10" s="14">
        <v>0.31697537930043701</v>
      </c>
      <c r="R10" s="14">
        <v>0.219599830232345</v>
      </c>
      <c r="S10" s="14">
        <v>0.28192914126621998</v>
      </c>
      <c r="T10" s="14">
        <v>0.151915707577786</v>
      </c>
      <c r="U10" s="14">
        <v>0.148637253761708</v>
      </c>
      <c r="V10" s="14">
        <v>8.9058069851012195E-2</v>
      </c>
      <c r="W10" s="14">
        <v>0.16318876764604401</v>
      </c>
      <c r="X10" s="14">
        <v>0.12089448211377</v>
      </c>
      <c r="Y10" s="14">
        <v>8.5856141853779405E-2</v>
      </c>
      <c r="Z10" s="14">
        <v>0.20821977681422199</v>
      </c>
      <c r="AA10" s="14"/>
      <c r="AB10" s="14">
        <v>0.12918938116543099</v>
      </c>
      <c r="AC10" s="14">
        <v>0.17799191561760899</v>
      </c>
      <c r="AD10" s="14">
        <v>0.183666817197294</v>
      </c>
      <c r="AE10" s="14"/>
      <c r="AF10" s="14">
        <v>0.165286947463815</v>
      </c>
      <c r="AG10" s="14">
        <v>0.17363288759767301</v>
      </c>
      <c r="AH10" s="14">
        <v>0.19275082570099</v>
      </c>
      <c r="AI10" s="14">
        <v>0.16840013719327601</v>
      </c>
      <c r="AJ10" s="14"/>
      <c r="AK10" s="14">
        <v>0.172477121414191</v>
      </c>
      <c r="AL10" s="14">
        <v>0.16684253458808401</v>
      </c>
      <c r="AM10" s="14">
        <v>0.15368989791954299</v>
      </c>
      <c r="AN10" s="14">
        <v>8.7013610170906294E-2</v>
      </c>
      <c r="AO10" s="14"/>
      <c r="AP10" s="14">
        <v>0.143592900851606</v>
      </c>
      <c r="AQ10" s="14">
        <v>0.17835497075023601</v>
      </c>
      <c r="AR10" s="14">
        <v>0.16402823873230901</v>
      </c>
      <c r="AS10" s="14"/>
      <c r="AT10" s="14">
        <v>0.148506508492218</v>
      </c>
      <c r="AU10" s="14">
        <v>0.17128793088292299</v>
      </c>
      <c r="AV10" s="14">
        <v>0.159962259488933</v>
      </c>
      <c r="AW10" s="14"/>
      <c r="AX10" s="14">
        <v>0.16310404128104999</v>
      </c>
      <c r="AY10" s="14">
        <v>0.19063638896010901</v>
      </c>
      <c r="AZ10" s="14">
        <v>0.136953791556996</v>
      </c>
      <c r="BA10" s="14"/>
      <c r="BB10" s="14">
        <v>9.0090026727448799E-2</v>
      </c>
      <c r="BC10" s="14">
        <v>0.13647885758637401</v>
      </c>
      <c r="BD10" s="14"/>
      <c r="BE10" s="14">
        <v>0.156962215485283</v>
      </c>
      <c r="BF10" s="14">
        <v>0.18888220065098199</v>
      </c>
      <c r="BG10" s="14"/>
      <c r="BH10" s="14">
        <v>0.198901062293347</v>
      </c>
      <c r="BI10" s="14">
        <v>0.15990970498781201</v>
      </c>
    </row>
    <row r="11" spans="2:61" x14ac:dyDescent="0.35">
      <c r="B11" s="15" t="s">
        <v>81</v>
      </c>
      <c r="C11" s="14">
        <v>6.2444454913324197E-2</v>
      </c>
      <c r="D11" s="14">
        <v>6.1585238196095599E-2</v>
      </c>
      <c r="E11" s="14">
        <v>5.9614766707021399E-2</v>
      </c>
      <c r="F11" s="14"/>
      <c r="G11" s="14">
        <v>6.8284057705998893E-2</v>
      </c>
      <c r="H11" s="14">
        <v>5.9539655157975699E-2</v>
      </c>
      <c r="I11" s="14">
        <v>8.5173647809742806E-2</v>
      </c>
      <c r="J11" s="14">
        <v>9.0889606505004397E-2</v>
      </c>
      <c r="K11" s="14">
        <v>2.25118483621746E-2</v>
      </c>
      <c r="L11" s="14">
        <v>3.7986072609134801E-2</v>
      </c>
      <c r="M11" s="14"/>
      <c r="N11" s="14">
        <v>2.2786496221922099E-2</v>
      </c>
      <c r="O11" s="14">
        <v>7.0442698683018695E-2</v>
      </c>
      <c r="P11" s="14"/>
      <c r="Q11" s="14">
        <v>5.0215360881764599E-2</v>
      </c>
      <c r="R11" s="14">
        <v>8.9317413908796398E-2</v>
      </c>
      <c r="S11" s="14">
        <v>0.15187722945613899</v>
      </c>
      <c r="T11" s="14">
        <v>9.9309837892204697E-2</v>
      </c>
      <c r="U11" s="14">
        <v>0</v>
      </c>
      <c r="V11" s="14">
        <v>4.3490345878825699E-2</v>
      </c>
      <c r="W11" s="14">
        <v>2.7767055838787701E-2</v>
      </c>
      <c r="X11" s="14">
        <v>4.7863965087650999E-2</v>
      </c>
      <c r="Y11" s="14">
        <v>2.3958921698184601E-2</v>
      </c>
      <c r="Z11" s="14">
        <v>0.15085546456546001</v>
      </c>
      <c r="AA11" s="14"/>
      <c r="AB11" s="14">
        <v>4.9203968710119901E-2</v>
      </c>
      <c r="AC11" s="14">
        <v>9.1719152039544297E-2</v>
      </c>
      <c r="AD11" s="14">
        <v>4.4281679105168399E-2</v>
      </c>
      <c r="AE11" s="14"/>
      <c r="AF11" s="14">
        <v>5.0504133498912501E-2</v>
      </c>
      <c r="AG11" s="14">
        <v>6.27617914704061E-2</v>
      </c>
      <c r="AH11" s="14">
        <v>7.3141523328220895E-2</v>
      </c>
      <c r="AI11" s="14">
        <v>8.5681689122061297E-2</v>
      </c>
      <c r="AJ11" s="14"/>
      <c r="AK11" s="14">
        <v>4.60551012876039E-2</v>
      </c>
      <c r="AL11" s="14">
        <v>6.6314958465554297E-2</v>
      </c>
      <c r="AM11" s="14">
        <v>0.122737896060235</v>
      </c>
      <c r="AN11" s="14">
        <v>0</v>
      </c>
      <c r="AO11" s="14"/>
      <c r="AP11" s="14">
        <v>3.12134889929052E-2</v>
      </c>
      <c r="AQ11" s="14">
        <v>6.21586580036224E-2</v>
      </c>
      <c r="AR11" s="14">
        <v>7.3082905042467006E-2</v>
      </c>
      <c r="AS11" s="14"/>
      <c r="AT11" s="14">
        <v>3.87492280004623E-2</v>
      </c>
      <c r="AU11" s="14">
        <v>7.4054542481567495E-2</v>
      </c>
      <c r="AV11" s="14">
        <v>9.9237089540371207E-2</v>
      </c>
      <c r="AW11" s="14"/>
      <c r="AX11" s="14">
        <v>4.6449209618001197E-2</v>
      </c>
      <c r="AY11" s="14">
        <v>6.6229052440330102E-2</v>
      </c>
      <c r="AZ11" s="14">
        <v>5.32976492448465E-2</v>
      </c>
      <c r="BA11" s="14"/>
      <c r="BB11" s="14">
        <v>4.7729922341579398E-2</v>
      </c>
      <c r="BC11" s="14">
        <v>4.5896775867556902E-2</v>
      </c>
      <c r="BD11" s="14"/>
      <c r="BE11" s="14">
        <v>5.8822915795164799E-2</v>
      </c>
      <c r="BF11" s="14">
        <v>6.9020920167650796E-2</v>
      </c>
      <c r="BG11" s="14"/>
      <c r="BH11" s="14">
        <v>2.9464050128597302E-2</v>
      </c>
      <c r="BI11" s="14">
        <v>7.1483988017324196E-2</v>
      </c>
    </row>
    <row r="12" spans="2:61" x14ac:dyDescent="0.35">
      <c r="B12" s="15" t="s">
        <v>82</v>
      </c>
      <c r="C12" s="14">
        <v>0.111591151837015</v>
      </c>
      <c r="D12" s="14">
        <v>0.121940008949648</v>
      </c>
      <c r="E12" s="14">
        <v>0.101647512771826</v>
      </c>
      <c r="F12" s="14"/>
      <c r="G12" s="14">
        <v>0.13231422863662801</v>
      </c>
      <c r="H12" s="14">
        <v>0.109883386414973</v>
      </c>
      <c r="I12" s="14">
        <v>6.9595999215149001E-2</v>
      </c>
      <c r="J12" s="14">
        <v>9.5141281375782705E-2</v>
      </c>
      <c r="K12" s="14">
        <v>0.14626561233027199</v>
      </c>
      <c r="L12" s="14">
        <v>0.13584976976288901</v>
      </c>
      <c r="M12" s="14"/>
      <c r="N12" s="14">
        <v>4.9173302156657099E-2</v>
      </c>
      <c r="O12" s="14">
        <v>0.124179625722129</v>
      </c>
      <c r="P12" s="14"/>
      <c r="Q12" s="14">
        <v>9.3336453048109003E-2</v>
      </c>
      <c r="R12" s="14">
        <v>0.19267634084506799</v>
      </c>
      <c r="S12" s="14">
        <v>6.5846138426578701E-2</v>
      </c>
      <c r="T12" s="14">
        <v>5.9663964524046903E-2</v>
      </c>
      <c r="U12" s="14">
        <v>8.9088871342222195E-2</v>
      </c>
      <c r="V12" s="14">
        <v>6.8073821332428994E-2</v>
      </c>
      <c r="W12" s="14">
        <v>0.106543262032126</v>
      </c>
      <c r="X12" s="14">
        <v>0.14120868003005399</v>
      </c>
      <c r="Y12" s="14">
        <v>7.9167537438198904E-2</v>
      </c>
      <c r="Z12" s="14">
        <v>0.13802303366881799</v>
      </c>
      <c r="AA12" s="14"/>
      <c r="AB12" s="14">
        <v>6.89825816335842E-2</v>
      </c>
      <c r="AC12" s="14">
        <v>0.11882078454395099</v>
      </c>
      <c r="AD12" s="14">
        <v>0.10456666971576301</v>
      </c>
      <c r="AE12" s="14"/>
      <c r="AF12" s="14">
        <v>5.4617863470912902E-2</v>
      </c>
      <c r="AG12" s="14">
        <v>0.14244057862123</v>
      </c>
      <c r="AH12" s="14">
        <v>0.108086394965011</v>
      </c>
      <c r="AI12" s="14">
        <v>0.18691066360219799</v>
      </c>
      <c r="AJ12" s="14"/>
      <c r="AK12" s="14">
        <v>6.4175130356076901E-2</v>
      </c>
      <c r="AL12" s="14">
        <v>0.120950493664189</v>
      </c>
      <c r="AM12" s="14">
        <v>0.22741208433115001</v>
      </c>
      <c r="AN12" s="14">
        <v>0.32498292110766602</v>
      </c>
      <c r="AO12" s="14"/>
      <c r="AP12" s="14">
        <v>6.6132385323624199E-2</v>
      </c>
      <c r="AQ12" s="14">
        <v>9.5217041325369497E-2</v>
      </c>
      <c r="AR12" s="14">
        <v>0.12229715364426499</v>
      </c>
      <c r="AS12" s="14"/>
      <c r="AT12" s="14">
        <v>8.8894374539287599E-2</v>
      </c>
      <c r="AU12" s="14">
        <v>0.102394500707585</v>
      </c>
      <c r="AV12" s="14">
        <v>0.120935528982968</v>
      </c>
      <c r="AW12" s="14"/>
      <c r="AX12" s="14">
        <v>6.8316104651920395E-2</v>
      </c>
      <c r="AY12" s="14">
        <v>0.109115242511165</v>
      </c>
      <c r="AZ12" s="14">
        <v>0.115204752982519</v>
      </c>
      <c r="BA12" s="14"/>
      <c r="BB12" s="14">
        <v>5.9917273655388403E-2</v>
      </c>
      <c r="BC12" s="14">
        <v>0.110476632958666</v>
      </c>
      <c r="BD12" s="14"/>
      <c r="BE12" s="14">
        <v>8.9468819767264104E-2</v>
      </c>
      <c r="BF12" s="14">
        <v>0.151763781057524</v>
      </c>
      <c r="BG12" s="14"/>
      <c r="BH12" s="14">
        <v>0.106607374132359</v>
      </c>
      <c r="BI12" s="14">
        <v>0.11295714548804101</v>
      </c>
    </row>
    <row r="13" spans="2:61" x14ac:dyDescent="0.35">
      <c r="B13" s="15" t="s">
        <v>83</v>
      </c>
      <c r="C13" s="14">
        <v>5.9931129888636303E-2</v>
      </c>
      <c r="D13" s="14">
        <v>6.7845797743959504E-2</v>
      </c>
      <c r="E13" s="14">
        <v>5.32716964720844E-2</v>
      </c>
      <c r="F13" s="14"/>
      <c r="G13" s="14">
        <v>6.8794356037677806E-2</v>
      </c>
      <c r="H13" s="14">
        <v>5.2075711036356803E-2</v>
      </c>
      <c r="I13" s="14">
        <v>5.9558299112980398E-2</v>
      </c>
      <c r="J13" s="14">
        <v>4.9153962193324498E-2</v>
      </c>
      <c r="K13" s="14">
        <v>4.7898694547104902E-2</v>
      </c>
      <c r="L13" s="14">
        <v>8.2873157151657606E-2</v>
      </c>
      <c r="M13" s="14"/>
      <c r="N13" s="14">
        <v>9.8157601744194606E-2</v>
      </c>
      <c r="O13" s="14">
        <v>5.2221589346338797E-2</v>
      </c>
      <c r="P13" s="14"/>
      <c r="Q13" s="14">
        <v>4.1354776633462098E-2</v>
      </c>
      <c r="R13" s="14">
        <v>5.7159328912771E-2</v>
      </c>
      <c r="S13" s="14">
        <v>2.5219134398267899E-2</v>
      </c>
      <c r="T13" s="14">
        <v>9.2428921634111996E-2</v>
      </c>
      <c r="U13" s="14">
        <v>7.4630272973218795E-2</v>
      </c>
      <c r="V13" s="14">
        <v>8.4552115732551197E-2</v>
      </c>
      <c r="W13" s="14">
        <v>5.0693724522721098E-2</v>
      </c>
      <c r="X13" s="14">
        <v>7.2826357366883102E-2</v>
      </c>
      <c r="Y13" s="14">
        <v>7.4690291836949099E-2</v>
      </c>
      <c r="Z13" s="14">
        <v>2.04510398314162E-2</v>
      </c>
      <c r="AA13" s="14"/>
      <c r="AB13" s="14">
        <v>7.26916409583446E-2</v>
      </c>
      <c r="AC13" s="14">
        <v>7.3331525912233894E-2</v>
      </c>
      <c r="AD13" s="14">
        <v>5.0070412814233599E-2</v>
      </c>
      <c r="AE13" s="14"/>
      <c r="AF13" s="14">
        <v>5.21429471977519E-2</v>
      </c>
      <c r="AG13" s="14">
        <v>5.5911704828680402E-2</v>
      </c>
      <c r="AH13" s="14">
        <v>7.6488901544887994E-2</v>
      </c>
      <c r="AI13" s="14">
        <v>9.4556034488809795E-2</v>
      </c>
      <c r="AJ13" s="14"/>
      <c r="AK13" s="14">
        <v>5.4278928215983298E-2</v>
      </c>
      <c r="AL13" s="14">
        <v>4.50667530751135E-2</v>
      </c>
      <c r="AM13" s="14">
        <v>7.1576356548983297E-2</v>
      </c>
      <c r="AN13" s="14">
        <v>0</v>
      </c>
      <c r="AO13" s="14"/>
      <c r="AP13" s="14">
        <v>6.0667545371071198E-2</v>
      </c>
      <c r="AQ13" s="14">
        <v>6.4298046773823905E-2</v>
      </c>
      <c r="AR13" s="14">
        <v>5.9855384801471997E-2</v>
      </c>
      <c r="AS13" s="14"/>
      <c r="AT13" s="14">
        <v>6.0708158559793501E-2</v>
      </c>
      <c r="AU13" s="14">
        <v>5.5841346984084397E-2</v>
      </c>
      <c r="AV13" s="14">
        <v>5.9266535023971702E-2</v>
      </c>
      <c r="AW13" s="14"/>
      <c r="AX13" s="14">
        <v>4.72583322710977E-2</v>
      </c>
      <c r="AY13" s="14">
        <v>6.3481521206853297E-2</v>
      </c>
      <c r="AZ13" s="14">
        <v>4.7108236607072099E-2</v>
      </c>
      <c r="BA13" s="14"/>
      <c r="BB13" s="14">
        <v>9.1373844058335693E-2</v>
      </c>
      <c r="BC13" s="14">
        <v>6.4895511912663906E-2</v>
      </c>
      <c r="BD13" s="14"/>
      <c r="BE13" s="14">
        <v>6.5444814619373903E-2</v>
      </c>
      <c r="BF13" s="14">
        <v>4.9918658706649903E-2</v>
      </c>
      <c r="BG13" s="14"/>
      <c r="BH13" s="14">
        <v>5.0892314633012699E-2</v>
      </c>
      <c r="BI13" s="14">
        <v>6.2408560661771799E-2</v>
      </c>
    </row>
    <row r="14" spans="2:61" x14ac:dyDescent="0.35">
      <c r="B14" s="15" t="s">
        <v>84</v>
      </c>
      <c r="C14" s="14">
        <v>0.13235905523444699</v>
      </c>
      <c r="D14" s="14">
        <v>0.14980408676683499</v>
      </c>
      <c r="E14" s="14">
        <v>0.115644257442298</v>
      </c>
      <c r="F14" s="14"/>
      <c r="G14" s="14">
        <v>0.132717756860571</v>
      </c>
      <c r="H14" s="14">
        <v>0.113078634999827</v>
      </c>
      <c r="I14" s="14">
        <v>0.12808763930699699</v>
      </c>
      <c r="J14" s="14">
        <v>0.128694658955501</v>
      </c>
      <c r="K14" s="14">
        <v>0.16250307844200201</v>
      </c>
      <c r="L14" s="14">
        <v>0.13890792684133399</v>
      </c>
      <c r="M14" s="14"/>
      <c r="N14" s="14">
        <v>0.13519228371748701</v>
      </c>
      <c r="O14" s="14">
        <v>0.131787647809297</v>
      </c>
      <c r="P14" s="14"/>
      <c r="Q14" s="14">
        <v>5.0974274753417197E-2</v>
      </c>
      <c r="R14" s="14">
        <v>8.7652785014588605E-2</v>
      </c>
      <c r="S14" s="14">
        <v>5.2294232752135801E-2</v>
      </c>
      <c r="T14" s="14">
        <v>0.20298510253105501</v>
      </c>
      <c r="U14" s="14">
        <v>0.18267616362692299</v>
      </c>
      <c r="V14" s="14">
        <v>0.17389596005006799</v>
      </c>
      <c r="W14" s="14">
        <v>0.18669961813831901</v>
      </c>
      <c r="X14" s="14">
        <v>0.15691028923643599</v>
      </c>
      <c r="Y14" s="14">
        <v>0.14423257733184</v>
      </c>
      <c r="Z14" s="14">
        <v>7.6296133969390098E-2</v>
      </c>
      <c r="AA14" s="14"/>
      <c r="AB14" s="14">
        <v>0.14063709149408901</v>
      </c>
      <c r="AC14" s="14">
        <v>0.13098731224968099</v>
      </c>
      <c r="AD14" s="14">
        <v>0.14001127855852399</v>
      </c>
      <c r="AE14" s="14"/>
      <c r="AF14" s="14">
        <v>0.13207604889496699</v>
      </c>
      <c r="AG14" s="14">
        <v>0.13972881362821099</v>
      </c>
      <c r="AH14" s="14">
        <v>0.20199212786121901</v>
      </c>
      <c r="AI14" s="14">
        <v>9.1077410422564703E-2</v>
      </c>
      <c r="AJ14" s="14"/>
      <c r="AK14" s="14">
        <v>0.14255322380294699</v>
      </c>
      <c r="AL14" s="14">
        <v>0.137483548822465</v>
      </c>
      <c r="AM14" s="14">
        <v>6.3537251184629703E-2</v>
      </c>
      <c r="AN14" s="14">
        <v>8.1773831492046298E-2</v>
      </c>
      <c r="AO14" s="14"/>
      <c r="AP14" s="14">
        <v>9.4455609468198504E-2</v>
      </c>
      <c r="AQ14" s="14">
        <v>0.156284105741302</v>
      </c>
      <c r="AR14" s="14">
        <v>0.138237317866758</v>
      </c>
      <c r="AS14" s="14"/>
      <c r="AT14" s="14">
        <v>0.13094166489746001</v>
      </c>
      <c r="AU14" s="14">
        <v>0.151145900730733</v>
      </c>
      <c r="AV14" s="14">
        <v>0.109827322250519</v>
      </c>
      <c r="AW14" s="14"/>
      <c r="AX14" s="14">
        <v>0.133323489625752</v>
      </c>
      <c r="AY14" s="14">
        <v>0.12547561071923899</v>
      </c>
      <c r="AZ14" s="14">
        <v>0.15878181136184</v>
      </c>
      <c r="BA14" s="14"/>
      <c r="BB14" s="14">
        <v>0.136860590095016</v>
      </c>
      <c r="BC14" s="14">
        <v>0.15287514379484801</v>
      </c>
      <c r="BD14" s="14"/>
      <c r="BE14" s="14">
        <v>0.13983470724771099</v>
      </c>
      <c r="BF14" s="14">
        <v>0.11878378678790601</v>
      </c>
      <c r="BG14" s="14"/>
      <c r="BH14" s="14">
        <v>9.5778719833549103E-2</v>
      </c>
      <c r="BI14" s="14">
        <v>0.14238528611215301</v>
      </c>
    </row>
    <row r="15" spans="2:61" x14ac:dyDescent="0.35">
      <c r="B15" s="15" t="s">
        <v>85</v>
      </c>
      <c r="C15" s="14">
        <v>0.166008061454507</v>
      </c>
      <c r="D15" s="14">
        <v>0.16622370236759701</v>
      </c>
      <c r="E15" s="14">
        <v>0.16707655587506501</v>
      </c>
      <c r="F15" s="14"/>
      <c r="G15" s="14">
        <v>0.105684450126404</v>
      </c>
      <c r="H15" s="14">
        <v>0.12850183327015</v>
      </c>
      <c r="I15" s="14">
        <v>0.177309539178791</v>
      </c>
      <c r="J15" s="14">
        <v>0.11342129269609399</v>
      </c>
      <c r="K15" s="14">
        <v>0.180957981671063</v>
      </c>
      <c r="L15" s="14">
        <v>0.28178878561599902</v>
      </c>
      <c r="M15" s="14"/>
      <c r="N15" s="14">
        <v>0.27235357331701998</v>
      </c>
      <c r="O15" s="14">
        <v>0.14456022712929401</v>
      </c>
      <c r="P15" s="14"/>
      <c r="Q15" s="14">
        <v>9.4566968193900799E-2</v>
      </c>
      <c r="R15" s="14">
        <v>0.114549418172795</v>
      </c>
      <c r="S15" s="14">
        <v>5.5094329210812101E-2</v>
      </c>
      <c r="T15" s="14">
        <v>0.17228789197948199</v>
      </c>
      <c r="U15" s="14">
        <v>0.117678543983622</v>
      </c>
      <c r="V15" s="14">
        <v>0.23900461319909799</v>
      </c>
      <c r="W15" s="14">
        <v>0.17298216984805001</v>
      </c>
      <c r="X15" s="14">
        <v>0.105910762471617</v>
      </c>
      <c r="Y15" s="14">
        <v>0.32353328518527702</v>
      </c>
      <c r="Z15" s="14">
        <v>4.05017367084489E-2</v>
      </c>
      <c r="AA15" s="14"/>
      <c r="AB15" s="14">
        <v>0.30050789345410001</v>
      </c>
      <c r="AC15" s="14">
        <v>7.73502219844419E-2</v>
      </c>
      <c r="AD15" s="14">
        <v>0.16331117935815001</v>
      </c>
      <c r="AE15" s="14"/>
      <c r="AF15" s="14">
        <v>0.24814150911487101</v>
      </c>
      <c r="AG15" s="14">
        <v>0.135678408325688</v>
      </c>
      <c r="AH15" s="14">
        <v>0.12656218117912699</v>
      </c>
      <c r="AI15" s="14">
        <v>4.8468953110627898E-2</v>
      </c>
      <c r="AJ15" s="14"/>
      <c r="AK15" s="14">
        <v>0.235605330622286</v>
      </c>
      <c r="AL15" s="14">
        <v>0.15418743537801499</v>
      </c>
      <c r="AM15" s="14">
        <v>4.1018454219526199E-2</v>
      </c>
      <c r="AN15" s="14">
        <v>0</v>
      </c>
      <c r="AO15" s="14"/>
      <c r="AP15" s="14">
        <v>0.29273884213316598</v>
      </c>
      <c r="AQ15" s="14">
        <v>0.15295530014327699</v>
      </c>
      <c r="AR15" s="14">
        <v>0.13914780179821701</v>
      </c>
      <c r="AS15" s="14"/>
      <c r="AT15" s="14">
        <v>0.22853547893654899</v>
      </c>
      <c r="AU15" s="14">
        <v>0.14272684403018601</v>
      </c>
      <c r="AV15" s="14">
        <v>0.14333464453436501</v>
      </c>
      <c r="AW15" s="14"/>
      <c r="AX15" s="14">
        <v>0.262310512585675</v>
      </c>
      <c r="AY15" s="14">
        <v>0.161953586149756</v>
      </c>
      <c r="AZ15" s="14">
        <v>0.146944087351775</v>
      </c>
      <c r="BA15" s="14"/>
      <c r="BB15" s="14">
        <v>0.32083705703034199</v>
      </c>
      <c r="BC15" s="14">
        <v>0.191274587195054</v>
      </c>
      <c r="BD15" s="14"/>
      <c r="BE15" s="14">
        <v>0.19420404592345999</v>
      </c>
      <c r="BF15" s="14">
        <v>0.114806098388084</v>
      </c>
      <c r="BG15" s="14"/>
      <c r="BH15" s="14">
        <v>0.17532582343224101</v>
      </c>
      <c r="BI15" s="14">
        <v>0.1634541747329</v>
      </c>
    </row>
    <row r="16" spans="2:61" x14ac:dyDescent="0.35">
      <c r="B16" s="15" t="s">
        <v>86</v>
      </c>
      <c r="C16" s="20">
        <v>1.7294746419421698E-2</v>
      </c>
      <c r="D16" s="20">
        <v>9.6214474343020006E-3</v>
      </c>
      <c r="E16" s="20">
        <v>2.43244311445379E-2</v>
      </c>
      <c r="F16" s="20"/>
      <c r="G16" s="20">
        <v>6.5025067206760899E-3</v>
      </c>
      <c r="H16" s="20">
        <v>2.0174324802596101E-2</v>
      </c>
      <c r="I16" s="20">
        <v>1.6114138218202002E-2</v>
      </c>
      <c r="J16" s="20">
        <v>9.5326811666718598E-3</v>
      </c>
      <c r="K16" s="20">
        <v>3.72058883953836E-2</v>
      </c>
      <c r="L16" s="20">
        <v>1.5581288548796601E-2</v>
      </c>
      <c r="M16" s="20"/>
      <c r="N16" s="20">
        <v>0</v>
      </c>
      <c r="O16" s="20">
        <v>2.0782762504010899E-2</v>
      </c>
      <c r="P16" s="20"/>
      <c r="Q16" s="20">
        <v>2.2838902612047501E-2</v>
      </c>
      <c r="R16" s="20">
        <v>2.1243608449423301E-2</v>
      </c>
      <c r="S16" s="20">
        <v>1.16379923521625E-2</v>
      </c>
      <c r="T16" s="20">
        <v>1.6890036526839802E-2</v>
      </c>
      <c r="U16" s="20">
        <v>0</v>
      </c>
      <c r="V16" s="20">
        <v>0</v>
      </c>
      <c r="W16" s="20">
        <v>9.1132103875499002E-3</v>
      </c>
      <c r="X16" s="20">
        <v>2.8731705017068902E-2</v>
      </c>
      <c r="Y16" s="20">
        <v>1.40732802787608E-2</v>
      </c>
      <c r="Z16" s="20">
        <v>8.2920247044929493E-2</v>
      </c>
      <c r="AA16" s="20"/>
      <c r="AB16" s="20">
        <v>3.45856725637495E-3</v>
      </c>
      <c r="AC16" s="20">
        <v>1.4762626385163201E-2</v>
      </c>
      <c r="AD16" s="20">
        <v>1.16894134541133E-2</v>
      </c>
      <c r="AE16" s="20"/>
      <c r="AF16" s="20">
        <v>2.3152609170686302E-3</v>
      </c>
      <c r="AG16" s="20">
        <v>1.2339166514744E-2</v>
      </c>
      <c r="AH16" s="20">
        <v>3.10180969080074E-2</v>
      </c>
      <c r="AI16" s="20">
        <v>4.46565367276009E-2</v>
      </c>
      <c r="AJ16" s="20"/>
      <c r="AK16" s="20">
        <v>4.8451371736972504E-3</v>
      </c>
      <c r="AL16" s="20">
        <v>9.9863643823878898E-3</v>
      </c>
      <c r="AM16" s="20">
        <v>1.7698142147211701E-2</v>
      </c>
      <c r="AN16" s="20">
        <v>0.163253496364162</v>
      </c>
      <c r="AO16" s="20"/>
      <c r="AP16" s="20">
        <v>0</v>
      </c>
      <c r="AQ16" s="20">
        <v>1.14762163571746E-2</v>
      </c>
      <c r="AR16" s="20">
        <v>7.9943762308672898E-3</v>
      </c>
      <c r="AS16" s="20"/>
      <c r="AT16" s="20">
        <v>6.05035556036705E-3</v>
      </c>
      <c r="AU16" s="20">
        <v>2.0000637674346001E-2</v>
      </c>
      <c r="AV16" s="20">
        <v>7.4421467441946696E-3</v>
      </c>
      <c r="AW16" s="20"/>
      <c r="AX16" s="20">
        <v>0</v>
      </c>
      <c r="AY16" s="20">
        <v>2.0899481426735401E-2</v>
      </c>
      <c r="AZ16" s="20">
        <v>1.09075801941997E-2</v>
      </c>
      <c r="BA16" s="20"/>
      <c r="BB16" s="20">
        <v>2.0496945753111898E-2</v>
      </c>
      <c r="BC16" s="20">
        <v>1.6930874498964101E-2</v>
      </c>
      <c r="BD16" s="20"/>
      <c r="BE16" s="20">
        <v>7.6416686983860598E-3</v>
      </c>
      <c r="BF16" s="20">
        <v>3.4824069770199001E-2</v>
      </c>
      <c r="BG16" s="20"/>
      <c r="BH16" s="20">
        <v>1.54393319391938E-2</v>
      </c>
      <c r="BI16" s="20">
        <v>1.78032932588294E-2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99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0.15240353588864</v>
      </c>
      <c r="D9" s="14">
        <v>0.16239039571926001</v>
      </c>
      <c r="E9" s="14">
        <v>0.14458441026001301</v>
      </c>
      <c r="F9" s="14"/>
      <c r="G9" s="14">
        <v>0.20078678486228799</v>
      </c>
      <c r="H9" s="14">
        <v>0.12864042065878101</v>
      </c>
      <c r="I9" s="14">
        <v>0.178901985708984</v>
      </c>
      <c r="J9" s="14">
        <v>0.13668444850314199</v>
      </c>
      <c r="K9" s="14">
        <v>0.118090876837078</v>
      </c>
      <c r="L9" s="14">
        <v>0.15489588838903001</v>
      </c>
      <c r="M9" s="14"/>
      <c r="N9" s="14">
        <v>0.139010180602329</v>
      </c>
      <c r="O9" s="14">
        <v>0.15510471678672</v>
      </c>
      <c r="P9" s="14"/>
      <c r="Q9" s="14">
        <v>0.149033436301303</v>
      </c>
      <c r="R9" s="14">
        <v>9.73987359004862E-2</v>
      </c>
      <c r="S9" s="14">
        <v>0.147532604123153</v>
      </c>
      <c r="T9" s="14">
        <v>0.29035279420414201</v>
      </c>
      <c r="U9" s="14">
        <v>0.14759250934072399</v>
      </c>
      <c r="V9" s="14">
        <v>0.13045376790674601</v>
      </c>
      <c r="W9" s="14">
        <v>0.162043035080154</v>
      </c>
      <c r="X9" s="14">
        <v>0.17559258918440801</v>
      </c>
      <c r="Y9" s="14">
        <v>0.17193419323261899</v>
      </c>
      <c r="Z9" s="14">
        <v>0.13498087251911001</v>
      </c>
      <c r="AA9" s="14"/>
      <c r="AB9" s="14">
        <v>0.11949272309890401</v>
      </c>
      <c r="AC9" s="14">
        <v>0.15227308024720401</v>
      </c>
      <c r="AD9" s="14">
        <v>0.18948767217297799</v>
      </c>
      <c r="AE9" s="14"/>
      <c r="AF9" s="14">
        <v>0.11514666154883001</v>
      </c>
      <c r="AG9" s="14">
        <v>0.16676359714666</v>
      </c>
      <c r="AH9" s="14">
        <v>0.237870499733629</v>
      </c>
      <c r="AI9" s="14">
        <v>0.180335258871196</v>
      </c>
      <c r="AJ9" s="14"/>
      <c r="AK9" s="14">
        <v>0.13425123539952899</v>
      </c>
      <c r="AL9" s="14">
        <v>0.17432909576355801</v>
      </c>
      <c r="AM9" s="14">
        <v>0.195828890969036</v>
      </c>
      <c r="AN9" s="14">
        <v>8.1773831492046298E-2</v>
      </c>
      <c r="AO9" s="14"/>
      <c r="AP9" s="14">
        <v>9.6743081692281505E-2</v>
      </c>
      <c r="AQ9" s="14">
        <v>0.123517539206731</v>
      </c>
      <c r="AR9" s="14">
        <v>0.20037845461065201</v>
      </c>
      <c r="AS9" s="14"/>
      <c r="AT9" s="14">
        <v>0.119051819657618</v>
      </c>
      <c r="AU9" s="14">
        <v>0.13940321606175801</v>
      </c>
      <c r="AV9" s="14">
        <v>0.23486600618074099</v>
      </c>
      <c r="AW9" s="14"/>
      <c r="AX9" s="14">
        <v>0.14476337379767601</v>
      </c>
      <c r="AY9" s="14">
        <v>0.12538730842627999</v>
      </c>
      <c r="AZ9" s="14">
        <v>0.203951025307126</v>
      </c>
      <c r="BA9" s="14"/>
      <c r="BB9" s="14">
        <v>0.12373707981807799</v>
      </c>
      <c r="BC9" s="14">
        <v>0.15636293797707099</v>
      </c>
      <c r="BD9" s="14"/>
      <c r="BE9" s="14">
        <v>0.15265420852662201</v>
      </c>
      <c r="BF9" s="14">
        <v>0.151948331667421</v>
      </c>
      <c r="BG9" s="14"/>
      <c r="BH9" s="14">
        <v>0.12818845158598999</v>
      </c>
      <c r="BI9" s="14">
        <v>0.15904059985431099</v>
      </c>
    </row>
    <row r="10" spans="2:61" x14ac:dyDescent="0.35">
      <c r="B10" s="15" t="s">
        <v>80</v>
      </c>
      <c r="C10" s="14">
        <v>0.129555555781285</v>
      </c>
      <c r="D10" s="14">
        <v>0.10638453029007899</v>
      </c>
      <c r="E10" s="14">
        <v>0.15137109733541201</v>
      </c>
      <c r="F10" s="14"/>
      <c r="G10" s="14">
        <v>0.19609640299698</v>
      </c>
      <c r="H10" s="14">
        <v>0.13381088751938899</v>
      </c>
      <c r="I10" s="14">
        <v>0.11582265736842499</v>
      </c>
      <c r="J10" s="14">
        <v>0.13639289697976001</v>
      </c>
      <c r="K10" s="14">
        <v>0.105392652652829</v>
      </c>
      <c r="L10" s="14">
        <v>0.10272433659445999</v>
      </c>
      <c r="M10" s="14"/>
      <c r="N10" s="14">
        <v>9.6235820757651802E-2</v>
      </c>
      <c r="O10" s="14">
        <v>0.13627550234067301</v>
      </c>
      <c r="P10" s="14"/>
      <c r="Q10" s="14">
        <v>0.161058847945349</v>
      </c>
      <c r="R10" s="14">
        <v>0.177677970030858</v>
      </c>
      <c r="S10" s="14">
        <v>0.13886828620334399</v>
      </c>
      <c r="T10" s="14">
        <v>6.7389609870683098E-2</v>
      </c>
      <c r="U10" s="14">
        <v>9.9523620921383393E-2</v>
      </c>
      <c r="V10" s="14">
        <v>0.126657826546519</v>
      </c>
      <c r="W10" s="14">
        <v>0.14722887328048201</v>
      </c>
      <c r="X10" s="14">
        <v>0.114371071524992</v>
      </c>
      <c r="Y10" s="14">
        <v>9.3416773764186403E-2</v>
      </c>
      <c r="Z10" s="14">
        <v>0.11331303023927899</v>
      </c>
      <c r="AA10" s="14"/>
      <c r="AB10" s="14">
        <v>0.102267415344197</v>
      </c>
      <c r="AC10" s="14">
        <v>0.12979120667649399</v>
      </c>
      <c r="AD10" s="14">
        <v>0.134792981285217</v>
      </c>
      <c r="AE10" s="14"/>
      <c r="AF10" s="14">
        <v>0.11803892790265801</v>
      </c>
      <c r="AG10" s="14">
        <v>0.109631674669871</v>
      </c>
      <c r="AH10" s="14">
        <v>8.3780266769585096E-2</v>
      </c>
      <c r="AI10" s="14">
        <v>0.20908249713941801</v>
      </c>
      <c r="AJ10" s="14"/>
      <c r="AK10" s="14">
        <v>0.12857777824326899</v>
      </c>
      <c r="AL10" s="14">
        <v>0.102336917518625</v>
      </c>
      <c r="AM10" s="14">
        <v>0.205021748932986</v>
      </c>
      <c r="AN10" s="14">
        <v>7.6554399765530398E-2</v>
      </c>
      <c r="AO10" s="14"/>
      <c r="AP10" s="14">
        <v>0.103611028296557</v>
      </c>
      <c r="AQ10" s="14">
        <v>0.139534969482419</v>
      </c>
      <c r="AR10" s="14">
        <v>0.13143235263415501</v>
      </c>
      <c r="AS10" s="14"/>
      <c r="AT10" s="14">
        <v>0.103975874245163</v>
      </c>
      <c r="AU10" s="14">
        <v>0.139768139601959</v>
      </c>
      <c r="AV10" s="14">
        <v>0.14444073741402</v>
      </c>
      <c r="AW10" s="14"/>
      <c r="AX10" s="14">
        <v>0.11270622875146601</v>
      </c>
      <c r="AY10" s="14">
        <v>0.14629681051134399</v>
      </c>
      <c r="AZ10" s="14">
        <v>0.1194727623624</v>
      </c>
      <c r="BA10" s="14"/>
      <c r="BB10" s="14">
        <v>9.8985945189150895E-2</v>
      </c>
      <c r="BC10" s="14">
        <v>0.129371692882537</v>
      </c>
      <c r="BD10" s="14"/>
      <c r="BE10" s="14">
        <v>0.11896310105719</v>
      </c>
      <c r="BF10" s="14">
        <v>0.14879072297904899</v>
      </c>
      <c r="BG10" s="14"/>
      <c r="BH10" s="14">
        <v>0.173629945848638</v>
      </c>
      <c r="BI10" s="14">
        <v>0.117475294466938</v>
      </c>
    </row>
    <row r="11" spans="2:61" x14ac:dyDescent="0.35">
      <c r="B11" s="15" t="s">
        <v>81</v>
      </c>
      <c r="C11" s="14">
        <v>0.109392819211662</v>
      </c>
      <c r="D11" s="14">
        <v>0.110117058220531</v>
      </c>
      <c r="E11" s="14">
        <v>0.105496632665982</v>
      </c>
      <c r="F11" s="14"/>
      <c r="G11" s="14">
        <v>0.12977353849095499</v>
      </c>
      <c r="H11" s="14">
        <v>0.10148199766186899</v>
      </c>
      <c r="I11" s="14">
        <v>0.100299652131912</v>
      </c>
      <c r="J11" s="14">
        <v>0.123247626151094</v>
      </c>
      <c r="K11" s="14">
        <v>8.9326861310197805E-2</v>
      </c>
      <c r="L11" s="14">
        <v>0.115594427348442</v>
      </c>
      <c r="M11" s="14"/>
      <c r="N11" s="14">
        <v>0.129786417767878</v>
      </c>
      <c r="O11" s="14">
        <v>0.105279824544862</v>
      </c>
      <c r="P11" s="14"/>
      <c r="Q11" s="14">
        <v>0.110600192281709</v>
      </c>
      <c r="R11" s="14">
        <v>0.121803588367998</v>
      </c>
      <c r="S11" s="14">
        <v>0.15169587999884701</v>
      </c>
      <c r="T11" s="14">
        <v>9.7827470849404297E-2</v>
      </c>
      <c r="U11" s="14">
        <v>7.3241893522740006E-2</v>
      </c>
      <c r="V11" s="14">
        <v>8.9704642042555197E-2</v>
      </c>
      <c r="W11" s="14">
        <v>8.3466609011379395E-2</v>
      </c>
      <c r="X11" s="14">
        <v>0.105880041570467</v>
      </c>
      <c r="Y11" s="14">
        <v>9.8310683440944402E-2</v>
      </c>
      <c r="Z11" s="14">
        <v>0.106791784881652</v>
      </c>
      <c r="AA11" s="14"/>
      <c r="AB11" s="14">
        <v>9.8738509132885996E-2</v>
      </c>
      <c r="AC11" s="14">
        <v>0.13693648198480801</v>
      </c>
      <c r="AD11" s="14">
        <v>0.105885596210213</v>
      </c>
      <c r="AE11" s="14"/>
      <c r="AF11" s="14">
        <v>9.9372813807379098E-2</v>
      </c>
      <c r="AG11" s="14">
        <v>0.12670715647618</v>
      </c>
      <c r="AH11" s="14">
        <v>0.14501037459144001</v>
      </c>
      <c r="AI11" s="14">
        <v>8.36594646451259E-2</v>
      </c>
      <c r="AJ11" s="14"/>
      <c r="AK11" s="14">
        <v>0.10507033367870899</v>
      </c>
      <c r="AL11" s="14">
        <v>0.104462322900379</v>
      </c>
      <c r="AM11" s="14">
        <v>7.29123711771726E-2</v>
      </c>
      <c r="AN11" s="14">
        <v>0.18976269908370599</v>
      </c>
      <c r="AO11" s="14"/>
      <c r="AP11" s="14">
        <v>7.7782236103322494E-2</v>
      </c>
      <c r="AQ11" s="14">
        <v>0.13072020691383601</v>
      </c>
      <c r="AR11" s="14">
        <v>0.103556939397841</v>
      </c>
      <c r="AS11" s="14"/>
      <c r="AT11" s="14">
        <v>0.10022514930014199</v>
      </c>
      <c r="AU11" s="14">
        <v>0.11767537131412099</v>
      </c>
      <c r="AV11" s="14">
        <v>0.113180608773917</v>
      </c>
      <c r="AW11" s="14"/>
      <c r="AX11" s="14">
        <v>0.109938622686338</v>
      </c>
      <c r="AY11" s="14">
        <v>0.112674269940963</v>
      </c>
      <c r="AZ11" s="14">
        <v>0.10157629084511099</v>
      </c>
      <c r="BA11" s="14"/>
      <c r="BB11" s="14">
        <v>0.102168284270968</v>
      </c>
      <c r="BC11" s="14">
        <v>0.115103067950315</v>
      </c>
      <c r="BD11" s="14"/>
      <c r="BE11" s="14">
        <v>0.116559280438403</v>
      </c>
      <c r="BF11" s="14">
        <v>9.6379019907986002E-2</v>
      </c>
      <c r="BG11" s="14"/>
      <c r="BH11" s="14">
        <v>0.115233013586823</v>
      </c>
      <c r="BI11" s="14">
        <v>0.107792092030397</v>
      </c>
    </row>
    <row r="12" spans="2:61" x14ac:dyDescent="0.35">
      <c r="B12" s="15" t="s">
        <v>82</v>
      </c>
      <c r="C12" s="14">
        <v>0.101542023338191</v>
      </c>
      <c r="D12" s="14">
        <v>7.6848843257929803E-2</v>
      </c>
      <c r="E12" s="14">
        <v>0.123024198295557</v>
      </c>
      <c r="F12" s="14"/>
      <c r="G12" s="14">
        <v>8.6261440518309307E-2</v>
      </c>
      <c r="H12" s="14">
        <v>8.6765361351219594E-2</v>
      </c>
      <c r="I12" s="14">
        <v>9.0087728665344799E-2</v>
      </c>
      <c r="J12" s="14">
        <v>8.2098697212272198E-2</v>
      </c>
      <c r="K12" s="14">
        <v>0.15188977387239999</v>
      </c>
      <c r="L12" s="14">
        <v>0.12294013549020701</v>
      </c>
      <c r="M12" s="14"/>
      <c r="N12" s="14">
        <v>8.0426545472818994E-2</v>
      </c>
      <c r="O12" s="14">
        <v>0.105800607109358</v>
      </c>
      <c r="P12" s="14"/>
      <c r="Q12" s="14">
        <v>8.7032300115779601E-2</v>
      </c>
      <c r="R12" s="14">
        <v>0.149846384432059</v>
      </c>
      <c r="S12" s="14">
        <v>2.3471222841832302E-2</v>
      </c>
      <c r="T12" s="14">
        <v>7.9783282609347903E-2</v>
      </c>
      <c r="U12" s="14">
        <v>2.3907197455757302E-2</v>
      </c>
      <c r="V12" s="14">
        <v>9.8850941118639707E-2</v>
      </c>
      <c r="W12" s="14">
        <v>8.5824061767080906E-2</v>
      </c>
      <c r="X12" s="14">
        <v>0.152292662140047</v>
      </c>
      <c r="Y12" s="14">
        <v>8.2465332151110904E-2</v>
      </c>
      <c r="Z12" s="14">
        <v>0.186740456807652</v>
      </c>
      <c r="AA12" s="14"/>
      <c r="AB12" s="14">
        <v>9.1839372428332303E-2</v>
      </c>
      <c r="AC12" s="14">
        <v>0.13566320611652299</v>
      </c>
      <c r="AD12" s="14">
        <v>7.0440838598420596E-2</v>
      </c>
      <c r="AE12" s="14"/>
      <c r="AF12" s="14">
        <v>8.3710829619893803E-2</v>
      </c>
      <c r="AG12" s="14">
        <v>0.105622237716293</v>
      </c>
      <c r="AH12" s="14">
        <v>0.184155650415607</v>
      </c>
      <c r="AI12" s="14">
        <v>0.109140880706028</v>
      </c>
      <c r="AJ12" s="14"/>
      <c r="AK12" s="14">
        <v>9.0325083610405602E-2</v>
      </c>
      <c r="AL12" s="14">
        <v>7.9096724307976499E-2</v>
      </c>
      <c r="AM12" s="14">
        <v>0.17605001992633801</v>
      </c>
      <c r="AN12" s="14">
        <v>0.31560482802509798</v>
      </c>
      <c r="AO12" s="14"/>
      <c r="AP12" s="14">
        <v>6.7223038055695794E-2</v>
      </c>
      <c r="AQ12" s="14">
        <v>0.11065625973874101</v>
      </c>
      <c r="AR12" s="14">
        <v>8.2917398623401403E-2</v>
      </c>
      <c r="AS12" s="14"/>
      <c r="AT12" s="14">
        <v>6.5057907111331303E-2</v>
      </c>
      <c r="AU12" s="14">
        <v>0.10312108264888301</v>
      </c>
      <c r="AV12" s="14">
        <v>0.10365032230170799</v>
      </c>
      <c r="AW12" s="14"/>
      <c r="AX12" s="14">
        <v>5.5291810786693797E-2</v>
      </c>
      <c r="AY12" s="14">
        <v>0.118242082947454</v>
      </c>
      <c r="AZ12" s="14">
        <v>7.0278963657838894E-2</v>
      </c>
      <c r="BA12" s="14"/>
      <c r="BB12" s="14">
        <v>9.14716884141831E-2</v>
      </c>
      <c r="BC12" s="14">
        <v>0.123823556956814</v>
      </c>
      <c r="BD12" s="14"/>
      <c r="BE12" s="14">
        <v>9.3746454705000204E-2</v>
      </c>
      <c r="BF12" s="14">
        <v>0.115698238301279</v>
      </c>
      <c r="BG12" s="14"/>
      <c r="BH12" s="14">
        <v>0.11457539621434699</v>
      </c>
      <c r="BI12" s="14">
        <v>9.7969732265967502E-2</v>
      </c>
    </row>
    <row r="13" spans="2:61" x14ac:dyDescent="0.35">
      <c r="B13" s="15" t="s">
        <v>83</v>
      </c>
      <c r="C13" s="14">
        <v>0.200025910443062</v>
      </c>
      <c r="D13" s="14">
        <v>0.22388947872682699</v>
      </c>
      <c r="E13" s="14">
        <v>0.180093974789861</v>
      </c>
      <c r="F13" s="14"/>
      <c r="G13" s="14">
        <v>0.17923433577730999</v>
      </c>
      <c r="H13" s="14">
        <v>0.26157140621309299</v>
      </c>
      <c r="I13" s="14">
        <v>0.16916944729473199</v>
      </c>
      <c r="J13" s="14">
        <v>0.18952000764972399</v>
      </c>
      <c r="K13" s="14">
        <v>0.164045576946143</v>
      </c>
      <c r="L13" s="14">
        <v>0.220371510018741</v>
      </c>
      <c r="M13" s="14"/>
      <c r="N13" s="14">
        <v>0.25768357642071099</v>
      </c>
      <c r="O13" s="14">
        <v>0.188397473607234</v>
      </c>
      <c r="P13" s="14"/>
      <c r="Q13" s="14">
        <v>0.18865921024275101</v>
      </c>
      <c r="R13" s="14">
        <v>0.13041655448033199</v>
      </c>
      <c r="S13" s="14">
        <v>0.215031809267313</v>
      </c>
      <c r="T13" s="14">
        <v>0.186040137187718</v>
      </c>
      <c r="U13" s="14">
        <v>0.28812913194621598</v>
      </c>
      <c r="V13" s="14">
        <v>0.131238216671621</v>
      </c>
      <c r="W13" s="14">
        <v>0.229565774411601</v>
      </c>
      <c r="X13" s="14">
        <v>0.24674588145728599</v>
      </c>
      <c r="Y13" s="14">
        <v>0.23279091767629401</v>
      </c>
      <c r="Z13" s="14">
        <v>0.17278914995263001</v>
      </c>
      <c r="AA13" s="14"/>
      <c r="AB13" s="14">
        <v>0.23112130188719501</v>
      </c>
      <c r="AC13" s="14">
        <v>0.20937083932134701</v>
      </c>
      <c r="AD13" s="14">
        <v>0.19517432360013701</v>
      </c>
      <c r="AE13" s="14"/>
      <c r="AF13" s="14">
        <v>0.21817150153518</v>
      </c>
      <c r="AG13" s="14">
        <v>0.20188967222337101</v>
      </c>
      <c r="AH13" s="14">
        <v>0.15726615409848799</v>
      </c>
      <c r="AI13" s="14">
        <v>0.18128873667885501</v>
      </c>
      <c r="AJ13" s="14"/>
      <c r="AK13" s="14">
        <v>0.199685287500287</v>
      </c>
      <c r="AL13" s="14">
        <v>0.246311606978034</v>
      </c>
      <c r="AM13" s="14">
        <v>0.156971194634448</v>
      </c>
      <c r="AN13" s="14">
        <v>0</v>
      </c>
      <c r="AO13" s="14"/>
      <c r="AP13" s="14">
        <v>0.17303959915999501</v>
      </c>
      <c r="AQ13" s="14">
        <v>0.218626100087393</v>
      </c>
      <c r="AR13" s="14">
        <v>0.20214717261173201</v>
      </c>
      <c r="AS13" s="14"/>
      <c r="AT13" s="14">
        <v>0.18659865422135499</v>
      </c>
      <c r="AU13" s="14">
        <v>0.209529581887439</v>
      </c>
      <c r="AV13" s="14">
        <v>0.21390892396518499</v>
      </c>
      <c r="AW13" s="14"/>
      <c r="AX13" s="14">
        <v>0.17768700128123599</v>
      </c>
      <c r="AY13" s="14">
        <v>0.218392074286343</v>
      </c>
      <c r="AZ13" s="14">
        <v>0.19306608524072399</v>
      </c>
      <c r="BA13" s="14"/>
      <c r="BB13" s="14">
        <v>0.21189399195209399</v>
      </c>
      <c r="BC13" s="14">
        <v>0.19784506541751201</v>
      </c>
      <c r="BD13" s="14"/>
      <c r="BE13" s="14">
        <v>0.213697290237292</v>
      </c>
      <c r="BF13" s="14">
        <v>0.17519962767709099</v>
      </c>
      <c r="BG13" s="14"/>
      <c r="BH13" s="14">
        <v>0.243568460725479</v>
      </c>
      <c r="BI13" s="14">
        <v>0.188091420030356</v>
      </c>
    </row>
    <row r="14" spans="2:61" x14ac:dyDescent="0.35">
      <c r="B14" s="15" t="s">
        <v>84</v>
      </c>
      <c r="C14" s="14">
        <v>0.15107673822954401</v>
      </c>
      <c r="D14" s="14">
        <v>0.15704991261815501</v>
      </c>
      <c r="E14" s="14">
        <v>0.14685576223361599</v>
      </c>
      <c r="F14" s="14"/>
      <c r="G14" s="14">
        <v>0.12226200527304899</v>
      </c>
      <c r="H14" s="14">
        <v>0.159963180923687</v>
      </c>
      <c r="I14" s="14">
        <v>0.217146895116751</v>
      </c>
      <c r="J14" s="14">
        <v>0.122969796425508</v>
      </c>
      <c r="K14" s="14">
        <v>0.168091598920668</v>
      </c>
      <c r="L14" s="14">
        <v>0.100478879759497</v>
      </c>
      <c r="M14" s="14"/>
      <c r="N14" s="14">
        <v>0.13242521911001601</v>
      </c>
      <c r="O14" s="14">
        <v>0.15483838914440701</v>
      </c>
      <c r="P14" s="14"/>
      <c r="Q14" s="14">
        <v>0.19270320161725801</v>
      </c>
      <c r="R14" s="14">
        <v>0.16934491130197199</v>
      </c>
      <c r="S14" s="14">
        <v>0.20189529126147601</v>
      </c>
      <c r="T14" s="14">
        <v>8.4014822758578994E-2</v>
      </c>
      <c r="U14" s="14">
        <v>0.217544886451952</v>
      </c>
      <c r="V14" s="14">
        <v>0.14698548536379899</v>
      </c>
      <c r="W14" s="14">
        <v>0.1244102863506</v>
      </c>
      <c r="X14" s="14">
        <v>0.109939048064379</v>
      </c>
      <c r="Y14" s="14">
        <v>0.17991182171270001</v>
      </c>
      <c r="Z14" s="14">
        <v>5.9594669247838697E-2</v>
      </c>
      <c r="AA14" s="14"/>
      <c r="AB14" s="14">
        <v>0.19274857818517399</v>
      </c>
      <c r="AC14" s="14">
        <v>0.110375074814097</v>
      </c>
      <c r="AD14" s="14">
        <v>0.158196643965719</v>
      </c>
      <c r="AE14" s="14"/>
      <c r="AF14" s="14">
        <v>0.19535810575052701</v>
      </c>
      <c r="AG14" s="14">
        <v>0.13815390629997701</v>
      </c>
      <c r="AH14" s="14">
        <v>5.70847912989167E-2</v>
      </c>
      <c r="AI14" s="14">
        <v>0.10850916069264301</v>
      </c>
      <c r="AJ14" s="14"/>
      <c r="AK14" s="14">
        <v>0.18145462099322601</v>
      </c>
      <c r="AL14" s="14">
        <v>0.15330746339832399</v>
      </c>
      <c r="AM14" s="14">
        <v>7.1839746960756998E-2</v>
      </c>
      <c r="AN14" s="14">
        <v>0.18324493247844401</v>
      </c>
      <c r="AO14" s="14"/>
      <c r="AP14" s="14">
        <v>0.29972776765922599</v>
      </c>
      <c r="AQ14" s="14">
        <v>0.136840489177041</v>
      </c>
      <c r="AR14" s="14">
        <v>0.12423002151613501</v>
      </c>
      <c r="AS14" s="14"/>
      <c r="AT14" s="14">
        <v>0.20449904969712299</v>
      </c>
      <c r="AU14" s="14">
        <v>0.144758336919842</v>
      </c>
      <c r="AV14" s="14">
        <v>9.6496590025004103E-2</v>
      </c>
      <c r="AW14" s="14"/>
      <c r="AX14" s="14">
        <v>0.20001627623379001</v>
      </c>
      <c r="AY14" s="14">
        <v>0.14648910951476701</v>
      </c>
      <c r="AZ14" s="14">
        <v>0.144440209025504</v>
      </c>
      <c r="BA14" s="14"/>
      <c r="BB14" s="14">
        <v>0.20458353940499799</v>
      </c>
      <c r="BC14" s="14">
        <v>0.121764371405718</v>
      </c>
      <c r="BD14" s="14"/>
      <c r="BE14" s="14">
        <v>0.163541626515328</v>
      </c>
      <c r="BF14" s="14">
        <v>0.12844136082895999</v>
      </c>
      <c r="BG14" s="14"/>
      <c r="BH14" s="14">
        <v>9.5943532480326693E-2</v>
      </c>
      <c r="BI14" s="14">
        <v>0.16618808818879299</v>
      </c>
    </row>
    <row r="15" spans="2:61" x14ac:dyDescent="0.35">
      <c r="B15" s="15" t="s">
        <v>85</v>
      </c>
      <c r="C15" s="14">
        <v>0.129414324758168</v>
      </c>
      <c r="D15" s="14">
        <v>0.14852672256636501</v>
      </c>
      <c r="E15" s="14">
        <v>0.111178199228674</v>
      </c>
      <c r="F15" s="14"/>
      <c r="G15" s="14">
        <v>7.2580478639756099E-2</v>
      </c>
      <c r="H15" s="14">
        <v>8.7890721557721097E-2</v>
      </c>
      <c r="I15" s="14">
        <v>0.111683809393403</v>
      </c>
      <c r="J15" s="14">
        <v>0.186764030842965</v>
      </c>
      <c r="K15" s="14">
        <v>0.18789121399071201</v>
      </c>
      <c r="L15" s="14">
        <v>0.13682350730446599</v>
      </c>
      <c r="M15" s="14"/>
      <c r="N15" s="14">
        <v>0.16443223986859501</v>
      </c>
      <c r="O15" s="14">
        <v>0.122351888097242</v>
      </c>
      <c r="P15" s="14"/>
      <c r="Q15" s="14">
        <v>3.4384269113003803E-2</v>
      </c>
      <c r="R15" s="14">
        <v>0.120239296330479</v>
      </c>
      <c r="S15" s="14">
        <v>0.10986691395187199</v>
      </c>
      <c r="T15" s="14">
        <v>0.19459188252012599</v>
      </c>
      <c r="U15" s="14">
        <v>0.125840431439419</v>
      </c>
      <c r="V15" s="14">
        <v>0.27610912035011997</v>
      </c>
      <c r="W15" s="14">
        <v>0.14638051082203399</v>
      </c>
      <c r="X15" s="14">
        <v>7.5842225437177904E-2</v>
      </c>
      <c r="Y15" s="14">
        <v>0.12709699774338501</v>
      </c>
      <c r="Z15" s="14">
        <v>6.4236762141555395E-2</v>
      </c>
      <c r="AA15" s="14"/>
      <c r="AB15" s="14">
        <v>0.16033353266693601</v>
      </c>
      <c r="AC15" s="14">
        <v>0.111296785724894</v>
      </c>
      <c r="AD15" s="14">
        <v>0.130704688778539</v>
      </c>
      <c r="AE15" s="14"/>
      <c r="AF15" s="14">
        <v>0.15874074939086599</v>
      </c>
      <c r="AG15" s="14">
        <v>0.132065089638633</v>
      </c>
      <c r="AH15" s="14">
        <v>7.8384434708377193E-2</v>
      </c>
      <c r="AI15" s="14">
        <v>7.0619551652172194E-2</v>
      </c>
      <c r="AJ15" s="14"/>
      <c r="AK15" s="14">
        <v>0.14582750583572801</v>
      </c>
      <c r="AL15" s="14">
        <v>0.127791043142996</v>
      </c>
      <c r="AM15" s="14">
        <v>7.7221905414247602E-2</v>
      </c>
      <c r="AN15" s="14">
        <v>7.2717598215868498E-2</v>
      </c>
      <c r="AO15" s="14"/>
      <c r="AP15" s="14">
        <v>0.17565263200846001</v>
      </c>
      <c r="AQ15" s="14">
        <v>0.112424999625143</v>
      </c>
      <c r="AR15" s="14">
        <v>0.13912553150649201</v>
      </c>
      <c r="AS15" s="14"/>
      <c r="AT15" s="14">
        <v>0.210277388864926</v>
      </c>
      <c r="AU15" s="14">
        <v>0.11186808518394201</v>
      </c>
      <c r="AV15" s="14">
        <v>8.7011245503282902E-2</v>
      </c>
      <c r="AW15" s="14"/>
      <c r="AX15" s="14">
        <v>0.17805784132586799</v>
      </c>
      <c r="AY15" s="14">
        <v>0.102336768290633</v>
      </c>
      <c r="AZ15" s="14">
        <v>0.16011899048124401</v>
      </c>
      <c r="BA15" s="14"/>
      <c r="BB15" s="14">
        <v>0.16002085352179399</v>
      </c>
      <c r="BC15" s="14">
        <v>0.13737317768274501</v>
      </c>
      <c r="BD15" s="14"/>
      <c r="BE15" s="14">
        <v>0.12408672416036499</v>
      </c>
      <c r="BF15" s="14">
        <v>0.13908887998931199</v>
      </c>
      <c r="BG15" s="14"/>
      <c r="BH15" s="14">
        <v>0.115093825048635</v>
      </c>
      <c r="BI15" s="14">
        <v>0.13333940184667301</v>
      </c>
    </row>
    <row r="16" spans="2:61" x14ac:dyDescent="0.35">
      <c r="B16" s="15" t="s">
        <v>86</v>
      </c>
      <c r="C16" s="20">
        <v>2.6589092349446501E-2</v>
      </c>
      <c r="D16" s="20">
        <v>1.47930586008523E-2</v>
      </c>
      <c r="E16" s="20">
        <v>3.7395725190885798E-2</v>
      </c>
      <c r="F16" s="20"/>
      <c r="G16" s="20">
        <v>1.3005013441352201E-2</v>
      </c>
      <c r="H16" s="20">
        <v>3.9876024114241397E-2</v>
      </c>
      <c r="I16" s="20">
        <v>1.6887824320448601E-2</v>
      </c>
      <c r="J16" s="20">
        <v>2.23224962355352E-2</v>
      </c>
      <c r="K16" s="20">
        <v>1.5271445469972399E-2</v>
      </c>
      <c r="L16" s="20">
        <v>4.61713150951562E-2</v>
      </c>
      <c r="M16" s="20"/>
      <c r="N16" s="20">
        <v>0</v>
      </c>
      <c r="O16" s="20">
        <v>3.1951598369503002E-2</v>
      </c>
      <c r="P16" s="20"/>
      <c r="Q16" s="20">
        <v>7.6528542382845094E-2</v>
      </c>
      <c r="R16" s="20">
        <v>3.3272559155815201E-2</v>
      </c>
      <c r="S16" s="20">
        <v>1.16379923521625E-2</v>
      </c>
      <c r="T16" s="20">
        <v>0</v>
      </c>
      <c r="U16" s="20">
        <v>2.4220328921809201E-2</v>
      </c>
      <c r="V16" s="20">
        <v>0</v>
      </c>
      <c r="W16" s="20">
        <v>2.1080849276670002E-2</v>
      </c>
      <c r="X16" s="20">
        <v>1.9336480621243001E-2</v>
      </c>
      <c r="Y16" s="20">
        <v>1.40732802787608E-2</v>
      </c>
      <c r="Z16" s="20">
        <v>0.16155327421028301</v>
      </c>
      <c r="AA16" s="20"/>
      <c r="AB16" s="20">
        <v>3.45856725637495E-3</v>
      </c>
      <c r="AC16" s="20">
        <v>1.4293325114633401E-2</v>
      </c>
      <c r="AD16" s="20">
        <v>1.53172553887772E-2</v>
      </c>
      <c r="AE16" s="20"/>
      <c r="AF16" s="20">
        <v>1.1460410444665999E-2</v>
      </c>
      <c r="AG16" s="20">
        <v>1.9166665829014499E-2</v>
      </c>
      <c r="AH16" s="20">
        <v>5.6447828383957302E-2</v>
      </c>
      <c r="AI16" s="20">
        <v>5.7364449614562101E-2</v>
      </c>
      <c r="AJ16" s="20"/>
      <c r="AK16" s="20">
        <v>1.48081547388473E-2</v>
      </c>
      <c r="AL16" s="20">
        <v>1.2364825990107201E-2</v>
      </c>
      <c r="AM16" s="20">
        <v>4.4154121985014103E-2</v>
      </c>
      <c r="AN16" s="20">
        <v>8.0341710939307504E-2</v>
      </c>
      <c r="AO16" s="20"/>
      <c r="AP16" s="20">
        <v>6.2206170244619901E-3</v>
      </c>
      <c r="AQ16" s="20">
        <v>2.76794357686958E-2</v>
      </c>
      <c r="AR16" s="20">
        <v>1.62121290995914E-2</v>
      </c>
      <c r="AS16" s="20"/>
      <c r="AT16" s="20">
        <v>1.0314156902341699E-2</v>
      </c>
      <c r="AU16" s="20">
        <v>3.38761863820565E-2</v>
      </c>
      <c r="AV16" s="20">
        <v>6.4455658361417404E-3</v>
      </c>
      <c r="AW16" s="20"/>
      <c r="AX16" s="20">
        <v>2.1538845136931401E-2</v>
      </c>
      <c r="AY16" s="20">
        <v>3.0181576082215399E-2</v>
      </c>
      <c r="AZ16" s="20">
        <v>7.0956730800517797E-3</v>
      </c>
      <c r="BA16" s="20"/>
      <c r="BB16" s="20">
        <v>7.1386174287328902E-3</v>
      </c>
      <c r="BC16" s="20">
        <v>1.8356129727289901E-2</v>
      </c>
      <c r="BD16" s="20"/>
      <c r="BE16" s="20">
        <v>1.6751314359799999E-2</v>
      </c>
      <c r="BF16" s="20">
        <v>4.4453818648902202E-2</v>
      </c>
      <c r="BG16" s="20"/>
      <c r="BH16" s="20">
        <v>1.37673745097611E-2</v>
      </c>
      <c r="BI16" s="20">
        <v>3.01033713165639E-2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79</v>
      </c>
      <c r="C9" s="14">
        <v>0.184383722225752</v>
      </c>
      <c r="D9" s="14">
        <v>0.20695486140049399</v>
      </c>
      <c r="E9" s="14">
        <v>0.165494713877337</v>
      </c>
      <c r="F9" s="14"/>
      <c r="G9" s="14">
        <v>0.16659309609027101</v>
      </c>
      <c r="H9" s="14">
        <v>0.106493800258773</v>
      </c>
      <c r="I9" s="14">
        <v>0.203727126514062</v>
      </c>
      <c r="J9" s="14">
        <v>0.213985154621468</v>
      </c>
      <c r="K9" s="14">
        <v>0.18832854113786501</v>
      </c>
      <c r="L9" s="14">
        <v>0.23133053700535799</v>
      </c>
      <c r="M9" s="14"/>
      <c r="N9" s="14">
        <v>0.15362174926216901</v>
      </c>
      <c r="O9" s="14">
        <v>0.19058781761336599</v>
      </c>
      <c r="P9" s="14"/>
      <c r="Q9" s="14">
        <v>0.20074631257680101</v>
      </c>
      <c r="R9" s="14">
        <v>0.172016679104943</v>
      </c>
      <c r="S9" s="14">
        <v>0.28691549486258999</v>
      </c>
      <c r="T9" s="14">
        <v>0.10380591004843601</v>
      </c>
      <c r="U9" s="14">
        <v>9.20882324885028E-2</v>
      </c>
      <c r="V9" s="14">
        <v>0.17656668478580101</v>
      </c>
      <c r="W9" s="14">
        <v>0.217854291059353</v>
      </c>
      <c r="X9" s="14">
        <v>0.25120483005078698</v>
      </c>
      <c r="Y9" s="14">
        <v>0.17339370629949999</v>
      </c>
      <c r="Z9" s="14">
        <v>0.172864452255692</v>
      </c>
      <c r="AA9" s="14"/>
      <c r="AB9" s="14">
        <v>0.109629640150362</v>
      </c>
      <c r="AC9" s="14">
        <v>0.240826158492499</v>
      </c>
      <c r="AD9" s="14">
        <v>0.16929634931965301</v>
      </c>
      <c r="AE9" s="14"/>
      <c r="AF9" s="14">
        <v>0.106969790374497</v>
      </c>
      <c r="AG9" s="14">
        <v>0.197794981554859</v>
      </c>
      <c r="AH9" s="14">
        <v>0.295109332561657</v>
      </c>
      <c r="AI9" s="14">
        <v>0.31743996221219101</v>
      </c>
      <c r="AJ9" s="14"/>
      <c r="AK9" s="14">
        <v>0.100363856848144</v>
      </c>
      <c r="AL9" s="14">
        <v>0.18351981967922301</v>
      </c>
      <c r="AM9" s="14">
        <v>0.43663361068944101</v>
      </c>
      <c r="AN9" s="14">
        <v>5.8665822258430103E-2</v>
      </c>
      <c r="AO9" s="14"/>
      <c r="AP9" s="14">
        <v>8.0639876604549798E-2</v>
      </c>
      <c r="AQ9" s="14">
        <v>0.12946814275396701</v>
      </c>
      <c r="AR9" s="14">
        <v>0.268421696953689</v>
      </c>
      <c r="AS9" s="14"/>
      <c r="AT9" s="14">
        <v>0.14553920158931299</v>
      </c>
      <c r="AU9" s="14">
        <v>0.18836611664077299</v>
      </c>
      <c r="AV9" s="14">
        <v>0.23402985071740801</v>
      </c>
      <c r="AW9" s="14"/>
      <c r="AX9" s="14">
        <v>0.123504110480887</v>
      </c>
      <c r="AY9" s="14">
        <v>0.17182055391064899</v>
      </c>
      <c r="AZ9" s="14">
        <v>0.238556299845507</v>
      </c>
      <c r="BA9" s="14"/>
      <c r="BB9" s="14">
        <v>0.14742839183923401</v>
      </c>
      <c r="BC9" s="14">
        <v>0.20464067515481901</v>
      </c>
      <c r="BD9" s="14"/>
      <c r="BE9" s="14">
        <v>0.16191153181000301</v>
      </c>
      <c r="BF9" s="14">
        <v>0.22519167007221899</v>
      </c>
      <c r="BG9" s="14"/>
      <c r="BH9" s="14">
        <v>0.19327889033578199</v>
      </c>
      <c r="BI9" s="14">
        <v>0.181945663411098</v>
      </c>
    </row>
    <row r="10" spans="2:61" x14ac:dyDescent="0.35">
      <c r="B10" s="15" t="s">
        <v>80</v>
      </c>
      <c r="C10" s="14">
        <v>0.118313520143733</v>
      </c>
      <c r="D10" s="14">
        <v>0.105404940414592</v>
      </c>
      <c r="E10" s="14">
        <v>0.13081780135211499</v>
      </c>
      <c r="F10" s="14"/>
      <c r="G10" s="14">
        <v>0.145919306514596</v>
      </c>
      <c r="H10" s="14">
        <v>0.123904666953077</v>
      </c>
      <c r="I10" s="14">
        <v>0.13417451878835701</v>
      </c>
      <c r="J10" s="14">
        <v>0.14233856554304999</v>
      </c>
      <c r="K10" s="14">
        <v>0.10754385983053499</v>
      </c>
      <c r="L10" s="14">
        <v>5.7176870514317198E-2</v>
      </c>
      <c r="M10" s="14"/>
      <c r="N10" s="14">
        <v>7.9336534015620103E-2</v>
      </c>
      <c r="O10" s="14">
        <v>0.126174424909067</v>
      </c>
      <c r="P10" s="14"/>
      <c r="Q10" s="14">
        <v>0.135143259790281</v>
      </c>
      <c r="R10" s="14">
        <v>0.12870802968276801</v>
      </c>
      <c r="S10" s="14">
        <v>0.15290661261987401</v>
      </c>
      <c r="T10" s="14">
        <v>0.19357961540076599</v>
      </c>
      <c r="U10" s="14">
        <v>0.198998710724028</v>
      </c>
      <c r="V10" s="14">
        <v>7.4912686942658194E-2</v>
      </c>
      <c r="W10" s="14">
        <v>6.5566364753510104E-2</v>
      </c>
      <c r="X10" s="14">
        <v>7.2242031458136E-2</v>
      </c>
      <c r="Y10" s="14">
        <v>0.100696061263731</v>
      </c>
      <c r="Z10" s="14">
        <v>0.19630718144999601</v>
      </c>
      <c r="AA10" s="14"/>
      <c r="AB10" s="14">
        <v>7.5661058044514201E-2</v>
      </c>
      <c r="AC10" s="14">
        <v>0.15059388053419201</v>
      </c>
      <c r="AD10" s="14">
        <v>0.105073048472066</v>
      </c>
      <c r="AE10" s="14"/>
      <c r="AF10" s="14">
        <v>0.10790165694811001</v>
      </c>
      <c r="AG10" s="14">
        <v>0.10817490965214301</v>
      </c>
      <c r="AH10" s="14">
        <v>0.122112435508979</v>
      </c>
      <c r="AI10" s="14">
        <v>0.16772582101291</v>
      </c>
      <c r="AJ10" s="14"/>
      <c r="AK10" s="14">
        <v>8.48128770062367E-2</v>
      </c>
      <c r="AL10" s="14">
        <v>0.1224915599421</v>
      </c>
      <c r="AM10" s="14">
        <v>0.16379225898472199</v>
      </c>
      <c r="AN10" s="14">
        <v>0.26684530948788698</v>
      </c>
      <c r="AO10" s="14"/>
      <c r="AP10" s="14">
        <v>4.3889176878496201E-2</v>
      </c>
      <c r="AQ10" s="14">
        <v>0.100433277727695</v>
      </c>
      <c r="AR10" s="14">
        <v>0.15183179396072499</v>
      </c>
      <c r="AS10" s="14"/>
      <c r="AT10" s="14">
        <v>9.35484743734534E-2</v>
      </c>
      <c r="AU10" s="14">
        <v>0.110804958093401</v>
      </c>
      <c r="AV10" s="14">
        <v>0.18452772394388001</v>
      </c>
      <c r="AW10" s="14"/>
      <c r="AX10" s="14">
        <v>8.4264255975503799E-2</v>
      </c>
      <c r="AY10" s="14">
        <v>0.129802351201983</v>
      </c>
      <c r="AZ10" s="14">
        <v>0.123701011632241</v>
      </c>
      <c r="BA10" s="14"/>
      <c r="BB10" s="14">
        <v>7.0403034055700503E-2</v>
      </c>
      <c r="BC10" s="14">
        <v>0.10478469365139099</v>
      </c>
      <c r="BD10" s="14"/>
      <c r="BE10" s="14">
        <v>0.119254992732044</v>
      </c>
      <c r="BF10" s="14">
        <v>0.116603870858466</v>
      </c>
      <c r="BG10" s="14"/>
      <c r="BH10" s="14">
        <v>0.13654830145994601</v>
      </c>
      <c r="BI10" s="14">
        <v>0.113315585448024</v>
      </c>
    </row>
    <row r="11" spans="2:61" x14ac:dyDescent="0.35">
      <c r="B11" s="15" t="s">
        <v>81</v>
      </c>
      <c r="C11" s="14">
        <v>7.6201580236505695E-2</v>
      </c>
      <c r="D11" s="14">
        <v>7.0287676090777504E-2</v>
      </c>
      <c r="E11" s="14">
        <v>8.0059060327097198E-2</v>
      </c>
      <c r="F11" s="14"/>
      <c r="G11" s="14">
        <v>0.104589501565006</v>
      </c>
      <c r="H11" s="14">
        <v>0.111419211600624</v>
      </c>
      <c r="I11" s="14">
        <v>6.9670314631765207E-2</v>
      </c>
      <c r="J11" s="14">
        <v>6.2423129874359697E-2</v>
      </c>
      <c r="K11" s="14">
        <v>5.5170785625800897E-2</v>
      </c>
      <c r="L11" s="14">
        <v>5.2623022534390801E-2</v>
      </c>
      <c r="M11" s="14"/>
      <c r="N11" s="14">
        <v>8.0523231577381796E-2</v>
      </c>
      <c r="O11" s="14">
        <v>7.5329986688765893E-2</v>
      </c>
      <c r="P11" s="14"/>
      <c r="Q11" s="14">
        <v>1.8652488948486999E-2</v>
      </c>
      <c r="R11" s="14">
        <v>8.5710789041291396E-2</v>
      </c>
      <c r="S11" s="14">
        <v>3.8747121364222897E-2</v>
      </c>
      <c r="T11" s="14">
        <v>0.12823003655969401</v>
      </c>
      <c r="U11" s="14">
        <v>8.0125618552286504E-2</v>
      </c>
      <c r="V11" s="14">
        <v>8.7156532059718794E-2</v>
      </c>
      <c r="W11" s="14">
        <v>0.10775107406809099</v>
      </c>
      <c r="X11" s="14">
        <v>7.9860853624757006E-2</v>
      </c>
      <c r="Y11" s="14">
        <v>5.7280624849459401E-2</v>
      </c>
      <c r="Z11" s="14">
        <v>8.5386324970399802E-2</v>
      </c>
      <c r="AA11" s="14"/>
      <c r="AB11" s="14">
        <v>7.7630170755585995E-2</v>
      </c>
      <c r="AC11" s="14">
        <v>9.9502043364587595E-2</v>
      </c>
      <c r="AD11" s="14">
        <v>6.4199333697766106E-2</v>
      </c>
      <c r="AE11" s="14"/>
      <c r="AF11" s="14">
        <v>6.2314864295104001E-2</v>
      </c>
      <c r="AG11" s="14">
        <v>8.5835816879129306E-2</v>
      </c>
      <c r="AH11" s="14">
        <v>0.21217582103520499</v>
      </c>
      <c r="AI11" s="14">
        <v>5.2471072851277098E-2</v>
      </c>
      <c r="AJ11" s="14"/>
      <c r="AK11" s="14">
        <v>7.2546770563409302E-2</v>
      </c>
      <c r="AL11" s="14">
        <v>7.1834308404668507E-2</v>
      </c>
      <c r="AM11" s="14">
        <v>9.1796878479853197E-2</v>
      </c>
      <c r="AN11" s="14">
        <v>8.1773831492046298E-2</v>
      </c>
      <c r="AO11" s="14"/>
      <c r="AP11" s="14">
        <v>4.2013846436631599E-2</v>
      </c>
      <c r="AQ11" s="14">
        <v>9.69855159231751E-2</v>
      </c>
      <c r="AR11" s="14">
        <v>7.4968417606334797E-2</v>
      </c>
      <c r="AS11" s="14"/>
      <c r="AT11" s="14">
        <v>7.3387147737156697E-2</v>
      </c>
      <c r="AU11" s="14">
        <v>8.0129164984540702E-2</v>
      </c>
      <c r="AV11" s="14">
        <v>7.5278007826197701E-2</v>
      </c>
      <c r="AW11" s="14"/>
      <c r="AX11" s="14">
        <v>5.5534929211831702E-2</v>
      </c>
      <c r="AY11" s="14">
        <v>8.6661724055414904E-2</v>
      </c>
      <c r="AZ11" s="14">
        <v>6.7757148160059497E-2</v>
      </c>
      <c r="BA11" s="14"/>
      <c r="BB11" s="14">
        <v>5.5037433153347498E-2</v>
      </c>
      <c r="BC11" s="14">
        <v>7.8925602458057506E-2</v>
      </c>
      <c r="BD11" s="14"/>
      <c r="BE11" s="14">
        <v>7.7638282980586504E-2</v>
      </c>
      <c r="BF11" s="14">
        <v>7.3592627145300293E-2</v>
      </c>
      <c r="BG11" s="14"/>
      <c r="BH11" s="14">
        <v>5.7624463275555697E-2</v>
      </c>
      <c r="BI11" s="14">
        <v>8.1293345023551497E-2</v>
      </c>
    </row>
    <row r="12" spans="2:61" x14ac:dyDescent="0.35">
      <c r="B12" s="15" t="s">
        <v>82</v>
      </c>
      <c r="C12" s="14">
        <v>0.15929857098661401</v>
      </c>
      <c r="D12" s="14">
        <v>0.15625391018059501</v>
      </c>
      <c r="E12" s="14">
        <v>0.16324700429383901</v>
      </c>
      <c r="F12" s="14"/>
      <c r="G12" s="14">
        <v>0.235788473563358</v>
      </c>
      <c r="H12" s="14">
        <v>0.151766823778163</v>
      </c>
      <c r="I12" s="14">
        <v>0.109118804367211</v>
      </c>
      <c r="J12" s="14">
        <v>0.12144876101596</v>
      </c>
      <c r="K12" s="14">
        <v>0.193561430157562</v>
      </c>
      <c r="L12" s="14">
        <v>0.179345467719291</v>
      </c>
      <c r="M12" s="14"/>
      <c r="N12" s="14">
        <v>0.103132051307781</v>
      </c>
      <c r="O12" s="14">
        <v>0.170626272434445</v>
      </c>
      <c r="P12" s="14"/>
      <c r="Q12" s="14">
        <v>0.18301877973257499</v>
      </c>
      <c r="R12" s="14">
        <v>0.17847304534870101</v>
      </c>
      <c r="S12" s="14">
        <v>0.11041946130323201</v>
      </c>
      <c r="T12" s="14">
        <v>0.21508904960077699</v>
      </c>
      <c r="U12" s="14">
        <v>0.159102077835545</v>
      </c>
      <c r="V12" s="14">
        <v>0.195505797842387</v>
      </c>
      <c r="W12" s="14">
        <v>0.13688231297714001</v>
      </c>
      <c r="X12" s="14">
        <v>0.21655689083233201</v>
      </c>
      <c r="Y12" s="14">
        <v>0.103088750201018</v>
      </c>
      <c r="Z12" s="14">
        <v>5.64491424883483E-2</v>
      </c>
      <c r="AA12" s="14"/>
      <c r="AB12" s="14">
        <v>0.10742948217441201</v>
      </c>
      <c r="AC12" s="14">
        <v>0.20200994590325799</v>
      </c>
      <c r="AD12" s="14">
        <v>0.16163983303010501</v>
      </c>
      <c r="AE12" s="14"/>
      <c r="AF12" s="14">
        <v>0.12765211680805399</v>
      </c>
      <c r="AG12" s="14">
        <v>0.163414339319744</v>
      </c>
      <c r="AH12" s="14">
        <v>0.17917997936522301</v>
      </c>
      <c r="AI12" s="14">
        <v>0.23306780365370799</v>
      </c>
      <c r="AJ12" s="14"/>
      <c r="AK12" s="14">
        <v>0.15583009884364499</v>
      </c>
      <c r="AL12" s="14">
        <v>0.128432494178565</v>
      </c>
      <c r="AM12" s="14">
        <v>0.189090904970941</v>
      </c>
      <c r="AN12" s="14">
        <v>0.331938476812773</v>
      </c>
      <c r="AO12" s="14"/>
      <c r="AP12" s="14">
        <v>0.10646745882073699</v>
      </c>
      <c r="AQ12" s="14">
        <v>0.19881420054545901</v>
      </c>
      <c r="AR12" s="14">
        <v>0.13248631787981199</v>
      </c>
      <c r="AS12" s="14"/>
      <c r="AT12" s="14">
        <v>0.14109081990636099</v>
      </c>
      <c r="AU12" s="14">
        <v>0.17230864741051399</v>
      </c>
      <c r="AV12" s="14">
        <v>0.105324451277492</v>
      </c>
      <c r="AW12" s="14"/>
      <c r="AX12" s="14">
        <v>0.170203460105569</v>
      </c>
      <c r="AY12" s="14">
        <v>0.153641491719025</v>
      </c>
      <c r="AZ12" s="14">
        <v>0.146180565961397</v>
      </c>
      <c r="BA12" s="14"/>
      <c r="BB12" s="14">
        <v>0.114908959202386</v>
      </c>
      <c r="BC12" s="14">
        <v>0.19164589805750201</v>
      </c>
      <c r="BD12" s="14"/>
      <c r="BE12" s="14">
        <v>0.128983644721476</v>
      </c>
      <c r="BF12" s="14">
        <v>0.21434838620757399</v>
      </c>
      <c r="BG12" s="14"/>
      <c r="BH12" s="14">
        <v>0.181501073547573</v>
      </c>
      <c r="BI12" s="14">
        <v>0.15321313152031599</v>
      </c>
    </row>
    <row r="13" spans="2:61" x14ac:dyDescent="0.35">
      <c r="B13" s="15" t="s">
        <v>83</v>
      </c>
      <c r="C13" s="14">
        <v>0.18654435988278401</v>
      </c>
      <c r="D13" s="14">
        <v>0.20230120042862701</v>
      </c>
      <c r="E13" s="14">
        <v>0.17230898679045201</v>
      </c>
      <c r="F13" s="14"/>
      <c r="G13" s="14">
        <v>0.15821168661716301</v>
      </c>
      <c r="H13" s="14">
        <v>0.20697170693927999</v>
      </c>
      <c r="I13" s="14">
        <v>0.18336240326946099</v>
      </c>
      <c r="J13" s="14">
        <v>0.20031823201756399</v>
      </c>
      <c r="K13" s="14">
        <v>0.18588807553725401</v>
      </c>
      <c r="L13" s="14">
        <v>0.17511551361830599</v>
      </c>
      <c r="M13" s="14"/>
      <c r="N13" s="14">
        <v>0.226060615849699</v>
      </c>
      <c r="O13" s="14">
        <v>0.17857469481382601</v>
      </c>
      <c r="P13" s="14"/>
      <c r="Q13" s="14">
        <v>0.16374898139070501</v>
      </c>
      <c r="R13" s="14">
        <v>0.21167241546540799</v>
      </c>
      <c r="S13" s="14">
        <v>0.171629221293981</v>
      </c>
      <c r="T13" s="14">
        <v>0.213145282221819</v>
      </c>
      <c r="U13" s="14">
        <v>0.13072944590545499</v>
      </c>
      <c r="V13" s="14">
        <v>0.116935334608365</v>
      </c>
      <c r="W13" s="14">
        <v>0.19974293912159499</v>
      </c>
      <c r="X13" s="14">
        <v>0.169042632519112</v>
      </c>
      <c r="Y13" s="14">
        <v>0.21660207111681801</v>
      </c>
      <c r="Z13" s="14">
        <v>0.174892656925067</v>
      </c>
      <c r="AA13" s="14"/>
      <c r="AB13" s="14">
        <v>0.230407198841375</v>
      </c>
      <c r="AC13" s="14">
        <v>0.145272495244443</v>
      </c>
      <c r="AD13" s="14">
        <v>0.21538815976682901</v>
      </c>
      <c r="AE13" s="14"/>
      <c r="AF13" s="14">
        <v>0.23053309455902099</v>
      </c>
      <c r="AG13" s="14">
        <v>0.19605815390138001</v>
      </c>
      <c r="AH13" s="14">
        <v>0.11415786701583</v>
      </c>
      <c r="AI13" s="14">
        <v>7.8399957588595706E-2</v>
      </c>
      <c r="AJ13" s="14"/>
      <c r="AK13" s="14">
        <v>0.22103866932630301</v>
      </c>
      <c r="AL13" s="14">
        <v>0.211776155819973</v>
      </c>
      <c r="AM13" s="14">
        <v>4.5989509749474203E-2</v>
      </c>
      <c r="AN13" s="14">
        <v>9.3421238838649695E-2</v>
      </c>
      <c r="AO13" s="14"/>
      <c r="AP13" s="14">
        <v>0.168064540071441</v>
      </c>
      <c r="AQ13" s="14">
        <v>0.24426794855019701</v>
      </c>
      <c r="AR13" s="14">
        <v>0.149164006057008</v>
      </c>
      <c r="AS13" s="14"/>
      <c r="AT13" s="14">
        <v>0.18480255029579101</v>
      </c>
      <c r="AU13" s="14">
        <v>0.201160388031461</v>
      </c>
      <c r="AV13" s="14">
        <v>0.18698040243015601</v>
      </c>
      <c r="AW13" s="14"/>
      <c r="AX13" s="14">
        <v>0.155558634973052</v>
      </c>
      <c r="AY13" s="14">
        <v>0.20977974830500801</v>
      </c>
      <c r="AZ13" s="14">
        <v>0.173043107374937</v>
      </c>
      <c r="BA13" s="14"/>
      <c r="BB13" s="14">
        <v>0.20840442936932699</v>
      </c>
      <c r="BC13" s="14">
        <v>0.17448858553097299</v>
      </c>
      <c r="BD13" s="14"/>
      <c r="BE13" s="14">
        <v>0.212545411134965</v>
      </c>
      <c r="BF13" s="14">
        <v>0.139328244149416</v>
      </c>
      <c r="BG13" s="14"/>
      <c r="BH13" s="14">
        <v>0.14181020582523701</v>
      </c>
      <c r="BI13" s="14">
        <v>0.19880545458802301</v>
      </c>
    </row>
    <row r="14" spans="2:61" x14ac:dyDescent="0.35">
      <c r="B14" s="15" t="s">
        <v>84</v>
      </c>
      <c r="C14" s="14">
        <v>0.151966416604638</v>
      </c>
      <c r="D14" s="14">
        <v>0.138027860720665</v>
      </c>
      <c r="E14" s="14">
        <v>0.16157558393558</v>
      </c>
      <c r="F14" s="14"/>
      <c r="G14" s="14">
        <v>0.117109683986984</v>
      </c>
      <c r="H14" s="14">
        <v>0.16841285531960701</v>
      </c>
      <c r="I14" s="14">
        <v>0.15240043971370901</v>
      </c>
      <c r="J14" s="14">
        <v>0.16117337791991401</v>
      </c>
      <c r="K14" s="14">
        <v>0.16359851794183899</v>
      </c>
      <c r="L14" s="14">
        <v>0.14065697345709299</v>
      </c>
      <c r="M14" s="14"/>
      <c r="N14" s="14">
        <v>0.168666160374212</v>
      </c>
      <c r="O14" s="14">
        <v>0.148598401054472</v>
      </c>
      <c r="P14" s="14"/>
      <c r="Q14" s="14">
        <v>0.23473526796064001</v>
      </c>
      <c r="R14" s="14">
        <v>0.14681174832496999</v>
      </c>
      <c r="S14" s="14">
        <v>0.173674157421425</v>
      </c>
      <c r="T14" s="14">
        <v>8.2407798524401193E-2</v>
      </c>
      <c r="U14" s="14">
        <v>0.22772465710966799</v>
      </c>
      <c r="V14" s="14">
        <v>0.21040209330686499</v>
      </c>
      <c r="W14" s="14">
        <v>0.120170246770472</v>
      </c>
      <c r="X14" s="14">
        <v>0.10636885942497599</v>
      </c>
      <c r="Y14" s="14">
        <v>0.14938605698398499</v>
      </c>
      <c r="Z14" s="14">
        <v>9.1830155602860106E-2</v>
      </c>
      <c r="AA14" s="14"/>
      <c r="AB14" s="14">
        <v>0.20174340923869899</v>
      </c>
      <c r="AC14" s="14">
        <v>9.6916871790051401E-2</v>
      </c>
      <c r="AD14" s="14">
        <v>0.18649695949301301</v>
      </c>
      <c r="AE14" s="14"/>
      <c r="AF14" s="14">
        <v>0.194537927419417</v>
      </c>
      <c r="AG14" s="14">
        <v>0.15711131479513299</v>
      </c>
      <c r="AH14" s="14">
        <v>5.8491840566705602E-2</v>
      </c>
      <c r="AI14" s="14">
        <v>6.7442455802108794E-2</v>
      </c>
      <c r="AJ14" s="14"/>
      <c r="AK14" s="14">
        <v>0.19658595709319099</v>
      </c>
      <c r="AL14" s="14">
        <v>0.183628920624369</v>
      </c>
      <c r="AM14" s="14">
        <v>1.9009635190056301E-2</v>
      </c>
      <c r="AN14" s="14">
        <v>8.7013610170906294E-2</v>
      </c>
      <c r="AO14" s="14"/>
      <c r="AP14" s="14">
        <v>0.24488326609537001</v>
      </c>
      <c r="AQ14" s="14">
        <v>0.150508264197416</v>
      </c>
      <c r="AR14" s="14">
        <v>0.13341032073168799</v>
      </c>
      <c r="AS14" s="14"/>
      <c r="AT14" s="14">
        <v>0.17799302793861699</v>
      </c>
      <c r="AU14" s="14">
        <v>0.15169709116409999</v>
      </c>
      <c r="AV14" s="14">
        <v>0.130471628510167</v>
      </c>
      <c r="AW14" s="14"/>
      <c r="AX14" s="14">
        <v>0.21375801255972299</v>
      </c>
      <c r="AY14" s="14">
        <v>0.14725980787206999</v>
      </c>
      <c r="AZ14" s="14">
        <v>0.13926539125739401</v>
      </c>
      <c r="BA14" s="14"/>
      <c r="BB14" s="14">
        <v>0.167390738900695</v>
      </c>
      <c r="BC14" s="14">
        <v>0.15021356665889801</v>
      </c>
      <c r="BD14" s="14"/>
      <c r="BE14" s="14">
        <v>0.16155816714222701</v>
      </c>
      <c r="BF14" s="14">
        <v>0.13454845918915201</v>
      </c>
      <c r="BG14" s="14"/>
      <c r="BH14" s="14">
        <v>0.15256196848445799</v>
      </c>
      <c r="BI14" s="14">
        <v>0.15180318298249401</v>
      </c>
    </row>
    <row r="15" spans="2:61" x14ac:dyDescent="0.35">
      <c r="B15" s="15" t="s">
        <v>85</v>
      </c>
      <c r="C15" s="14">
        <v>9.3660862162231101E-2</v>
      </c>
      <c r="D15" s="14">
        <v>0.101311301753814</v>
      </c>
      <c r="E15" s="14">
        <v>8.7495452053569303E-2</v>
      </c>
      <c r="F15" s="14"/>
      <c r="G15" s="14">
        <v>4.7218495259309601E-2</v>
      </c>
      <c r="H15" s="14">
        <v>9.8472020311587902E-2</v>
      </c>
      <c r="I15" s="14">
        <v>9.7830118313542505E-2</v>
      </c>
      <c r="J15" s="14">
        <v>6.6367184745886001E-2</v>
      </c>
      <c r="K15" s="14">
        <v>9.8415984113825697E-2</v>
      </c>
      <c r="L15" s="14">
        <v>0.14186154546534299</v>
      </c>
      <c r="M15" s="14"/>
      <c r="N15" s="14">
        <v>0.17998980453806701</v>
      </c>
      <c r="O15" s="14">
        <v>7.6249983027608603E-2</v>
      </c>
      <c r="P15" s="14"/>
      <c r="Q15" s="14">
        <v>0</v>
      </c>
      <c r="R15" s="14">
        <v>5.6120788655685303E-2</v>
      </c>
      <c r="S15" s="14">
        <v>5.4069938782512497E-2</v>
      </c>
      <c r="T15" s="14">
        <v>4.5703783948326901E-2</v>
      </c>
      <c r="U15" s="14">
        <v>6.9261768606165106E-2</v>
      </c>
      <c r="V15" s="14">
        <v>0.127493403823111</v>
      </c>
      <c r="W15" s="14">
        <v>0.137051642004861</v>
      </c>
      <c r="X15" s="14">
        <v>7.6289495593030596E-2</v>
      </c>
      <c r="Y15" s="14">
        <v>0.190640212197878</v>
      </c>
      <c r="Z15" s="14">
        <v>2.28817641731918E-2</v>
      </c>
      <c r="AA15" s="14"/>
      <c r="AB15" s="14">
        <v>0.19749904079505201</v>
      </c>
      <c r="AC15" s="14">
        <v>2.1822006551259699E-2</v>
      </c>
      <c r="AD15" s="14">
        <v>9.23602674484756E-2</v>
      </c>
      <c r="AE15" s="14"/>
      <c r="AF15" s="14">
        <v>0.15553761272887601</v>
      </c>
      <c r="AG15" s="14">
        <v>7.3191009120701395E-2</v>
      </c>
      <c r="AH15" s="14">
        <v>1.87727239464014E-2</v>
      </c>
      <c r="AI15" s="14">
        <v>1.3234150660615099E-2</v>
      </c>
      <c r="AJ15" s="14"/>
      <c r="AK15" s="14">
        <v>0.15173536648976299</v>
      </c>
      <c r="AL15" s="14">
        <v>9.2015527340311307E-2</v>
      </c>
      <c r="AM15" s="14">
        <v>7.6677860955581103E-3</v>
      </c>
      <c r="AN15" s="14">
        <v>0</v>
      </c>
      <c r="AO15" s="14"/>
      <c r="AP15" s="14">
        <v>0.30782121806831197</v>
      </c>
      <c r="AQ15" s="14">
        <v>5.4597038965403397E-2</v>
      </c>
      <c r="AR15" s="14">
        <v>6.70844343245805E-2</v>
      </c>
      <c r="AS15" s="14"/>
      <c r="AT15" s="14">
        <v>0.16921936843650701</v>
      </c>
      <c r="AU15" s="14">
        <v>6.4465578059858197E-2</v>
      </c>
      <c r="AV15" s="14">
        <v>5.68856548077337E-2</v>
      </c>
      <c r="AW15" s="14"/>
      <c r="AX15" s="14">
        <v>0.19113278931656999</v>
      </c>
      <c r="AY15" s="14">
        <v>6.6762974399773398E-2</v>
      </c>
      <c r="AZ15" s="14">
        <v>9.3483769548793505E-2</v>
      </c>
      <c r="BA15" s="14"/>
      <c r="BB15" s="14">
        <v>0.23101465064576501</v>
      </c>
      <c r="BC15" s="14">
        <v>7.1654435999412999E-2</v>
      </c>
      <c r="BD15" s="14"/>
      <c r="BE15" s="14">
        <v>0.12666345619618199</v>
      </c>
      <c r="BF15" s="14">
        <v>3.3730427646523703E-2</v>
      </c>
      <c r="BG15" s="14"/>
      <c r="BH15" s="14">
        <v>8.7178133909741204E-2</v>
      </c>
      <c r="BI15" s="14">
        <v>9.5437700167256306E-2</v>
      </c>
    </row>
    <row r="16" spans="2:61" x14ac:dyDescent="0.35">
      <c r="B16" s="15" t="s">
        <v>86</v>
      </c>
      <c r="C16" s="20">
        <v>2.9630967757741801E-2</v>
      </c>
      <c r="D16" s="20">
        <v>1.9458249010435601E-2</v>
      </c>
      <c r="E16" s="20">
        <v>3.9001397370010502E-2</v>
      </c>
      <c r="F16" s="20"/>
      <c r="G16" s="20">
        <v>2.45697564033131E-2</v>
      </c>
      <c r="H16" s="20">
        <v>3.2558914838888002E-2</v>
      </c>
      <c r="I16" s="20">
        <v>4.97162744018931E-2</v>
      </c>
      <c r="J16" s="20">
        <v>3.1945594261799402E-2</v>
      </c>
      <c r="K16" s="20">
        <v>7.4928056553178399E-3</v>
      </c>
      <c r="L16" s="20">
        <v>2.1890069685901101E-2</v>
      </c>
      <c r="M16" s="20"/>
      <c r="N16" s="20">
        <v>8.6698530750691505E-3</v>
      </c>
      <c r="O16" s="20">
        <v>3.38584194584488E-2</v>
      </c>
      <c r="P16" s="20"/>
      <c r="Q16" s="20">
        <v>6.3954909600511103E-2</v>
      </c>
      <c r="R16" s="20">
        <v>2.0486504376234199E-2</v>
      </c>
      <c r="S16" s="20">
        <v>1.16379923521625E-2</v>
      </c>
      <c r="T16" s="20">
        <v>1.8038523695778901E-2</v>
      </c>
      <c r="U16" s="20">
        <v>4.1969488778350203E-2</v>
      </c>
      <c r="V16" s="20">
        <v>1.1027466631094201E-2</v>
      </c>
      <c r="W16" s="20">
        <v>1.49811292449764E-2</v>
      </c>
      <c r="X16" s="20">
        <v>2.8434406496868798E-2</v>
      </c>
      <c r="Y16" s="20">
        <v>8.9125170876109498E-3</v>
      </c>
      <c r="Z16" s="20">
        <v>0.19938832213444399</v>
      </c>
      <c r="AA16" s="20"/>
      <c r="AB16" s="20">
        <v>0</v>
      </c>
      <c r="AC16" s="20">
        <v>4.3056598119709799E-2</v>
      </c>
      <c r="AD16" s="20">
        <v>5.5460487720916897E-3</v>
      </c>
      <c r="AE16" s="20"/>
      <c r="AF16" s="20">
        <v>1.45529368669208E-2</v>
      </c>
      <c r="AG16" s="20">
        <v>1.8419474776910898E-2</v>
      </c>
      <c r="AH16" s="20">
        <v>0</v>
      </c>
      <c r="AI16" s="20">
        <v>7.0218776218593695E-2</v>
      </c>
      <c r="AJ16" s="20"/>
      <c r="AK16" s="20">
        <v>1.70864038293073E-2</v>
      </c>
      <c r="AL16" s="20">
        <v>6.3012140107900896E-3</v>
      </c>
      <c r="AM16" s="20">
        <v>4.60194158399546E-2</v>
      </c>
      <c r="AN16" s="20">
        <v>8.0341710939307504E-2</v>
      </c>
      <c r="AO16" s="20"/>
      <c r="AP16" s="20">
        <v>6.2206170244619901E-3</v>
      </c>
      <c r="AQ16" s="20">
        <v>2.4925611336687799E-2</v>
      </c>
      <c r="AR16" s="20">
        <v>2.26330124861641E-2</v>
      </c>
      <c r="AS16" s="20"/>
      <c r="AT16" s="20">
        <v>1.4419409722801599E-2</v>
      </c>
      <c r="AU16" s="20">
        <v>3.1068055615351999E-2</v>
      </c>
      <c r="AV16" s="20">
        <v>2.6502280486965901E-2</v>
      </c>
      <c r="AW16" s="20"/>
      <c r="AX16" s="20">
        <v>6.04380737686472E-3</v>
      </c>
      <c r="AY16" s="20">
        <v>3.4271348536076399E-2</v>
      </c>
      <c r="AZ16" s="20">
        <v>1.8012706219670299E-2</v>
      </c>
      <c r="BA16" s="20"/>
      <c r="BB16" s="20">
        <v>5.4123628335459098E-3</v>
      </c>
      <c r="BC16" s="20">
        <v>2.3646542488947798E-2</v>
      </c>
      <c r="BD16" s="20"/>
      <c r="BE16" s="20">
        <v>1.1444513282516999E-2</v>
      </c>
      <c r="BF16" s="20">
        <v>6.2656314731349805E-2</v>
      </c>
      <c r="BG16" s="20"/>
      <c r="BH16" s="20">
        <v>4.9496963161707597E-2</v>
      </c>
      <c r="BI16" s="20">
        <v>2.4185936859236101E-2</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24"/>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101</v>
      </c>
      <c r="C9" s="14">
        <v>0.66744237140735396</v>
      </c>
      <c r="D9" s="14">
        <v>0.62533567581982497</v>
      </c>
      <c r="E9" s="14">
        <v>0.70276679319887303</v>
      </c>
      <c r="F9" s="14"/>
      <c r="G9" s="14">
        <v>0.60939215949660797</v>
      </c>
      <c r="H9" s="14">
        <v>0.64686194248969797</v>
      </c>
      <c r="I9" s="14">
        <v>0.71434634060618096</v>
      </c>
      <c r="J9" s="14">
        <v>0.67731171661441303</v>
      </c>
      <c r="K9" s="14">
        <v>0.62297142547326501</v>
      </c>
      <c r="L9" s="14">
        <v>0.70529961050158296</v>
      </c>
      <c r="M9" s="14"/>
      <c r="N9" s="14">
        <v>0.664946141360651</v>
      </c>
      <c r="O9" s="14">
        <v>0.66794581276131004</v>
      </c>
      <c r="P9" s="14"/>
      <c r="Q9" s="14">
        <v>0.66547684758270598</v>
      </c>
      <c r="R9" s="14">
        <v>0.64602719492009697</v>
      </c>
      <c r="S9" s="14">
        <v>0.55631668459864803</v>
      </c>
      <c r="T9" s="14">
        <v>0.68466911461337598</v>
      </c>
      <c r="U9" s="14">
        <v>0.76428135610513404</v>
      </c>
      <c r="V9" s="14">
        <v>0.70039093985553103</v>
      </c>
      <c r="W9" s="14">
        <v>0.72745224336889303</v>
      </c>
      <c r="X9" s="14">
        <v>0.67735918882944002</v>
      </c>
      <c r="Y9" s="14">
        <v>0.68163167526398005</v>
      </c>
      <c r="Z9" s="14">
        <v>0.63078106847698301</v>
      </c>
      <c r="AA9" s="14"/>
      <c r="AB9" s="14">
        <v>0.72632190517036999</v>
      </c>
      <c r="AC9" s="14">
        <v>0.71981233195701699</v>
      </c>
      <c r="AD9" s="14">
        <v>0.62363156780372098</v>
      </c>
      <c r="AE9" s="14"/>
      <c r="AF9" s="14">
        <v>0.72273475132045195</v>
      </c>
      <c r="AG9" s="14">
        <v>0.62744342696588395</v>
      </c>
      <c r="AH9" s="14">
        <v>0.69289720812669797</v>
      </c>
      <c r="AI9" s="14">
        <v>0.64497421648842301</v>
      </c>
      <c r="AJ9" s="14"/>
      <c r="AK9" s="14">
        <v>0.70136750847949203</v>
      </c>
      <c r="AL9" s="14">
        <v>0.61625320740655798</v>
      </c>
      <c r="AM9" s="14">
        <v>0.65258559113120596</v>
      </c>
      <c r="AN9" s="14">
        <v>0.40788313328414599</v>
      </c>
      <c r="AO9" s="14"/>
      <c r="AP9" s="14">
        <v>0.64291886055626901</v>
      </c>
      <c r="AQ9" s="14">
        <v>0.69050745585545403</v>
      </c>
      <c r="AR9" s="14">
        <v>0.65416502752209804</v>
      </c>
      <c r="AS9" s="14"/>
      <c r="AT9" s="14">
        <v>0.68290095962964903</v>
      </c>
      <c r="AU9" s="14">
        <v>0.69021472966739295</v>
      </c>
      <c r="AV9" s="14">
        <v>0.58516000222420295</v>
      </c>
      <c r="AW9" s="14"/>
      <c r="AX9" s="14">
        <v>0.69304568506650899</v>
      </c>
      <c r="AY9" s="14">
        <v>0.70236442033393598</v>
      </c>
      <c r="AZ9" s="14">
        <v>0.59116931036204801</v>
      </c>
      <c r="BA9" s="14"/>
      <c r="BB9" s="14">
        <v>0.57791960995641001</v>
      </c>
      <c r="BC9" s="14">
        <v>0.70426531702706396</v>
      </c>
      <c r="BD9" s="14"/>
      <c r="BE9" s="14">
        <v>0.68254373478357699</v>
      </c>
      <c r="BF9" s="14">
        <v>0.64001933708509295</v>
      </c>
      <c r="BG9" s="14"/>
      <c r="BH9" s="14">
        <v>0.59036398349108898</v>
      </c>
      <c r="BI9" s="14">
        <v>0.68856863240141797</v>
      </c>
    </row>
    <row r="10" spans="2:61" ht="29" x14ac:dyDescent="0.35">
      <c r="B10" s="15" t="s">
        <v>102</v>
      </c>
      <c r="C10" s="14">
        <v>0.59916927407485499</v>
      </c>
      <c r="D10" s="14">
        <v>0.61954321565437998</v>
      </c>
      <c r="E10" s="14">
        <v>0.57780544582367699</v>
      </c>
      <c r="F10" s="14"/>
      <c r="G10" s="14">
        <v>0.56234272373444605</v>
      </c>
      <c r="H10" s="14">
        <v>0.66973558594634897</v>
      </c>
      <c r="I10" s="14">
        <v>0.54742111601514998</v>
      </c>
      <c r="J10" s="14">
        <v>0.60480573714076802</v>
      </c>
      <c r="K10" s="14">
        <v>0.59728021264727704</v>
      </c>
      <c r="L10" s="14">
        <v>0.60264405233917595</v>
      </c>
      <c r="M10" s="14"/>
      <c r="N10" s="14">
        <v>0.68030278122455001</v>
      </c>
      <c r="O10" s="14">
        <v>0.58280621380937103</v>
      </c>
      <c r="P10" s="14"/>
      <c r="Q10" s="14">
        <v>0.54756880133922703</v>
      </c>
      <c r="R10" s="14">
        <v>0.55632746664561505</v>
      </c>
      <c r="S10" s="14">
        <v>0.47966899642098698</v>
      </c>
      <c r="T10" s="14">
        <v>0.67627755893347596</v>
      </c>
      <c r="U10" s="14">
        <v>0.55997692285395695</v>
      </c>
      <c r="V10" s="14">
        <v>0.55265108989800604</v>
      </c>
      <c r="W10" s="14">
        <v>0.72742271603043995</v>
      </c>
      <c r="X10" s="14">
        <v>0.59612127439806495</v>
      </c>
      <c r="Y10" s="14">
        <v>0.67911305835108104</v>
      </c>
      <c r="Z10" s="14">
        <v>0.44496470694973</v>
      </c>
      <c r="AA10" s="14"/>
      <c r="AB10" s="14">
        <v>0.574171503120806</v>
      </c>
      <c r="AC10" s="14">
        <v>0.60735359621587104</v>
      </c>
      <c r="AD10" s="14">
        <v>0.66412947419079305</v>
      </c>
      <c r="AE10" s="14"/>
      <c r="AF10" s="14">
        <v>0.57659399610723305</v>
      </c>
      <c r="AG10" s="14">
        <v>0.657200417067073</v>
      </c>
      <c r="AH10" s="14">
        <v>0.50493922830781102</v>
      </c>
      <c r="AI10" s="14">
        <v>0.59137044842856701</v>
      </c>
      <c r="AJ10" s="14"/>
      <c r="AK10" s="14">
        <v>0.576433095849465</v>
      </c>
      <c r="AL10" s="14">
        <v>0.67883552437380101</v>
      </c>
      <c r="AM10" s="14">
        <v>0.52928628252766297</v>
      </c>
      <c r="AN10" s="14">
        <v>0.34157316373602098</v>
      </c>
      <c r="AO10" s="14"/>
      <c r="AP10" s="14">
        <v>0.45487992932247701</v>
      </c>
      <c r="AQ10" s="14">
        <v>0.62517724407159603</v>
      </c>
      <c r="AR10" s="14">
        <v>0.647263418489749</v>
      </c>
      <c r="AS10" s="14"/>
      <c r="AT10" s="14">
        <v>0.58217346488187305</v>
      </c>
      <c r="AU10" s="14">
        <v>0.62152416269713395</v>
      </c>
      <c r="AV10" s="14">
        <v>0.57257675859655</v>
      </c>
      <c r="AW10" s="14"/>
      <c r="AX10" s="14">
        <v>0.49035693896326599</v>
      </c>
      <c r="AY10" s="14">
        <v>0.59670635159781604</v>
      </c>
      <c r="AZ10" s="14">
        <v>0.67027578924479803</v>
      </c>
      <c r="BA10" s="14"/>
      <c r="BB10" s="14">
        <v>0.55722338123834503</v>
      </c>
      <c r="BC10" s="14">
        <v>0.62156809270431201</v>
      </c>
      <c r="BD10" s="14"/>
      <c r="BE10" s="14">
        <v>0.63702862364086299</v>
      </c>
      <c r="BF10" s="14">
        <v>0.53041930649234503</v>
      </c>
      <c r="BG10" s="14"/>
      <c r="BH10" s="14">
        <v>0.57009544022960301</v>
      </c>
      <c r="BI10" s="14">
        <v>0.607138062972985</v>
      </c>
    </row>
    <row r="11" spans="2:61" ht="29" x14ac:dyDescent="0.35">
      <c r="B11" s="15" t="s">
        <v>103</v>
      </c>
      <c r="C11" s="14">
        <v>0.58865059199580405</v>
      </c>
      <c r="D11" s="14">
        <v>0.57215156168734604</v>
      </c>
      <c r="E11" s="14">
        <v>0.60035498812112698</v>
      </c>
      <c r="F11" s="14"/>
      <c r="G11" s="14">
        <v>0.58840666585220502</v>
      </c>
      <c r="H11" s="14">
        <v>0.61350923252916201</v>
      </c>
      <c r="I11" s="14">
        <v>0.61310998419569596</v>
      </c>
      <c r="J11" s="14">
        <v>0.61857031950639296</v>
      </c>
      <c r="K11" s="14">
        <v>0.496993970632789</v>
      </c>
      <c r="L11" s="14">
        <v>0.57445638672231003</v>
      </c>
      <c r="M11" s="14"/>
      <c r="N11" s="14">
        <v>0.63999450763557697</v>
      </c>
      <c r="O11" s="14">
        <v>0.57829551657265699</v>
      </c>
      <c r="P11" s="14"/>
      <c r="Q11" s="14">
        <v>0.58882064489750197</v>
      </c>
      <c r="R11" s="14">
        <v>0.51344990597890605</v>
      </c>
      <c r="S11" s="14">
        <v>0.60156274237040597</v>
      </c>
      <c r="T11" s="14">
        <v>0.55949933197415003</v>
      </c>
      <c r="U11" s="14">
        <v>0.62773765928974001</v>
      </c>
      <c r="V11" s="14">
        <v>0.742868060108685</v>
      </c>
      <c r="W11" s="14">
        <v>0.56014230272884702</v>
      </c>
      <c r="X11" s="14">
        <v>0.67109374275418698</v>
      </c>
      <c r="Y11" s="14">
        <v>0.55656371186533904</v>
      </c>
      <c r="Z11" s="14">
        <v>0.64813408054255495</v>
      </c>
      <c r="AA11" s="14"/>
      <c r="AB11" s="14">
        <v>0.61457794727264103</v>
      </c>
      <c r="AC11" s="14">
        <v>0.61761529440854401</v>
      </c>
      <c r="AD11" s="14">
        <v>0.59374445243851903</v>
      </c>
      <c r="AE11" s="14"/>
      <c r="AF11" s="14">
        <v>0.64847780897789897</v>
      </c>
      <c r="AG11" s="14">
        <v>0.55014931051937199</v>
      </c>
      <c r="AH11" s="14">
        <v>0.61447389499091198</v>
      </c>
      <c r="AI11" s="14">
        <v>0.56074959772501398</v>
      </c>
      <c r="AJ11" s="14"/>
      <c r="AK11" s="14">
        <v>0.64532292356633103</v>
      </c>
      <c r="AL11" s="14">
        <v>0.56550938679723395</v>
      </c>
      <c r="AM11" s="14">
        <v>0.57784308148556696</v>
      </c>
      <c r="AN11" s="14">
        <v>0.506015940163005</v>
      </c>
      <c r="AO11" s="14"/>
      <c r="AP11" s="14">
        <v>0.61257342044779395</v>
      </c>
      <c r="AQ11" s="14">
        <v>0.62483377016396602</v>
      </c>
      <c r="AR11" s="14">
        <v>0.56241675217758902</v>
      </c>
      <c r="AS11" s="14"/>
      <c r="AT11" s="14">
        <v>0.60963492960184795</v>
      </c>
      <c r="AU11" s="14">
        <v>0.62369351271989804</v>
      </c>
      <c r="AV11" s="14">
        <v>0.51129437179764703</v>
      </c>
      <c r="AW11" s="14"/>
      <c r="AX11" s="14">
        <v>0.55167262754083901</v>
      </c>
      <c r="AY11" s="14">
        <v>0.61465994397383406</v>
      </c>
      <c r="AZ11" s="14">
        <v>0.57524182632286602</v>
      </c>
      <c r="BA11" s="14"/>
      <c r="BB11" s="14">
        <v>0.53528258973454801</v>
      </c>
      <c r="BC11" s="14">
        <v>0.56842746688957402</v>
      </c>
      <c r="BD11" s="14"/>
      <c r="BE11" s="14">
        <v>0.60327249353880397</v>
      </c>
      <c r="BF11" s="14">
        <v>0.56209822729330905</v>
      </c>
      <c r="BG11" s="14"/>
      <c r="BH11" s="14">
        <v>0.52068368516694896</v>
      </c>
      <c r="BI11" s="14">
        <v>0.607279505384413</v>
      </c>
    </row>
    <row r="12" spans="2:61" ht="29" x14ac:dyDescent="0.35">
      <c r="B12" s="15" t="s">
        <v>104</v>
      </c>
      <c r="C12" s="14">
        <v>0.20425522477350899</v>
      </c>
      <c r="D12" s="14">
        <v>0.21713211053982101</v>
      </c>
      <c r="E12" s="14">
        <v>0.19423230082273299</v>
      </c>
      <c r="F12" s="14"/>
      <c r="G12" s="14">
        <v>0.21932261483294599</v>
      </c>
      <c r="H12" s="14">
        <v>0.231146496311262</v>
      </c>
      <c r="I12" s="14">
        <v>0.19006391703023501</v>
      </c>
      <c r="J12" s="14">
        <v>0.19062221744923899</v>
      </c>
      <c r="K12" s="14">
        <v>0.212682862234917</v>
      </c>
      <c r="L12" s="14">
        <v>0.185746160563343</v>
      </c>
      <c r="M12" s="14"/>
      <c r="N12" s="14">
        <v>0.197337525131212</v>
      </c>
      <c r="O12" s="14">
        <v>0.20565039108792099</v>
      </c>
      <c r="P12" s="14"/>
      <c r="Q12" s="14">
        <v>0.11841219993707</v>
      </c>
      <c r="R12" s="14">
        <v>0.244542016291627</v>
      </c>
      <c r="S12" s="14">
        <v>0.31254502245250798</v>
      </c>
      <c r="T12" s="14">
        <v>0.211300890132532</v>
      </c>
      <c r="U12" s="14">
        <v>0.14982598564289201</v>
      </c>
      <c r="V12" s="14">
        <v>0.16635940823103301</v>
      </c>
      <c r="W12" s="14">
        <v>0.165795168028571</v>
      </c>
      <c r="X12" s="14">
        <v>0.181029565070321</v>
      </c>
      <c r="Y12" s="14">
        <v>0.22565561868578801</v>
      </c>
      <c r="Z12" s="14">
        <v>7.9815877520339196E-2</v>
      </c>
      <c r="AA12" s="14"/>
      <c r="AB12" s="14">
        <v>0.24236244896324699</v>
      </c>
      <c r="AC12" s="14">
        <v>0.18175097279543001</v>
      </c>
      <c r="AD12" s="14">
        <v>0.205328635498812</v>
      </c>
      <c r="AE12" s="14"/>
      <c r="AF12" s="14">
        <v>0.225809143166327</v>
      </c>
      <c r="AG12" s="14">
        <v>0.223326397322681</v>
      </c>
      <c r="AH12" s="14">
        <v>0.15852060715375299</v>
      </c>
      <c r="AI12" s="14">
        <v>0.141429788022636</v>
      </c>
      <c r="AJ12" s="14"/>
      <c r="AK12" s="14">
        <v>0.21191326777974001</v>
      </c>
      <c r="AL12" s="14">
        <v>0.22096300686721801</v>
      </c>
      <c r="AM12" s="14">
        <v>0.13842480949817701</v>
      </c>
      <c r="AN12" s="14">
        <v>8.7013610170906294E-2</v>
      </c>
      <c r="AO12" s="14"/>
      <c r="AP12" s="14">
        <v>0.26571234533225502</v>
      </c>
      <c r="AQ12" s="14">
        <v>0.20820643586916199</v>
      </c>
      <c r="AR12" s="14">
        <v>0.18812670168013601</v>
      </c>
      <c r="AS12" s="14"/>
      <c r="AT12" s="14">
        <v>0.26175263440077201</v>
      </c>
      <c r="AU12" s="14">
        <v>0.15239201603192201</v>
      </c>
      <c r="AV12" s="14">
        <v>0.24583541146697599</v>
      </c>
      <c r="AW12" s="14"/>
      <c r="AX12" s="14">
        <v>0.25522424152414802</v>
      </c>
      <c r="AY12" s="14">
        <v>0.17194438072741899</v>
      </c>
      <c r="AZ12" s="14">
        <v>0.23472277636825201</v>
      </c>
      <c r="BA12" s="14"/>
      <c r="BB12" s="14">
        <v>0.236448810963134</v>
      </c>
      <c r="BC12" s="14">
        <v>0.20693722255413699</v>
      </c>
      <c r="BD12" s="14"/>
      <c r="BE12" s="14">
        <v>0.23053396297197301</v>
      </c>
      <c r="BF12" s="14">
        <v>0.156534848698272</v>
      </c>
      <c r="BG12" s="14"/>
      <c r="BH12" s="14">
        <v>0.22711470138352199</v>
      </c>
      <c r="BI12" s="14">
        <v>0.1979897166057</v>
      </c>
    </row>
    <row r="13" spans="2:61" ht="29" x14ac:dyDescent="0.35">
      <c r="B13" s="15" t="s">
        <v>105</v>
      </c>
      <c r="C13" s="14">
        <v>0.196584978248737</v>
      </c>
      <c r="D13" s="14">
        <v>0.18182039470091299</v>
      </c>
      <c r="E13" s="14">
        <v>0.21135296593570699</v>
      </c>
      <c r="F13" s="14"/>
      <c r="G13" s="14">
        <v>0.15570530458868601</v>
      </c>
      <c r="H13" s="14">
        <v>0.14972466018428299</v>
      </c>
      <c r="I13" s="14">
        <v>0.18483987250293701</v>
      </c>
      <c r="J13" s="14">
        <v>0.144419373259215</v>
      </c>
      <c r="K13" s="14">
        <v>0.270685860092785</v>
      </c>
      <c r="L13" s="14">
        <v>0.28811088513195299</v>
      </c>
      <c r="M13" s="14"/>
      <c r="N13" s="14">
        <v>0.26567507306565202</v>
      </c>
      <c r="O13" s="14">
        <v>0.18265084147893901</v>
      </c>
      <c r="P13" s="14"/>
      <c r="Q13" s="14">
        <v>0.15150735170245899</v>
      </c>
      <c r="R13" s="14">
        <v>0.20778306828399101</v>
      </c>
      <c r="S13" s="14">
        <v>0.16766920209948999</v>
      </c>
      <c r="T13" s="14">
        <v>0.19666401646001999</v>
      </c>
      <c r="U13" s="14">
        <v>0.23915659172675899</v>
      </c>
      <c r="V13" s="14">
        <v>0.20748187330151099</v>
      </c>
      <c r="W13" s="14">
        <v>0.134530904115158</v>
      </c>
      <c r="X13" s="14">
        <v>0.16265550940962201</v>
      </c>
      <c r="Y13" s="14">
        <v>0.254208840077707</v>
      </c>
      <c r="Z13" s="14">
        <v>8.3970043656600296E-2</v>
      </c>
      <c r="AA13" s="14"/>
      <c r="AB13" s="14">
        <v>0.30540853904620802</v>
      </c>
      <c r="AC13" s="14">
        <v>0.20072577396400099</v>
      </c>
      <c r="AD13" s="14">
        <v>0.13619131323841199</v>
      </c>
      <c r="AE13" s="14"/>
      <c r="AF13" s="14">
        <v>0.28096709866927799</v>
      </c>
      <c r="AG13" s="14">
        <v>0.129271697724336</v>
      </c>
      <c r="AH13" s="14">
        <v>0.161142535289137</v>
      </c>
      <c r="AI13" s="14">
        <v>0.161763365363916</v>
      </c>
      <c r="AJ13" s="14"/>
      <c r="AK13" s="14">
        <v>0.29237097541614498</v>
      </c>
      <c r="AL13" s="14">
        <v>0.114984288844969</v>
      </c>
      <c r="AM13" s="14">
        <v>0.164552866162612</v>
      </c>
      <c r="AN13" s="14">
        <v>0.16254129185566299</v>
      </c>
      <c r="AO13" s="14"/>
      <c r="AP13" s="14">
        <v>0.31716651820352398</v>
      </c>
      <c r="AQ13" s="14">
        <v>0.21684652342451199</v>
      </c>
      <c r="AR13" s="14">
        <v>0.15243615195967999</v>
      </c>
      <c r="AS13" s="14"/>
      <c r="AT13" s="14">
        <v>0.295842845926585</v>
      </c>
      <c r="AU13" s="14">
        <v>0.1469698627147</v>
      </c>
      <c r="AV13" s="14">
        <v>0.16877604769156199</v>
      </c>
      <c r="AW13" s="14"/>
      <c r="AX13" s="14">
        <v>0.31866968110296401</v>
      </c>
      <c r="AY13" s="14">
        <v>0.19182390684044101</v>
      </c>
      <c r="AZ13" s="14">
        <v>0.15548204537402499</v>
      </c>
      <c r="BA13" s="14"/>
      <c r="BB13" s="14">
        <v>0.27367803973306998</v>
      </c>
      <c r="BC13" s="14">
        <v>0.259126210169426</v>
      </c>
      <c r="BD13" s="14"/>
      <c r="BE13" s="14">
        <v>0.21717703241251099</v>
      </c>
      <c r="BF13" s="14">
        <v>0.159191228159383</v>
      </c>
      <c r="BG13" s="14"/>
      <c r="BH13" s="14">
        <v>0.171483868777946</v>
      </c>
      <c r="BI13" s="14">
        <v>0.20346489107847399</v>
      </c>
    </row>
    <row r="14" spans="2:61" x14ac:dyDescent="0.35">
      <c r="B14" s="15" t="s">
        <v>106</v>
      </c>
      <c r="C14" s="14">
        <v>0.14779185458170099</v>
      </c>
      <c r="D14" s="14">
        <v>0.152201673207805</v>
      </c>
      <c r="E14" s="14">
        <v>0.14495133154732101</v>
      </c>
      <c r="F14" s="14"/>
      <c r="G14" s="14">
        <v>0.21871726581998299</v>
      </c>
      <c r="H14" s="14">
        <v>0.156756743666434</v>
      </c>
      <c r="I14" s="14">
        <v>0.148412074680499</v>
      </c>
      <c r="J14" s="14">
        <v>0.149171503535481</v>
      </c>
      <c r="K14" s="14">
        <v>0.157590849399705</v>
      </c>
      <c r="L14" s="14">
        <v>7.4268557191366394E-2</v>
      </c>
      <c r="M14" s="14"/>
      <c r="N14" s="14">
        <v>0.106486662068991</v>
      </c>
      <c r="O14" s="14">
        <v>0.15612231357586101</v>
      </c>
      <c r="P14" s="14"/>
      <c r="Q14" s="14">
        <v>0.196694577397515</v>
      </c>
      <c r="R14" s="14">
        <v>0.106247286362705</v>
      </c>
      <c r="S14" s="14">
        <v>0.25472730524456999</v>
      </c>
      <c r="T14" s="14">
        <v>0.111608495593775</v>
      </c>
      <c r="U14" s="14">
        <v>0.194960872157427</v>
      </c>
      <c r="V14" s="14">
        <v>0.15500631955640201</v>
      </c>
      <c r="W14" s="14">
        <v>0.15345553499636999</v>
      </c>
      <c r="X14" s="14">
        <v>0.134160737691464</v>
      </c>
      <c r="Y14" s="14">
        <v>0.13454479655561</v>
      </c>
      <c r="Z14" s="14">
        <v>0.126221252011298</v>
      </c>
      <c r="AA14" s="14"/>
      <c r="AB14" s="14">
        <v>0.148958843779812</v>
      </c>
      <c r="AC14" s="14">
        <v>0.122937441045238</v>
      </c>
      <c r="AD14" s="14">
        <v>0.191982800539205</v>
      </c>
      <c r="AE14" s="14"/>
      <c r="AF14" s="14">
        <v>0.134938349466353</v>
      </c>
      <c r="AG14" s="14">
        <v>0.17335131050452601</v>
      </c>
      <c r="AH14" s="14">
        <v>0.100696257400451</v>
      </c>
      <c r="AI14" s="14">
        <v>0.140290997271005</v>
      </c>
      <c r="AJ14" s="14"/>
      <c r="AK14" s="14">
        <v>0.14877461734929501</v>
      </c>
      <c r="AL14" s="14">
        <v>0.21300991800233901</v>
      </c>
      <c r="AM14" s="14">
        <v>0.10789482961607</v>
      </c>
      <c r="AN14" s="14">
        <v>9.3421238838649695E-2</v>
      </c>
      <c r="AO14" s="14"/>
      <c r="AP14" s="14">
        <v>0.19952659961281599</v>
      </c>
      <c r="AQ14" s="14">
        <v>0.13765926729018199</v>
      </c>
      <c r="AR14" s="14">
        <v>0.150628474022587</v>
      </c>
      <c r="AS14" s="14"/>
      <c r="AT14" s="14">
        <v>0.13604625541410101</v>
      </c>
      <c r="AU14" s="14">
        <v>0.15782067460909999</v>
      </c>
      <c r="AV14" s="14">
        <v>0.17557555783156001</v>
      </c>
      <c r="AW14" s="14"/>
      <c r="AX14" s="14">
        <v>0.152240778526717</v>
      </c>
      <c r="AY14" s="14">
        <v>0.13978531715904499</v>
      </c>
      <c r="AZ14" s="14">
        <v>0.16801108746549001</v>
      </c>
      <c r="BA14" s="14"/>
      <c r="BB14" s="14">
        <v>0.18486336924701199</v>
      </c>
      <c r="BC14" s="14">
        <v>0.14027375319115701</v>
      </c>
      <c r="BD14" s="14"/>
      <c r="BE14" s="14">
        <v>0.168374138685847</v>
      </c>
      <c r="BF14" s="14">
        <v>0.110415846246773</v>
      </c>
      <c r="BG14" s="14"/>
      <c r="BH14" s="14">
        <v>0.154105309620857</v>
      </c>
      <c r="BI14" s="14">
        <v>0.146061412332748</v>
      </c>
    </row>
    <row r="15" spans="2:61" ht="43.5" x14ac:dyDescent="0.35">
      <c r="B15" s="15" t="s">
        <v>107</v>
      </c>
      <c r="C15" s="14">
        <v>7.3186064110000407E-2</v>
      </c>
      <c r="D15" s="14">
        <v>8.0104756641537198E-2</v>
      </c>
      <c r="E15" s="14">
        <v>6.7522789193115704E-2</v>
      </c>
      <c r="F15" s="14"/>
      <c r="G15" s="14">
        <v>0.113153709069271</v>
      </c>
      <c r="H15" s="14">
        <v>8.4498400999539106E-2</v>
      </c>
      <c r="I15" s="14">
        <v>7.41975254860026E-2</v>
      </c>
      <c r="J15" s="14">
        <v>5.3055071407347498E-2</v>
      </c>
      <c r="K15" s="14">
        <v>6.20808961017583E-2</v>
      </c>
      <c r="L15" s="14">
        <v>5.7840669928691801E-2</v>
      </c>
      <c r="M15" s="14"/>
      <c r="N15" s="14">
        <v>5.5935025932477997E-2</v>
      </c>
      <c r="O15" s="14">
        <v>7.6665265086979698E-2</v>
      </c>
      <c r="P15" s="14"/>
      <c r="Q15" s="14">
        <v>6.4615769191602307E-2</v>
      </c>
      <c r="R15" s="14">
        <v>9.2596275113193696E-2</v>
      </c>
      <c r="S15" s="14">
        <v>8.2354440462274303E-2</v>
      </c>
      <c r="T15" s="14">
        <v>0.117149967238404</v>
      </c>
      <c r="U15" s="14">
        <v>5.0506732413471402E-2</v>
      </c>
      <c r="V15" s="14">
        <v>3.7515184958445302E-2</v>
      </c>
      <c r="W15" s="14">
        <v>2.99992008813325E-2</v>
      </c>
      <c r="X15" s="14">
        <v>5.2582836199013099E-2</v>
      </c>
      <c r="Y15" s="14">
        <v>9.7897828575402204E-2</v>
      </c>
      <c r="Z15" s="14">
        <v>4.1652672131089502E-2</v>
      </c>
      <c r="AA15" s="14"/>
      <c r="AB15" s="14">
        <v>7.8391027376868302E-2</v>
      </c>
      <c r="AC15" s="14">
        <v>6.2451043524995198E-2</v>
      </c>
      <c r="AD15" s="14">
        <v>8.49740580634291E-2</v>
      </c>
      <c r="AE15" s="14"/>
      <c r="AF15" s="14">
        <v>7.2294007587869594E-2</v>
      </c>
      <c r="AG15" s="14">
        <v>8.6603490590120305E-2</v>
      </c>
      <c r="AH15" s="14">
        <v>1.90262598390777E-2</v>
      </c>
      <c r="AI15" s="14">
        <v>6.2526429941150902E-2</v>
      </c>
      <c r="AJ15" s="14"/>
      <c r="AK15" s="14">
        <v>6.1337025499906703E-2</v>
      </c>
      <c r="AL15" s="14">
        <v>0.10317930219549699</v>
      </c>
      <c r="AM15" s="14">
        <v>6.9275733366593303E-2</v>
      </c>
      <c r="AN15" s="14">
        <v>0</v>
      </c>
      <c r="AO15" s="14"/>
      <c r="AP15" s="14">
        <v>6.7436825074702805E-2</v>
      </c>
      <c r="AQ15" s="14">
        <v>6.67411121011698E-2</v>
      </c>
      <c r="AR15" s="14">
        <v>8.24369663102658E-2</v>
      </c>
      <c r="AS15" s="14"/>
      <c r="AT15" s="14">
        <v>7.0131984929769103E-2</v>
      </c>
      <c r="AU15" s="14">
        <v>5.7487739382402703E-2</v>
      </c>
      <c r="AV15" s="14">
        <v>0.123469116929593</v>
      </c>
      <c r="AW15" s="14"/>
      <c r="AX15" s="14">
        <v>8.8297193426445805E-2</v>
      </c>
      <c r="AY15" s="14">
        <v>6.6771799440173599E-2</v>
      </c>
      <c r="AZ15" s="14">
        <v>8.6639562920214894E-2</v>
      </c>
      <c r="BA15" s="14"/>
      <c r="BB15" s="14">
        <v>0.109204390191359</v>
      </c>
      <c r="BC15" s="14">
        <v>6.7719816669926394E-2</v>
      </c>
      <c r="BD15" s="14"/>
      <c r="BE15" s="14">
        <v>8.8575843849715299E-2</v>
      </c>
      <c r="BF15" s="14">
        <v>4.5239285564249401E-2</v>
      </c>
      <c r="BG15" s="14"/>
      <c r="BH15" s="14">
        <v>8.8840082921535196E-2</v>
      </c>
      <c r="BI15" s="14">
        <v>6.8895485441207396E-2</v>
      </c>
    </row>
    <row r="16" spans="2:61" ht="29" x14ac:dyDescent="0.35">
      <c r="B16" s="15" t="s">
        <v>108</v>
      </c>
      <c r="C16" s="14">
        <v>5.7021766767383297E-2</v>
      </c>
      <c r="D16" s="14">
        <v>7.7565392083284807E-2</v>
      </c>
      <c r="E16" s="14">
        <v>3.8986979945682898E-2</v>
      </c>
      <c r="F16" s="14"/>
      <c r="G16" s="14">
        <v>0.10563925033301499</v>
      </c>
      <c r="H16" s="14">
        <v>8.2406612449890101E-2</v>
      </c>
      <c r="I16" s="14">
        <v>4.9956149343010701E-2</v>
      </c>
      <c r="J16" s="14">
        <v>3.8117967457434898E-2</v>
      </c>
      <c r="K16" s="14">
        <v>7.29176958392726E-2</v>
      </c>
      <c r="L16" s="14">
        <v>6.0113849650026202E-3</v>
      </c>
      <c r="M16" s="14"/>
      <c r="N16" s="14">
        <v>4.2148365810904399E-2</v>
      </c>
      <c r="O16" s="14">
        <v>6.0021444271210998E-2</v>
      </c>
      <c r="P16" s="14"/>
      <c r="Q16" s="14">
        <v>8.5795452088433699E-2</v>
      </c>
      <c r="R16" s="14">
        <v>5.6248233575723498E-2</v>
      </c>
      <c r="S16" s="14">
        <v>5.3726494121674503E-2</v>
      </c>
      <c r="T16" s="14">
        <v>6.4060614490112994E-2</v>
      </c>
      <c r="U16" s="14">
        <v>5.2149299101028897E-2</v>
      </c>
      <c r="V16" s="14">
        <v>1.97360909245228E-2</v>
      </c>
      <c r="W16" s="14">
        <v>0.100949508019996</v>
      </c>
      <c r="X16" s="14">
        <v>0</v>
      </c>
      <c r="Y16" s="14">
        <v>7.8726588005812698E-2</v>
      </c>
      <c r="Z16" s="14">
        <v>3.8821604834930398E-2</v>
      </c>
      <c r="AA16" s="14"/>
      <c r="AB16" s="14">
        <v>7.3310674681822993E-2</v>
      </c>
      <c r="AC16" s="14">
        <v>4.2808795860509799E-2</v>
      </c>
      <c r="AD16" s="14">
        <v>6.3009106032807405E-2</v>
      </c>
      <c r="AE16" s="14"/>
      <c r="AF16" s="14">
        <v>5.0443312930037502E-2</v>
      </c>
      <c r="AG16" s="14">
        <v>6.5688374095017904E-2</v>
      </c>
      <c r="AH16" s="14">
        <v>8.4794367298844403E-2</v>
      </c>
      <c r="AI16" s="14">
        <v>4.80717726893201E-2</v>
      </c>
      <c r="AJ16" s="14"/>
      <c r="AK16" s="14">
        <v>5.3390028555440103E-2</v>
      </c>
      <c r="AL16" s="14">
        <v>7.9008459499806796E-2</v>
      </c>
      <c r="AM16" s="14">
        <v>3.5965391248776603E-2</v>
      </c>
      <c r="AN16" s="14">
        <v>8.1773831492046298E-2</v>
      </c>
      <c r="AO16" s="14"/>
      <c r="AP16" s="14">
        <v>8.76450207335637E-2</v>
      </c>
      <c r="AQ16" s="14">
        <v>5.7269880805077597E-2</v>
      </c>
      <c r="AR16" s="14">
        <v>5.05349189926044E-2</v>
      </c>
      <c r="AS16" s="14"/>
      <c r="AT16" s="14">
        <v>6.3881166979242607E-2</v>
      </c>
      <c r="AU16" s="14">
        <v>6.2669272854294703E-2</v>
      </c>
      <c r="AV16" s="14">
        <v>2.5222620859320099E-2</v>
      </c>
      <c r="AW16" s="14"/>
      <c r="AX16" s="14">
        <v>7.2752239535567198E-2</v>
      </c>
      <c r="AY16" s="14">
        <v>5.4178454875469503E-2</v>
      </c>
      <c r="AZ16" s="14">
        <v>5.73261986695058E-2</v>
      </c>
      <c r="BA16" s="14"/>
      <c r="BB16" s="14">
        <v>0.102929895111338</v>
      </c>
      <c r="BC16" s="14">
        <v>5.2434601560415899E-2</v>
      </c>
      <c r="BD16" s="14"/>
      <c r="BE16" s="14">
        <v>6.3398342223778201E-2</v>
      </c>
      <c r="BF16" s="14">
        <v>4.54423455427726E-2</v>
      </c>
      <c r="BG16" s="14"/>
      <c r="BH16" s="14">
        <v>6.4691925804490805E-2</v>
      </c>
      <c r="BI16" s="14">
        <v>5.4919468236438999E-2</v>
      </c>
    </row>
    <row r="17" spans="2:61" x14ac:dyDescent="0.35">
      <c r="B17" s="15" t="s">
        <v>86</v>
      </c>
      <c r="C17" s="14">
        <v>5.6594604641969699E-2</v>
      </c>
      <c r="D17" s="14">
        <v>4.7939575405486899E-2</v>
      </c>
      <c r="E17" s="14">
        <v>6.4805691588585193E-2</v>
      </c>
      <c r="F17" s="14"/>
      <c r="G17" s="14">
        <v>4.2509876890609803E-2</v>
      </c>
      <c r="H17" s="14">
        <v>1.6180259139853801E-2</v>
      </c>
      <c r="I17" s="14">
        <v>6.7596403700649302E-2</v>
      </c>
      <c r="J17" s="14">
        <v>5.8573525021762302E-2</v>
      </c>
      <c r="K17" s="14">
        <v>6.0584237922182198E-2</v>
      </c>
      <c r="L17" s="14">
        <v>9.5320056620917595E-2</v>
      </c>
      <c r="M17" s="14"/>
      <c r="N17" s="14">
        <v>7.0831447329221904E-3</v>
      </c>
      <c r="O17" s="14">
        <v>6.6580109161441497E-2</v>
      </c>
      <c r="P17" s="14"/>
      <c r="Q17" s="14">
        <v>6.81679228910788E-2</v>
      </c>
      <c r="R17" s="14">
        <v>8.5977816039534305E-2</v>
      </c>
      <c r="S17" s="14">
        <v>5.1087911287460701E-2</v>
      </c>
      <c r="T17" s="14">
        <v>5.9034362982434099E-2</v>
      </c>
      <c r="U17" s="14">
        <v>0</v>
      </c>
      <c r="V17" s="14">
        <v>2.7037150317596601E-2</v>
      </c>
      <c r="W17" s="14">
        <v>8.7878088779982308E-3</v>
      </c>
      <c r="X17" s="14">
        <v>9.9376163387156005E-2</v>
      </c>
      <c r="Y17" s="14">
        <v>6.1325078239373903E-3</v>
      </c>
      <c r="Z17" s="14">
        <v>0.26587944368491001</v>
      </c>
      <c r="AA17" s="14"/>
      <c r="AB17" s="14">
        <v>1.0421114960252701E-2</v>
      </c>
      <c r="AC17" s="14">
        <v>5.1576187299828997E-2</v>
      </c>
      <c r="AD17" s="14">
        <v>1.72406523981657E-2</v>
      </c>
      <c r="AE17" s="14"/>
      <c r="AF17" s="14">
        <v>1.91108172852055E-2</v>
      </c>
      <c r="AG17" s="14">
        <v>3.9513817570829099E-2</v>
      </c>
      <c r="AH17" s="14">
        <v>9.4156893741860995E-2</v>
      </c>
      <c r="AI17" s="14">
        <v>0.126248946080912</v>
      </c>
      <c r="AJ17" s="14"/>
      <c r="AK17" s="14">
        <v>2.6982751200688299E-2</v>
      </c>
      <c r="AL17" s="14">
        <v>1.28684154835825E-2</v>
      </c>
      <c r="AM17" s="14">
        <v>0.109377448285819</v>
      </c>
      <c r="AN17" s="14">
        <v>0.32238653470515499</v>
      </c>
      <c r="AO17" s="14"/>
      <c r="AP17" s="14">
        <v>0</v>
      </c>
      <c r="AQ17" s="14">
        <v>4.7959126582909697E-2</v>
      </c>
      <c r="AR17" s="14">
        <v>5.2985550102219697E-2</v>
      </c>
      <c r="AS17" s="14"/>
      <c r="AT17" s="14">
        <v>2.13090709363059E-2</v>
      </c>
      <c r="AU17" s="14">
        <v>4.51160824396106E-2</v>
      </c>
      <c r="AV17" s="14">
        <v>8.3413178359612206E-2</v>
      </c>
      <c r="AW17" s="14"/>
      <c r="AX17" s="14">
        <v>3.0092937764399599E-2</v>
      </c>
      <c r="AY17" s="14">
        <v>6.5867019761895101E-2</v>
      </c>
      <c r="AZ17" s="14">
        <v>2.9882579350352999E-2</v>
      </c>
      <c r="BA17" s="14"/>
      <c r="BB17" s="14">
        <v>1.0913493675647701E-2</v>
      </c>
      <c r="BC17" s="14">
        <v>6.0681125927814397E-2</v>
      </c>
      <c r="BD17" s="14"/>
      <c r="BE17" s="14">
        <v>1.30212046170147E-2</v>
      </c>
      <c r="BF17" s="14">
        <v>0.13572089374930099</v>
      </c>
      <c r="BG17" s="14"/>
      <c r="BH17" s="14">
        <v>8.2433137394345199E-2</v>
      </c>
      <c r="BI17" s="14">
        <v>4.9512572941677997E-2</v>
      </c>
    </row>
    <row r="18" spans="2:61" ht="29" x14ac:dyDescent="0.35">
      <c r="B18" s="15" t="s">
        <v>109</v>
      </c>
      <c r="C18" s="14">
        <v>3.9109063631864498E-2</v>
      </c>
      <c r="D18" s="14">
        <v>4.5715651398251199E-2</v>
      </c>
      <c r="E18" s="14">
        <v>3.3467238869773201E-2</v>
      </c>
      <c r="F18" s="14"/>
      <c r="G18" s="14">
        <v>6.7936035647843798E-2</v>
      </c>
      <c r="H18" s="14">
        <v>3.9996887553639997E-2</v>
      </c>
      <c r="I18" s="14">
        <v>2.7053756974432502E-2</v>
      </c>
      <c r="J18" s="14">
        <v>1.5644262263173801E-2</v>
      </c>
      <c r="K18" s="14">
        <v>2.7562722115716299E-2</v>
      </c>
      <c r="L18" s="14">
        <v>6.2914276982600797E-2</v>
      </c>
      <c r="M18" s="14"/>
      <c r="N18" s="14">
        <v>6.2735281618149993E-2</v>
      </c>
      <c r="O18" s="14">
        <v>3.4344112105218698E-2</v>
      </c>
      <c r="P18" s="14"/>
      <c r="Q18" s="14">
        <v>4.3497275507462498E-2</v>
      </c>
      <c r="R18" s="14">
        <v>3.0419798268785402E-2</v>
      </c>
      <c r="S18" s="14">
        <v>2.77148171412781E-2</v>
      </c>
      <c r="T18" s="14">
        <v>3.03224392000805E-2</v>
      </c>
      <c r="U18" s="14">
        <v>8.6398123734876597E-2</v>
      </c>
      <c r="V18" s="14">
        <v>3.0885400688948898E-2</v>
      </c>
      <c r="W18" s="14">
        <v>7.2283472579509497E-2</v>
      </c>
      <c r="X18" s="14">
        <v>2.5635196480902601E-2</v>
      </c>
      <c r="Y18" s="14">
        <v>2.8528890055469099E-2</v>
      </c>
      <c r="Z18" s="14">
        <v>6.2590527295292506E-2</v>
      </c>
      <c r="AA18" s="14"/>
      <c r="AB18" s="14">
        <v>3.7349015299004702E-2</v>
      </c>
      <c r="AC18" s="14">
        <v>4.6410721519086102E-2</v>
      </c>
      <c r="AD18" s="14">
        <v>4.6409822839211599E-2</v>
      </c>
      <c r="AE18" s="14"/>
      <c r="AF18" s="14">
        <v>4.2185657759155899E-2</v>
      </c>
      <c r="AG18" s="14">
        <v>3.9869717456192798E-2</v>
      </c>
      <c r="AH18" s="14">
        <v>1.87727239464014E-2</v>
      </c>
      <c r="AI18" s="14">
        <v>3.4449996127765198E-2</v>
      </c>
      <c r="AJ18" s="14"/>
      <c r="AK18" s="14">
        <v>3.4110721832878797E-2</v>
      </c>
      <c r="AL18" s="14">
        <v>4.5973697390329103E-2</v>
      </c>
      <c r="AM18" s="14">
        <v>4.5011233233297199E-2</v>
      </c>
      <c r="AN18" s="14">
        <v>0</v>
      </c>
      <c r="AO18" s="14"/>
      <c r="AP18" s="14">
        <v>4.6590514315005598E-2</v>
      </c>
      <c r="AQ18" s="14">
        <v>4.1036262502349999E-2</v>
      </c>
      <c r="AR18" s="14">
        <v>2.7029431289115599E-2</v>
      </c>
      <c r="AS18" s="14"/>
      <c r="AT18" s="14">
        <v>4.7974840173289499E-2</v>
      </c>
      <c r="AU18" s="14">
        <v>3.7880891934202403E-2</v>
      </c>
      <c r="AV18" s="14">
        <v>4.32929041458315E-2</v>
      </c>
      <c r="AW18" s="14"/>
      <c r="AX18" s="14">
        <v>7.27563379643444E-2</v>
      </c>
      <c r="AY18" s="14">
        <v>3.88612487888777E-2</v>
      </c>
      <c r="AZ18" s="14">
        <v>2.7385779877641701E-2</v>
      </c>
      <c r="BA18" s="14"/>
      <c r="BB18" s="14">
        <v>8.1813944906452496E-2</v>
      </c>
      <c r="BC18" s="14">
        <v>3.46108967070431E-2</v>
      </c>
      <c r="BD18" s="14"/>
      <c r="BE18" s="14">
        <v>3.8838055759769299E-2</v>
      </c>
      <c r="BF18" s="14">
        <v>3.96011952356752E-2</v>
      </c>
      <c r="BG18" s="14"/>
      <c r="BH18" s="14">
        <v>2.4092184398008702E-2</v>
      </c>
      <c r="BI18" s="14">
        <v>4.3225009989687098E-2</v>
      </c>
    </row>
    <row r="19" spans="2:61" x14ac:dyDescent="0.35">
      <c r="B19" s="15" t="s">
        <v>110</v>
      </c>
      <c r="C19" s="20">
        <v>2.4786870753269099E-2</v>
      </c>
      <c r="D19" s="20">
        <v>3.4657128528789202E-2</v>
      </c>
      <c r="E19" s="20">
        <v>1.6102150744971799E-2</v>
      </c>
      <c r="F19" s="20"/>
      <c r="G19" s="20">
        <v>6.3064239103432498E-3</v>
      </c>
      <c r="H19" s="20">
        <v>3.6842768494176101E-2</v>
      </c>
      <c r="I19" s="20">
        <v>2.82341803926409E-2</v>
      </c>
      <c r="J19" s="20">
        <v>5.9472697547898598E-3</v>
      </c>
      <c r="K19" s="20">
        <v>4.2660787743751302E-2</v>
      </c>
      <c r="L19" s="20">
        <v>2.5705220948135599E-2</v>
      </c>
      <c r="M19" s="20"/>
      <c r="N19" s="20">
        <v>2.8041888981669798E-2</v>
      </c>
      <c r="O19" s="20">
        <v>2.41303964887177E-2</v>
      </c>
      <c r="P19" s="20"/>
      <c r="Q19" s="20">
        <v>3.0755578101775399E-2</v>
      </c>
      <c r="R19" s="20">
        <v>9.1320764214504104E-3</v>
      </c>
      <c r="S19" s="20">
        <v>0</v>
      </c>
      <c r="T19" s="20">
        <v>3.14255582266251E-2</v>
      </c>
      <c r="U19" s="20">
        <v>1.9947630253191601E-2</v>
      </c>
      <c r="V19" s="20">
        <v>4.8563044109351597E-2</v>
      </c>
      <c r="W19" s="20">
        <v>5.1234203900684901E-2</v>
      </c>
      <c r="X19" s="20">
        <v>4.9338001699435703E-2</v>
      </c>
      <c r="Y19" s="20">
        <v>1.89859930651213E-2</v>
      </c>
      <c r="Z19" s="20">
        <v>0</v>
      </c>
      <c r="AA19" s="20"/>
      <c r="AB19" s="20">
        <v>9.6067519115846708E-3</v>
      </c>
      <c r="AC19" s="20">
        <v>3.1458245867305203E-2</v>
      </c>
      <c r="AD19" s="20">
        <v>3.3499119213931498E-2</v>
      </c>
      <c r="AE19" s="20"/>
      <c r="AF19" s="20">
        <v>1.5312259569125601E-2</v>
      </c>
      <c r="AG19" s="20">
        <v>2.1805029301880299E-2</v>
      </c>
      <c r="AH19" s="20">
        <v>5.3002389198560498E-2</v>
      </c>
      <c r="AI19" s="20">
        <v>3.8662786424513103E-2</v>
      </c>
      <c r="AJ19" s="20"/>
      <c r="AK19" s="20">
        <v>7.0093745097060097E-3</v>
      </c>
      <c r="AL19" s="20">
        <v>2.76970938663052E-2</v>
      </c>
      <c r="AM19" s="20">
        <v>8.2305233447437204E-2</v>
      </c>
      <c r="AN19" s="20">
        <v>0</v>
      </c>
      <c r="AO19" s="20"/>
      <c r="AP19" s="20">
        <v>1.9798486506047201E-2</v>
      </c>
      <c r="AQ19" s="20">
        <v>1.15213264214847E-2</v>
      </c>
      <c r="AR19" s="20">
        <v>4.1806284498692399E-2</v>
      </c>
      <c r="AS19" s="20"/>
      <c r="AT19" s="20">
        <v>2.1250709374105899E-2</v>
      </c>
      <c r="AU19" s="20">
        <v>2.2908775985458901E-2</v>
      </c>
      <c r="AV19" s="20">
        <v>5.4430818776248398E-2</v>
      </c>
      <c r="AW19" s="20"/>
      <c r="AX19" s="20">
        <v>0</v>
      </c>
      <c r="AY19" s="20">
        <v>2.8050799222640099E-2</v>
      </c>
      <c r="AZ19" s="20">
        <v>3.6496700456877099E-2</v>
      </c>
      <c r="BA19" s="20"/>
      <c r="BB19" s="20">
        <v>1.8615224072600401E-2</v>
      </c>
      <c r="BC19" s="20">
        <v>1.7345819483810601E-2</v>
      </c>
      <c r="BD19" s="20"/>
      <c r="BE19" s="20">
        <v>2.8390449179335E-2</v>
      </c>
      <c r="BF19" s="20">
        <v>1.8243020877002102E-2</v>
      </c>
      <c r="BG19" s="20"/>
      <c r="BH19" s="20">
        <v>3.27404184350234E-2</v>
      </c>
      <c r="BI19" s="20">
        <v>2.2606898796200901E-2</v>
      </c>
    </row>
    <row r="20" spans="2:61" x14ac:dyDescent="0.35">
      <c r="B20" s="16"/>
    </row>
    <row r="21" spans="2:61" x14ac:dyDescent="0.35">
      <c r="B21" t="s">
        <v>88</v>
      </c>
    </row>
    <row r="22" spans="2:61" x14ac:dyDescent="0.35">
      <c r="B22" t="s">
        <v>89</v>
      </c>
    </row>
    <row r="24" spans="2:61" x14ac:dyDescent="0.35">
      <c r="B24"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21"/>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112</v>
      </c>
      <c r="C9" s="14">
        <v>0.197356766680267</v>
      </c>
      <c r="D9" s="14">
        <v>0.21833438907877201</v>
      </c>
      <c r="E9" s="14">
        <v>0.17999895347492501</v>
      </c>
      <c r="F9" s="14"/>
      <c r="G9" s="14">
        <v>0.158290169258199</v>
      </c>
      <c r="H9" s="14">
        <v>0.23758413547104701</v>
      </c>
      <c r="I9" s="14">
        <v>0.23274666351005199</v>
      </c>
      <c r="J9" s="14">
        <v>0.163973573942608</v>
      </c>
      <c r="K9" s="14">
        <v>0.26427108498176599</v>
      </c>
      <c r="L9" s="14">
        <v>0.120420114267174</v>
      </c>
      <c r="M9" s="14"/>
      <c r="N9" s="14">
        <v>0.15718053717298899</v>
      </c>
      <c r="O9" s="14">
        <v>0.205459535656524</v>
      </c>
      <c r="P9" s="14"/>
      <c r="Q9" s="14">
        <v>0.237239792192733</v>
      </c>
      <c r="R9" s="14">
        <v>0.27413758520808101</v>
      </c>
      <c r="S9" s="14">
        <v>0.24409392706849101</v>
      </c>
      <c r="T9" s="14">
        <v>0.145598784757379</v>
      </c>
      <c r="U9" s="14">
        <v>0.24878435976781901</v>
      </c>
      <c r="V9" s="14">
        <v>0.190454855603509</v>
      </c>
      <c r="W9" s="14">
        <v>0.188627851477317</v>
      </c>
      <c r="X9" s="14">
        <v>0.14430377565515001</v>
      </c>
      <c r="Y9" s="14">
        <v>0.139829918311146</v>
      </c>
      <c r="Z9" s="14">
        <v>0.106206634769522</v>
      </c>
      <c r="AA9" s="14"/>
      <c r="AB9" s="14">
        <v>0</v>
      </c>
      <c r="AC9" s="14">
        <v>0</v>
      </c>
      <c r="AD9" s="14">
        <v>0.55039557443188503</v>
      </c>
      <c r="AE9" s="14"/>
      <c r="AF9" s="14">
        <v>7.2288471663807793E-2</v>
      </c>
      <c r="AG9" s="14">
        <v>0.38399667404237697</v>
      </c>
      <c r="AH9" s="14">
        <v>3.6900795898936703E-2</v>
      </c>
      <c r="AI9" s="14">
        <v>0.14145623831521401</v>
      </c>
      <c r="AJ9" s="14"/>
      <c r="AK9" s="14">
        <v>7.8689063552855404E-2</v>
      </c>
      <c r="AL9" s="14">
        <v>0.442392127481196</v>
      </c>
      <c r="AM9" s="14">
        <v>6.8467084949396906E-2</v>
      </c>
      <c r="AN9" s="14">
        <v>8.92954830011434E-2</v>
      </c>
      <c r="AO9" s="14"/>
      <c r="AP9" s="14">
        <v>0.145313997432584</v>
      </c>
      <c r="AQ9" s="14">
        <v>0.132538082097926</v>
      </c>
      <c r="AR9" s="14">
        <v>0.28309979207017899</v>
      </c>
      <c r="AS9" s="14"/>
      <c r="AT9" s="14">
        <v>0.16146533823928699</v>
      </c>
      <c r="AU9" s="14">
        <v>0.21564553128831401</v>
      </c>
      <c r="AV9" s="14">
        <v>0.243584782123143</v>
      </c>
      <c r="AW9" s="14"/>
      <c r="AX9" s="14">
        <v>0.233040301287813</v>
      </c>
      <c r="AY9" s="14">
        <v>0.13180745945436201</v>
      </c>
      <c r="AZ9" s="14">
        <v>0.30508845776582599</v>
      </c>
      <c r="BA9" s="14"/>
      <c r="BB9" s="14">
        <v>0.171770472948996</v>
      </c>
      <c r="BC9" s="14">
        <v>0.177831134439394</v>
      </c>
      <c r="BD9" s="14"/>
      <c r="BE9" s="14">
        <v>0.192266848820106</v>
      </c>
      <c r="BF9" s="14">
        <v>0.206599706453271</v>
      </c>
      <c r="BG9" s="14"/>
      <c r="BH9" s="14">
        <v>0.22385422868414701</v>
      </c>
      <c r="BI9" s="14">
        <v>0.19009413038094</v>
      </c>
    </row>
    <row r="10" spans="2:61" x14ac:dyDescent="0.35">
      <c r="B10" s="15" t="s">
        <v>113</v>
      </c>
      <c r="C10" s="14">
        <v>9.0247896328943797E-2</v>
      </c>
      <c r="D10" s="14">
        <v>0.11307645965740599</v>
      </c>
      <c r="E10" s="14">
        <v>7.0411643755215497E-2</v>
      </c>
      <c r="F10" s="14"/>
      <c r="G10" s="14">
        <v>4.9084392681741799E-2</v>
      </c>
      <c r="H10" s="14">
        <v>7.0788608845302595E-2</v>
      </c>
      <c r="I10" s="14">
        <v>8.3677971805199994E-2</v>
      </c>
      <c r="J10" s="14">
        <v>8.6209002393514797E-2</v>
      </c>
      <c r="K10" s="14">
        <v>0.12956960102537399</v>
      </c>
      <c r="L10" s="14">
        <v>0.124127736732022</v>
      </c>
      <c r="M10" s="14"/>
      <c r="N10" s="14">
        <v>0.14071947279828201</v>
      </c>
      <c r="O10" s="14">
        <v>8.0068754856136098E-2</v>
      </c>
      <c r="P10" s="14"/>
      <c r="Q10" s="14">
        <v>5.0905723850286799E-2</v>
      </c>
      <c r="R10" s="14">
        <v>2.6917135541008101E-2</v>
      </c>
      <c r="S10" s="14">
        <v>7.2685323335944199E-2</v>
      </c>
      <c r="T10" s="14">
        <v>0.13746494468305501</v>
      </c>
      <c r="U10" s="14">
        <v>0.121881531357622</v>
      </c>
      <c r="V10" s="14">
        <v>5.2688985423903899E-2</v>
      </c>
      <c r="W10" s="14">
        <v>9.5857948456229997E-2</v>
      </c>
      <c r="X10" s="14">
        <v>0.13602275473278899</v>
      </c>
      <c r="Y10" s="14">
        <v>0.13745713332699</v>
      </c>
      <c r="Z10" s="14">
        <v>0.10808275044490299</v>
      </c>
      <c r="AA10" s="14"/>
      <c r="AB10" s="14">
        <v>0</v>
      </c>
      <c r="AC10" s="14">
        <v>0</v>
      </c>
      <c r="AD10" s="14">
        <v>0.25168654501576199</v>
      </c>
      <c r="AE10" s="14"/>
      <c r="AF10" s="14">
        <v>3.5785350780432199E-2</v>
      </c>
      <c r="AG10" s="14">
        <v>0.18097997859883699</v>
      </c>
      <c r="AH10" s="14">
        <v>3.9450061634700301E-2</v>
      </c>
      <c r="AI10" s="14">
        <v>3.4716040564403701E-2</v>
      </c>
      <c r="AJ10" s="14"/>
      <c r="AK10" s="14">
        <v>3.9192160741758297E-2</v>
      </c>
      <c r="AL10" s="14">
        <v>0.170682039331638</v>
      </c>
      <c r="AM10" s="14">
        <v>5.2785907932571298E-2</v>
      </c>
      <c r="AN10" s="14">
        <v>9.3421238838649695E-2</v>
      </c>
      <c r="AO10" s="14"/>
      <c r="AP10" s="14">
        <v>4.7525498163152498E-2</v>
      </c>
      <c r="AQ10" s="14">
        <v>6.5619426323303601E-2</v>
      </c>
      <c r="AR10" s="14">
        <v>0.129907152101368</v>
      </c>
      <c r="AS10" s="14"/>
      <c r="AT10" s="14">
        <v>5.9100647657864498E-2</v>
      </c>
      <c r="AU10" s="14">
        <v>0.11164188794192</v>
      </c>
      <c r="AV10" s="14">
        <v>0.10068226474332299</v>
      </c>
      <c r="AW10" s="14"/>
      <c r="AX10" s="14">
        <v>4.4639904634386302E-2</v>
      </c>
      <c r="AY10" s="14">
        <v>7.6375758007321104E-2</v>
      </c>
      <c r="AZ10" s="14">
        <v>0.14562109775370599</v>
      </c>
      <c r="BA10" s="14"/>
      <c r="BB10" s="14">
        <v>8.9606558569958E-2</v>
      </c>
      <c r="BC10" s="14">
        <v>0.112050111485231</v>
      </c>
      <c r="BD10" s="14"/>
      <c r="BE10" s="14">
        <v>9.7544344185106102E-2</v>
      </c>
      <c r="BF10" s="14">
        <v>7.6998050271656099E-2</v>
      </c>
      <c r="BG10" s="14"/>
      <c r="BH10" s="14">
        <v>6.9489270062898803E-2</v>
      </c>
      <c r="BI10" s="14">
        <v>9.5937586632938401E-2</v>
      </c>
    </row>
    <row r="11" spans="2:61" x14ac:dyDescent="0.35">
      <c r="B11" s="15" t="s">
        <v>114</v>
      </c>
      <c r="C11" s="14">
        <v>7.0967927048362703E-2</v>
      </c>
      <c r="D11" s="14">
        <v>8.4038920201825906E-2</v>
      </c>
      <c r="E11" s="14">
        <v>5.9756965507254303E-2</v>
      </c>
      <c r="F11" s="14"/>
      <c r="G11" s="14">
        <v>7.0885128873376294E-2</v>
      </c>
      <c r="H11" s="14">
        <v>9.4236020912899995E-2</v>
      </c>
      <c r="I11" s="14">
        <v>8.5673737966108998E-2</v>
      </c>
      <c r="J11" s="14">
        <v>5.87528699528585E-2</v>
      </c>
      <c r="K11" s="14">
        <v>4.5252055233896998E-2</v>
      </c>
      <c r="L11" s="14">
        <v>5.9896154706228298E-2</v>
      </c>
      <c r="M11" s="14"/>
      <c r="N11" s="14">
        <v>6.8177132322603598E-2</v>
      </c>
      <c r="O11" s="14">
        <v>7.1530776404818294E-2</v>
      </c>
      <c r="P11" s="14"/>
      <c r="Q11" s="14">
        <v>2.7817416787465899E-2</v>
      </c>
      <c r="R11" s="14">
        <v>6.0991859290271601E-2</v>
      </c>
      <c r="S11" s="14">
        <v>9.4122909890211201E-2</v>
      </c>
      <c r="T11" s="14">
        <v>3.2692266384914202E-2</v>
      </c>
      <c r="U11" s="14">
        <v>5.1016330296420401E-2</v>
      </c>
      <c r="V11" s="14">
        <v>9.7159425342075501E-2</v>
      </c>
      <c r="W11" s="14">
        <v>0.105152140585582</v>
      </c>
      <c r="X11" s="14">
        <v>9.2691514292015803E-2</v>
      </c>
      <c r="Y11" s="14">
        <v>7.6566740139113507E-2</v>
      </c>
      <c r="Z11" s="14">
        <v>0</v>
      </c>
      <c r="AA11" s="14"/>
      <c r="AB11" s="14">
        <v>0</v>
      </c>
      <c r="AC11" s="14">
        <v>0</v>
      </c>
      <c r="AD11" s="14">
        <v>0.19791788055235299</v>
      </c>
      <c r="AE11" s="14"/>
      <c r="AF11" s="14">
        <v>4.7433189079237201E-2</v>
      </c>
      <c r="AG11" s="14">
        <v>0.10766120557490901</v>
      </c>
      <c r="AH11" s="14">
        <v>0.10588086295466299</v>
      </c>
      <c r="AI11" s="14">
        <v>3.5408588334334398E-2</v>
      </c>
      <c r="AJ11" s="14"/>
      <c r="AK11" s="14">
        <v>4.4410117632863698E-2</v>
      </c>
      <c r="AL11" s="14">
        <v>0.10559472401676399</v>
      </c>
      <c r="AM11" s="14">
        <v>6.6863071467995305E-2</v>
      </c>
      <c r="AN11" s="14">
        <v>8.7013610170906294E-2</v>
      </c>
      <c r="AO11" s="14"/>
      <c r="AP11" s="14">
        <v>5.3768153692334099E-2</v>
      </c>
      <c r="AQ11" s="14">
        <v>6.0883716999683098E-2</v>
      </c>
      <c r="AR11" s="14">
        <v>8.5287376779458898E-2</v>
      </c>
      <c r="AS11" s="14"/>
      <c r="AT11" s="14">
        <v>6.0105601910960899E-2</v>
      </c>
      <c r="AU11" s="14">
        <v>6.3707838602861097E-2</v>
      </c>
      <c r="AV11" s="14">
        <v>0.11846296492471201</v>
      </c>
      <c r="AW11" s="14"/>
      <c r="AX11" s="14">
        <v>4.2546082246206901E-2</v>
      </c>
      <c r="AY11" s="14">
        <v>5.8312008942887003E-2</v>
      </c>
      <c r="AZ11" s="14">
        <v>9.8160187226810303E-2</v>
      </c>
      <c r="BA11" s="14"/>
      <c r="BB11" s="14">
        <v>0.13301480247591899</v>
      </c>
      <c r="BC11" s="14">
        <v>6.6645631364999597E-2</v>
      </c>
      <c r="BD11" s="14"/>
      <c r="BE11" s="14">
        <v>8.4220008386370795E-2</v>
      </c>
      <c r="BF11" s="14">
        <v>4.6903061359099003E-2</v>
      </c>
      <c r="BG11" s="14"/>
      <c r="BH11" s="14">
        <v>5.2418793738751197E-2</v>
      </c>
      <c r="BI11" s="14">
        <v>7.6052021852450497E-2</v>
      </c>
    </row>
    <row r="12" spans="2:61" x14ac:dyDescent="0.35">
      <c r="B12" s="15" t="s">
        <v>115</v>
      </c>
      <c r="C12" s="14">
        <v>0.26462563845206699</v>
      </c>
      <c r="D12" s="14">
        <v>0.238764245773324</v>
      </c>
      <c r="E12" s="14">
        <v>0.28988687169197203</v>
      </c>
      <c r="F12" s="14"/>
      <c r="G12" s="14">
        <v>0.38784853505372002</v>
      </c>
      <c r="H12" s="14">
        <v>0.27887488238324099</v>
      </c>
      <c r="I12" s="14">
        <v>0.234840969031963</v>
      </c>
      <c r="J12" s="14">
        <v>0.288274611823292</v>
      </c>
      <c r="K12" s="14">
        <v>0.171338002868578</v>
      </c>
      <c r="L12" s="14">
        <v>0.24004821430739801</v>
      </c>
      <c r="M12" s="14"/>
      <c r="N12" s="14">
        <v>0.20919755766165599</v>
      </c>
      <c r="O12" s="14">
        <v>0.27580441104845199</v>
      </c>
      <c r="P12" s="14"/>
      <c r="Q12" s="14">
        <v>0.28356813720084301</v>
      </c>
      <c r="R12" s="14">
        <v>0.22156045437320501</v>
      </c>
      <c r="S12" s="14">
        <v>0.34040605069596502</v>
      </c>
      <c r="T12" s="14">
        <v>0.357092202950753</v>
      </c>
      <c r="U12" s="14">
        <v>0.25279912695746298</v>
      </c>
      <c r="V12" s="14">
        <v>0.338407898399533</v>
      </c>
      <c r="W12" s="14">
        <v>0.257377856768917</v>
      </c>
      <c r="X12" s="14">
        <v>0.27774213969685502</v>
      </c>
      <c r="Y12" s="14">
        <v>0.213210428808323</v>
      </c>
      <c r="Z12" s="14">
        <v>0.30616279293083998</v>
      </c>
      <c r="AA12" s="14"/>
      <c r="AB12" s="14">
        <v>0</v>
      </c>
      <c r="AC12" s="14">
        <v>1</v>
      </c>
      <c r="AD12" s="14">
        <v>0</v>
      </c>
      <c r="AE12" s="14"/>
      <c r="AF12" s="14">
        <v>0.25938229545973102</v>
      </c>
      <c r="AG12" s="14">
        <v>0.190165076044509</v>
      </c>
      <c r="AH12" s="14">
        <v>0.42002729573176001</v>
      </c>
      <c r="AI12" s="14">
        <v>0.42063006016483201</v>
      </c>
      <c r="AJ12" s="14"/>
      <c r="AK12" s="14">
        <v>0.25154937438297698</v>
      </c>
      <c r="AL12" s="14">
        <v>0.14932512282596</v>
      </c>
      <c r="AM12" s="14">
        <v>0.43896256236692399</v>
      </c>
      <c r="AN12" s="14">
        <v>0.31395761489829999</v>
      </c>
      <c r="AO12" s="14"/>
      <c r="AP12" s="14">
        <v>7.8341823958055307E-2</v>
      </c>
      <c r="AQ12" s="14">
        <v>0.33747894161118103</v>
      </c>
      <c r="AR12" s="14">
        <v>0.27828824810310998</v>
      </c>
      <c r="AS12" s="14"/>
      <c r="AT12" s="14">
        <v>0.23590619940478899</v>
      </c>
      <c r="AU12" s="14">
        <v>0.27498756978523298</v>
      </c>
      <c r="AV12" s="14">
        <v>0.28040713385643701</v>
      </c>
      <c r="AW12" s="14"/>
      <c r="AX12" s="14">
        <v>0.17706609121970299</v>
      </c>
      <c r="AY12" s="14">
        <v>0.29871290455733202</v>
      </c>
      <c r="AZ12" s="14">
        <v>0.25255998517110101</v>
      </c>
      <c r="BA12" s="14"/>
      <c r="BB12" s="14">
        <v>0.159784678982477</v>
      </c>
      <c r="BC12" s="14">
        <v>0.28838530769892101</v>
      </c>
      <c r="BD12" s="14"/>
      <c r="BE12" s="14">
        <v>0.259958590322176</v>
      </c>
      <c r="BF12" s="14">
        <v>0.27310067596100801</v>
      </c>
      <c r="BG12" s="14"/>
      <c r="BH12" s="14">
        <v>0.28298073696519899</v>
      </c>
      <c r="BI12" s="14">
        <v>0.25959472625679098</v>
      </c>
    </row>
    <row r="13" spans="2:61" x14ac:dyDescent="0.35">
      <c r="B13" s="15" t="s">
        <v>116</v>
      </c>
      <c r="C13" s="14">
        <v>6.7629602127656202E-2</v>
      </c>
      <c r="D13" s="14">
        <v>7.5366423699884694E-2</v>
      </c>
      <c r="E13" s="14">
        <v>5.7661376382519697E-2</v>
      </c>
      <c r="F13" s="14"/>
      <c r="G13" s="14">
        <v>5.7847823326507002E-2</v>
      </c>
      <c r="H13" s="14">
        <v>9.3393882592483907E-2</v>
      </c>
      <c r="I13" s="14">
        <v>5.2927125355268903E-2</v>
      </c>
      <c r="J13" s="14">
        <v>6.2334234556542301E-2</v>
      </c>
      <c r="K13" s="14">
        <v>3.4599463822390299E-2</v>
      </c>
      <c r="L13" s="14">
        <v>9.4098017002438805E-2</v>
      </c>
      <c r="M13" s="14"/>
      <c r="N13" s="14">
        <v>8.9097184738704704E-2</v>
      </c>
      <c r="O13" s="14">
        <v>6.3300005634671599E-2</v>
      </c>
      <c r="P13" s="14"/>
      <c r="Q13" s="14">
        <v>2.03220214651397E-2</v>
      </c>
      <c r="R13" s="14">
        <v>7.7053398598208103E-2</v>
      </c>
      <c r="S13" s="14">
        <v>6.0233858528521103E-2</v>
      </c>
      <c r="T13" s="14">
        <v>0</v>
      </c>
      <c r="U13" s="14">
        <v>4.5681018192117701E-2</v>
      </c>
      <c r="V13" s="14">
        <v>7.8207265899276804E-2</v>
      </c>
      <c r="W13" s="14">
        <v>7.9613821868161599E-2</v>
      </c>
      <c r="X13" s="14">
        <v>0.10934318122095001</v>
      </c>
      <c r="Y13" s="14">
        <v>9.0820255761890206E-2</v>
      </c>
      <c r="Z13" s="14">
        <v>0</v>
      </c>
      <c r="AA13" s="14"/>
      <c r="AB13" s="14">
        <v>0.24797006251349901</v>
      </c>
      <c r="AC13" s="14">
        <v>0</v>
      </c>
      <c r="AD13" s="14">
        <v>0</v>
      </c>
      <c r="AE13" s="14"/>
      <c r="AF13" s="14">
        <v>0.110041167111379</v>
      </c>
      <c r="AG13" s="14">
        <v>2.4554697213713901E-2</v>
      </c>
      <c r="AH13" s="14">
        <v>9.73184057475414E-2</v>
      </c>
      <c r="AI13" s="14">
        <v>5.3351602375355099E-2</v>
      </c>
      <c r="AJ13" s="14"/>
      <c r="AK13" s="14">
        <v>9.7221979285776805E-2</v>
      </c>
      <c r="AL13" s="14">
        <v>3.2615296092759101E-2</v>
      </c>
      <c r="AM13" s="14">
        <v>9.3815909678831494E-2</v>
      </c>
      <c r="AN13" s="14">
        <v>0</v>
      </c>
      <c r="AO13" s="14"/>
      <c r="AP13" s="14">
        <v>0.10091280291471801</v>
      </c>
      <c r="AQ13" s="14">
        <v>0.100708572006871</v>
      </c>
      <c r="AR13" s="14">
        <v>3.35941420641276E-2</v>
      </c>
      <c r="AS13" s="14"/>
      <c r="AT13" s="14">
        <v>0.105259895701018</v>
      </c>
      <c r="AU13" s="14">
        <v>6.8959633126598294E-2</v>
      </c>
      <c r="AV13" s="14">
        <v>6.4429573727982402E-3</v>
      </c>
      <c r="AW13" s="14"/>
      <c r="AX13" s="14">
        <v>9.6923834232951103E-2</v>
      </c>
      <c r="AY13" s="14">
        <v>7.9347510830577894E-2</v>
      </c>
      <c r="AZ13" s="14">
        <v>4.6195719608135399E-2</v>
      </c>
      <c r="BA13" s="14"/>
      <c r="BB13" s="14">
        <v>8.2251930466704606E-2</v>
      </c>
      <c r="BC13" s="14">
        <v>5.6625690389122303E-2</v>
      </c>
      <c r="BD13" s="14"/>
      <c r="BE13" s="14">
        <v>6.65690683580306E-2</v>
      </c>
      <c r="BF13" s="14">
        <v>6.9555458306320705E-2</v>
      </c>
      <c r="BG13" s="14"/>
      <c r="BH13" s="14">
        <v>4.4057008933045101E-2</v>
      </c>
      <c r="BI13" s="14">
        <v>7.4090566992116899E-2</v>
      </c>
    </row>
    <row r="14" spans="2:61" x14ac:dyDescent="0.35">
      <c r="B14" s="15" t="s">
        <v>117</v>
      </c>
      <c r="C14" s="14">
        <v>8.7665366974049197E-2</v>
      </c>
      <c r="D14" s="14">
        <v>9.4700344927350494E-2</v>
      </c>
      <c r="E14" s="14">
        <v>7.9969182297975394E-2</v>
      </c>
      <c r="F14" s="14"/>
      <c r="G14" s="14">
        <v>9.3715761316810794E-2</v>
      </c>
      <c r="H14" s="14">
        <v>4.6074309731083202E-2</v>
      </c>
      <c r="I14" s="14">
        <v>0.106134389521615</v>
      </c>
      <c r="J14" s="14">
        <v>0.106222652599824</v>
      </c>
      <c r="K14" s="14">
        <v>6.8825914127516402E-2</v>
      </c>
      <c r="L14" s="14">
        <v>0.105302906844233</v>
      </c>
      <c r="M14" s="14"/>
      <c r="N14" s="14">
        <v>9.72291625690693E-2</v>
      </c>
      <c r="O14" s="14">
        <v>8.5736534249003099E-2</v>
      </c>
      <c r="P14" s="14"/>
      <c r="Q14" s="14">
        <v>3.36530587151267E-2</v>
      </c>
      <c r="R14" s="14">
        <v>7.1881968858826403E-2</v>
      </c>
      <c r="S14" s="14">
        <v>5.0046442215033703E-2</v>
      </c>
      <c r="T14" s="14">
        <v>0.10618094252301701</v>
      </c>
      <c r="U14" s="14">
        <v>5.14516801953692E-2</v>
      </c>
      <c r="V14" s="14">
        <v>6.6849958155976399E-2</v>
      </c>
      <c r="W14" s="14">
        <v>8.8780312074263706E-2</v>
      </c>
      <c r="X14" s="14">
        <v>7.8990715831224106E-2</v>
      </c>
      <c r="Y14" s="14">
        <v>0.16505340830694501</v>
      </c>
      <c r="Z14" s="14">
        <v>2.00506968770327E-2</v>
      </c>
      <c r="AA14" s="14"/>
      <c r="AB14" s="14">
        <v>0.32143300928772101</v>
      </c>
      <c r="AC14" s="14">
        <v>0</v>
      </c>
      <c r="AD14" s="14">
        <v>0</v>
      </c>
      <c r="AE14" s="14"/>
      <c r="AF14" s="14">
        <v>0.178798444461476</v>
      </c>
      <c r="AG14" s="14">
        <v>2.3876127334848701E-2</v>
      </c>
      <c r="AH14" s="14">
        <v>1.97561948280724E-2</v>
      </c>
      <c r="AI14" s="14">
        <v>3.2990017835148801E-2</v>
      </c>
      <c r="AJ14" s="14"/>
      <c r="AK14" s="14">
        <v>0.181202783252885</v>
      </c>
      <c r="AL14" s="14">
        <v>3.3463139749779602E-2</v>
      </c>
      <c r="AM14" s="14">
        <v>2.4381665138833601E-2</v>
      </c>
      <c r="AN14" s="14">
        <v>0</v>
      </c>
      <c r="AO14" s="14"/>
      <c r="AP14" s="14">
        <v>0.13644372311088801</v>
      </c>
      <c r="AQ14" s="14">
        <v>0.13441118182637901</v>
      </c>
      <c r="AR14" s="14">
        <v>2.84558046425477E-2</v>
      </c>
      <c r="AS14" s="14"/>
      <c r="AT14" s="14">
        <v>0.110019903569233</v>
      </c>
      <c r="AU14" s="14">
        <v>8.2239664907929597E-2</v>
      </c>
      <c r="AV14" s="14">
        <v>6.3897269176543994E-2</v>
      </c>
      <c r="AW14" s="14"/>
      <c r="AX14" s="14">
        <v>0.11536961366476101</v>
      </c>
      <c r="AY14" s="14">
        <v>0.120661423678406</v>
      </c>
      <c r="AZ14" s="14">
        <v>3.2453611746180597E-2</v>
      </c>
      <c r="BA14" s="14"/>
      <c r="BB14" s="14">
        <v>0.17539281619056299</v>
      </c>
      <c r="BC14" s="14">
        <v>9.5889515843937304E-2</v>
      </c>
      <c r="BD14" s="14"/>
      <c r="BE14" s="14">
        <v>0.114336924595934</v>
      </c>
      <c r="BF14" s="14">
        <v>3.92316579193627E-2</v>
      </c>
      <c r="BG14" s="14"/>
      <c r="BH14" s="14">
        <v>0.10850842951209499</v>
      </c>
      <c r="BI14" s="14">
        <v>8.1952533701345906E-2</v>
      </c>
    </row>
    <row r="15" spans="2:61" x14ac:dyDescent="0.35">
      <c r="B15" s="15" t="s">
        <v>118</v>
      </c>
      <c r="C15" s="14">
        <v>0.117437962616512</v>
      </c>
      <c r="D15" s="14">
        <v>0.107101563602597</v>
      </c>
      <c r="E15" s="14">
        <v>0.127623236749069</v>
      </c>
      <c r="F15" s="14"/>
      <c r="G15" s="14">
        <v>8.8825205550868605E-2</v>
      </c>
      <c r="H15" s="14">
        <v>0.111653405322414</v>
      </c>
      <c r="I15" s="14">
        <v>0.107653069960812</v>
      </c>
      <c r="J15" s="14">
        <v>9.8671135467194901E-2</v>
      </c>
      <c r="K15" s="14">
        <v>0.14358575428630299</v>
      </c>
      <c r="L15" s="14">
        <v>0.15511181751061801</v>
      </c>
      <c r="M15" s="14"/>
      <c r="N15" s="14">
        <v>0.20065566113950001</v>
      </c>
      <c r="O15" s="14">
        <v>0.100654561233724</v>
      </c>
      <c r="P15" s="14"/>
      <c r="Q15" s="14">
        <v>0.15697020612433499</v>
      </c>
      <c r="R15" s="14">
        <v>8.6187655349327805E-2</v>
      </c>
      <c r="S15" s="14">
        <v>9.6427982609892202E-2</v>
      </c>
      <c r="T15" s="14">
        <v>0.129872180054006</v>
      </c>
      <c r="U15" s="14">
        <v>0.13415063024980201</v>
      </c>
      <c r="V15" s="14">
        <v>0.10719502990553301</v>
      </c>
      <c r="W15" s="14">
        <v>0.13008996247117299</v>
      </c>
      <c r="X15" s="14">
        <v>0.11131132808955201</v>
      </c>
      <c r="Y15" s="14">
        <v>0.144536881319412</v>
      </c>
      <c r="Z15" s="14">
        <v>5.9123213064879297E-2</v>
      </c>
      <c r="AA15" s="14"/>
      <c r="AB15" s="14">
        <v>0.43059692819877898</v>
      </c>
      <c r="AC15" s="14">
        <v>0</v>
      </c>
      <c r="AD15" s="14">
        <v>0</v>
      </c>
      <c r="AE15" s="14"/>
      <c r="AF15" s="14">
        <v>0.24956536192082099</v>
      </c>
      <c r="AG15" s="14">
        <v>1.90915151516514E-2</v>
      </c>
      <c r="AH15" s="14">
        <v>5.8530561523688601E-2</v>
      </c>
      <c r="AI15" s="14">
        <v>3.2957893832919402E-2</v>
      </c>
      <c r="AJ15" s="14"/>
      <c r="AK15" s="14">
        <v>0.25624006112636399</v>
      </c>
      <c r="AL15" s="14">
        <v>2.28829902721975E-2</v>
      </c>
      <c r="AM15" s="14">
        <v>2.6930494939771399E-2</v>
      </c>
      <c r="AN15" s="14">
        <v>8.7013610170906294E-2</v>
      </c>
      <c r="AO15" s="14"/>
      <c r="AP15" s="14">
        <v>0.39727352252180897</v>
      </c>
      <c r="AQ15" s="14">
        <v>0.100328912588398</v>
      </c>
      <c r="AR15" s="14">
        <v>4.4657447065654603E-2</v>
      </c>
      <c r="AS15" s="14"/>
      <c r="AT15" s="14">
        <v>0.19884697153814801</v>
      </c>
      <c r="AU15" s="14">
        <v>9.5505439364630698E-2</v>
      </c>
      <c r="AV15" s="14">
        <v>5.9902015281995902E-2</v>
      </c>
      <c r="AW15" s="14"/>
      <c r="AX15" s="14">
        <v>0.21346410061714</v>
      </c>
      <c r="AY15" s="14">
        <v>0.12198885425757799</v>
      </c>
      <c r="AZ15" s="14">
        <v>6.1498880551879603E-2</v>
      </c>
      <c r="BA15" s="14"/>
      <c r="BB15" s="14">
        <v>0.17679018693398901</v>
      </c>
      <c r="BC15" s="14">
        <v>9.9286906912273598E-2</v>
      </c>
      <c r="BD15" s="14"/>
      <c r="BE15" s="14">
        <v>0.13908420103719399</v>
      </c>
      <c r="BF15" s="14">
        <v>7.812988662565E-2</v>
      </c>
      <c r="BG15" s="14"/>
      <c r="BH15" s="14">
        <v>0.10434316377977799</v>
      </c>
      <c r="BI15" s="14">
        <v>0.121027089807264</v>
      </c>
    </row>
    <row r="16" spans="2:61" x14ac:dyDescent="0.35">
      <c r="B16" s="15" t="s">
        <v>36</v>
      </c>
      <c r="C16" s="20">
        <v>0.104068839772143</v>
      </c>
      <c r="D16" s="20">
        <v>6.86176530588406E-2</v>
      </c>
      <c r="E16" s="20">
        <v>0.13469177014107001</v>
      </c>
      <c r="F16" s="20"/>
      <c r="G16" s="20">
        <v>9.3502983938776693E-2</v>
      </c>
      <c r="H16" s="20">
        <v>6.7394754741528798E-2</v>
      </c>
      <c r="I16" s="20">
        <v>9.6346072848980002E-2</v>
      </c>
      <c r="J16" s="20">
        <v>0.135561919264165</v>
      </c>
      <c r="K16" s="20">
        <v>0.142558123654175</v>
      </c>
      <c r="L16" s="20">
        <v>0.100995038629888</v>
      </c>
      <c r="M16" s="20"/>
      <c r="N16" s="20">
        <v>3.7743291597195298E-2</v>
      </c>
      <c r="O16" s="20">
        <v>0.11744542091667</v>
      </c>
      <c r="P16" s="20"/>
      <c r="Q16" s="20">
        <v>0.18952364366407101</v>
      </c>
      <c r="R16" s="20">
        <v>0.181269942781072</v>
      </c>
      <c r="S16" s="20">
        <v>4.1983505655941798E-2</v>
      </c>
      <c r="T16" s="20">
        <v>9.1098678646875902E-2</v>
      </c>
      <c r="U16" s="20">
        <v>9.4235322983386605E-2</v>
      </c>
      <c r="V16" s="20">
        <v>6.9036581270192202E-2</v>
      </c>
      <c r="W16" s="20">
        <v>5.4500106298355902E-2</v>
      </c>
      <c r="X16" s="20">
        <v>4.9594590481463002E-2</v>
      </c>
      <c r="Y16" s="20">
        <v>3.2525234026179503E-2</v>
      </c>
      <c r="Z16" s="20">
        <v>0.40037391191282301</v>
      </c>
      <c r="AA16" s="20"/>
      <c r="AB16" s="20">
        <v>0</v>
      </c>
      <c r="AC16" s="20">
        <v>0</v>
      </c>
      <c r="AD16" s="20">
        <v>0</v>
      </c>
      <c r="AE16" s="20"/>
      <c r="AF16" s="20">
        <v>4.6705719523116099E-2</v>
      </c>
      <c r="AG16" s="20">
        <v>6.9674726039154006E-2</v>
      </c>
      <c r="AH16" s="20">
        <v>0.222135821680638</v>
      </c>
      <c r="AI16" s="20">
        <v>0.24848955857779201</v>
      </c>
      <c r="AJ16" s="20"/>
      <c r="AK16" s="20">
        <v>5.1494460024519198E-2</v>
      </c>
      <c r="AL16" s="20">
        <v>4.3044560229705098E-2</v>
      </c>
      <c r="AM16" s="20">
        <v>0.22779330352567601</v>
      </c>
      <c r="AN16" s="20">
        <v>0.32929844292009403</v>
      </c>
      <c r="AO16" s="20"/>
      <c r="AP16" s="20">
        <v>4.0420478206458603E-2</v>
      </c>
      <c r="AQ16" s="20">
        <v>6.8031166546257099E-2</v>
      </c>
      <c r="AR16" s="20">
        <v>0.11671003717355501</v>
      </c>
      <c r="AS16" s="20"/>
      <c r="AT16" s="20">
        <v>6.9295441978698705E-2</v>
      </c>
      <c r="AU16" s="20">
        <v>8.7312434982513398E-2</v>
      </c>
      <c r="AV16" s="20">
        <v>0.126620612521047</v>
      </c>
      <c r="AW16" s="20"/>
      <c r="AX16" s="20">
        <v>7.6950072097038302E-2</v>
      </c>
      <c r="AY16" s="20">
        <v>0.11279408027153701</v>
      </c>
      <c r="AZ16" s="20">
        <v>5.8422060176360799E-2</v>
      </c>
      <c r="BA16" s="20"/>
      <c r="BB16" s="20">
        <v>1.13885534313933E-2</v>
      </c>
      <c r="BC16" s="20">
        <v>0.103285701866121</v>
      </c>
      <c r="BD16" s="20"/>
      <c r="BE16" s="20">
        <v>4.6020014295082498E-2</v>
      </c>
      <c r="BF16" s="20">
        <v>0.20948150310363201</v>
      </c>
      <c r="BG16" s="20"/>
      <c r="BH16" s="20">
        <v>0.114348368324087</v>
      </c>
      <c r="BI16" s="20">
        <v>0.101251344376154</v>
      </c>
    </row>
    <row r="17" spans="2:2" x14ac:dyDescent="0.35">
      <c r="B17" s="16"/>
    </row>
    <row r="18" spans="2:2" x14ac:dyDescent="0.35">
      <c r="B18" t="s">
        <v>88</v>
      </c>
    </row>
    <row r="19" spans="2:2" x14ac:dyDescent="0.35">
      <c r="B19" t="s">
        <v>89</v>
      </c>
    </row>
    <row r="21" spans="2:2" x14ac:dyDescent="0.35">
      <c r="B21"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23"/>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120</v>
      </c>
      <c r="C9" s="14">
        <v>0.40741204605571901</v>
      </c>
      <c r="D9" s="14">
        <v>0.37531492346388101</v>
      </c>
      <c r="E9" s="14">
        <v>0.43936487137219898</v>
      </c>
      <c r="F9" s="14"/>
      <c r="G9" s="14">
        <v>0.38416054520995602</v>
      </c>
      <c r="H9" s="14">
        <v>0.399372132912166</v>
      </c>
      <c r="I9" s="14">
        <v>0.405731973546617</v>
      </c>
      <c r="J9" s="14">
        <v>0.457027622707388</v>
      </c>
      <c r="K9" s="14">
        <v>0.34483168085816801</v>
      </c>
      <c r="L9" s="14">
        <v>0.43585275646900201</v>
      </c>
      <c r="M9" s="14"/>
      <c r="N9" s="14">
        <v>0.50618519360464798</v>
      </c>
      <c r="O9" s="14">
        <v>0.387491411255935</v>
      </c>
      <c r="P9" s="14"/>
      <c r="Q9" s="14">
        <v>0.42960810914544201</v>
      </c>
      <c r="R9" s="14">
        <v>0.36477179002941101</v>
      </c>
      <c r="S9" s="14">
        <v>0.34423219515256798</v>
      </c>
      <c r="T9" s="14">
        <v>0.30914311177398601</v>
      </c>
      <c r="U9" s="14">
        <v>0.52337783790230796</v>
      </c>
      <c r="V9" s="14">
        <v>0.46377275263481599</v>
      </c>
      <c r="W9" s="14">
        <v>0.455661545862175</v>
      </c>
      <c r="X9" s="14">
        <v>0.36455915305009401</v>
      </c>
      <c r="Y9" s="14">
        <v>0.46840104855091502</v>
      </c>
      <c r="Z9" s="14">
        <v>0.25781705371864</v>
      </c>
      <c r="AA9" s="14"/>
      <c r="AB9" s="14">
        <v>0.80427644170328905</v>
      </c>
      <c r="AC9" s="14">
        <v>0.399339505884724</v>
      </c>
      <c r="AD9" s="14">
        <v>0.17668787714816001</v>
      </c>
      <c r="AE9" s="14"/>
      <c r="AF9" s="14">
        <v>1</v>
      </c>
      <c r="AG9" s="14">
        <v>0</v>
      </c>
      <c r="AH9" s="14">
        <v>0</v>
      </c>
      <c r="AI9" s="14">
        <v>0</v>
      </c>
      <c r="AJ9" s="14"/>
      <c r="AK9" s="14">
        <v>0.85140265998814102</v>
      </c>
      <c r="AL9" s="14">
        <v>7.0129687444659E-2</v>
      </c>
      <c r="AM9" s="14">
        <v>0.18593849384900599</v>
      </c>
      <c r="AN9" s="14">
        <v>7.2717598215868498E-2</v>
      </c>
      <c r="AO9" s="14"/>
      <c r="AP9" s="14">
        <v>0.75455872857887796</v>
      </c>
      <c r="AQ9" s="14">
        <v>0.553789198277709</v>
      </c>
      <c r="AR9" s="14">
        <v>0.178715341176687</v>
      </c>
      <c r="AS9" s="14"/>
      <c r="AT9" s="14">
        <v>0.55516548837479895</v>
      </c>
      <c r="AU9" s="14">
        <v>0.38077108675848298</v>
      </c>
      <c r="AV9" s="14">
        <v>0.26211368076608699</v>
      </c>
      <c r="AW9" s="14"/>
      <c r="AX9" s="14">
        <v>0.61640966015144805</v>
      </c>
      <c r="AY9" s="14">
        <v>0.496849994423193</v>
      </c>
      <c r="AZ9" s="14">
        <v>0.19492748509233401</v>
      </c>
      <c r="BA9" s="14"/>
      <c r="BB9" s="14">
        <v>0.51183720231809304</v>
      </c>
      <c r="BC9" s="14">
        <v>0.37074425707043301</v>
      </c>
      <c r="BD9" s="14"/>
      <c r="BE9" s="14">
        <v>0.46478957327940401</v>
      </c>
      <c r="BF9" s="14">
        <v>0.30321841405167799</v>
      </c>
      <c r="BG9" s="14"/>
      <c r="BH9" s="14">
        <v>0.40094852377608298</v>
      </c>
      <c r="BI9" s="14">
        <v>0.40918361993410501</v>
      </c>
    </row>
    <row r="10" spans="2:61" ht="29" x14ac:dyDescent="0.35">
      <c r="B10" s="15" t="s">
        <v>121</v>
      </c>
      <c r="C10" s="14">
        <v>0.37498554208360702</v>
      </c>
      <c r="D10" s="14">
        <v>0.40599268906383901</v>
      </c>
      <c r="E10" s="14">
        <v>0.34588511714113801</v>
      </c>
      <c r="F10" s="14"/>
      <c r="G10" s="14">
        <v>0.26197371598966401</v>
      </c>
      <c r="H10" s="14">
        <v>0.40777234318484801</v>
      </c>
      <c r="I10" s="14">
        <v>0.39620890201467401</v>
      </c>
      <c r="J10" s="14">
        <v>0.357422653085336</v>
      </c>
      <c r="K10" s="14">
        <v>0.493948020594971</v>
      </c>
      <c r="L10" s="14">
        <v>0.32193962027928802</v>
      </c>
      <c r="M10" s="14"/>
      <c r="N10" s="14">
        <v>0.31891191379101602</v>
      </c>
      <c r="O10" s="14">
        <v>0.38629450913421298</v>
      </c>
      <c r="P10" s="14"/>
      <c r="Q10" s="14">
        <v>0.34038927470147901</v>
      </c>
      <c r="R10" s="14">
        <v>0.39067323727436698</v>
      </c>
      <c r="S10" s="14">
        <v>0.39301947668605502</v>
      </c>
      <c r="T10" s="14">
        <v>0.39602295933263298</v>
      </c>
      <c r="U10" s="14">
        <v>0.339427616464612</v>
      </c>
      <c r="V10" s="14">
        <v>0.28706368264481003</v>
      </c>
      <c r="W10" s="14">
        <v>0.41243468264580901</v>
      </c>
      <c r="X10" s="14">
        <v>0.39191095810327098</v>
      </c>
      <c r="Y10" s="14">
        <v>0.38606673398066499</v>
      </c>
      <c r="Z10" s="14">
        <v>0.33657058054615702</v>
      </c>
      <c r="AA10" s="14"/>
      <c r="AB10" s="14">
        <v>9.2837711220727398E-2</v>
      </c>
      <c r="AC10" s="14">
        <v>0.26947182647548701</v>
      </c>
      <c r="AD10" s="14">
        <v>0.70342652752300605</v>
      </c>
      <c r="AE10" s="14"/>
      <c r="AF10" s="14">
        <v>0</v>
      </c>
      <c r="AG10" s="14">
        <v>1</v>
      </c>
      <c r="AH10" s="14">
        <v>0</v>
      </c>
      <c r="AI10" s="14">
        <v>0</v>
      </c>
      <c r="AJ10" s="14"/>
      <c r="AK10" s="14">
        <v>6.7906016635998795E-2</v>
      </c>
      <c r="AL10" s="14">
        <v>0.83121764174879997</v>
      </c>
      <c r="AM10" s="14">
        <v>0.151973165149555</v>
      </c>
      <c r="AN10" s="14">
        <v>8.7013610170906294E-2</v>
      </c>
      <c r="AO10" s="14"/>
      <c r="AP10" s="14">
        <v>0.16744770574713</v>
      </c>
      <c r="AQ10" s="14">
        <v>0.24829015095190299</v>
      </c>
      <c r="AR10" s="14">
        <v>0.57729881236686698</v>
      </c>
      <c r="AS10" s="14"/>
      <c r="AT10" s="14">
        <v>0.278191187527217</v>
      </c>
      <c r="AU10" s="14">
        <v>0.38998202322550102</v>
      </c>
      <c r="AV10" s="14">
        <v>0.50832531683842996</v>
      </c>
      <c r="AW10" s="14"/>
      <c r="AX10" s="14">
        <v>0.21617099418804001</v>
      </c>
      <c r="AY10" s="14">
        <v>0.289542619977121</v>
      </c>
      <c r="AZ10" s="14">
        <v>0.58843819990638702</v>
      </c>
      <c r="BA10" s="14"/>
      <c r="BB10" s="14">
        <v>0.38891746665215399</v>
      </c>
      <c r="BC10" s="14">
        <v>0.381945409556808</v>
      </c>
      <c r="BD10" s="14"/>
      <c r="BE10" s="14">
        <v>0.36472680646461503</v>
      </c>
      <c r="BF10" s="14">
        <v>0.39361469840372598</v>
      </c>
      <c r="BG10" s="14"/>
      <c r="BH10" s="14">
        <v>0.37447846644454702</v>
      </c>
      <c r="BI10" s="14">
        <v>0.375124525430095</v>
      </c>
    </row>
    <row r="11" spans="2:61" x14ac:dyDescent="0.35">
      <c r="B11" s="15" t="s">
        <v>122</v>
      </c>
      <c r="C11" s="14">
        <v>0</v>
      </c>
      <c r="D11" s="14">
        <v>0</v>
      </c>
      <c r="E11" s="14">
        <v>0</v>
      </c>
      <c r="F11" s="14"/>
      <c r="G11" s="14">
        <v>0</v>
      </c>
      <c r="H11" s="14">
        <v>0</v>
      </c>
      <c r="I11" s="14">
        <v>0</v>
      </c>
      <c r="J11" s="14">
        <v>0</v>
      </c>
      <c r="K11" s="14">
        <v>0</v>
      </c>
      <c r="L11" s="14">
        <v>0</v>
      </c>
      <c r="M11" s="14"/>
      <c r="N11" s="14">
        <v>0</v>
      </c>
      <c r="O11" s="14">
        <v>0</v>
      </c>
      <c r="P11" s="14"/>
      <c r="Q11" s="14">
        <v>0</v>
      </c>
      <c r="R11" s="14">
        <v>0</v>
      </c>
      <c r="S11" s="14">
        <v>0</v>
      </c>
      <c r="T11" s="14">
        <v>0</v>
      </c>
      <c r="U11" s="14">
        <v>0</v>
      </c>
      <c r="V11" s="14">
        <v>0</v>
      </c>
      <c r="W11" s="14">
        <v>0</v>
      </c>
      <c r="X11" s="14">
        <v>0</v>
      </c>
      <c r="Y11" s="14">
        <v>0</v>
      </c>
      <c r="Z11" s="14">
        <v>0</v>
      </c>
      <c r="AA11" s="14"/>
      <c r="AB11" s="14">
        <v>0</v>
      </c>
      <c r="AC11" s="14">
        <v>0</v>
      </c>
      <c r="AD11" s="14">
        <v>0</v>
      </c>
      <c r="AE11" s="14"/>
      <c r="AF11" s="14">
        <v>0</v>
      </c>
      <c r="AG11" s="14">
        <v>0</v>
      </c>
      <c r="AH11" s="14">
        <v>0</v>
      </c>
      <c r="AI11" s="14">
        <v>0</v>
      </c>
      <c r="AJ11" s="14"/>
      <c r="AK11" s="14">
        <v>0</v>
      </c>
      <c r="AL11" s="14">
        <v>0</v>
      </c>
      <c r="AM11" s="14">
        <v>0</v>
      </c>
      <c r="AN11" s="14">
        <v>0</v>
      </c>
      <c r="AO11" s="14"/>
      <c r="AP11" s="14">
        <v>0</v>
      </c>
      <c r="AQ11" s="14">
        <v>0</v>
      </c>
      <c r="AR11" s="14">
        <v>0</v>
      </c>
      <c r="AS11" s="14"/>
      <c r="AT11" s="14">
        <v>0</v>
      </c>
      <c r="AU11" s="14">
        <v>0</v>
      </c>
      <c r="AV11" s="14">
        <v>0</v>
      </c>
      <c r="AW11" s="14"/>
      <c r="AX11" s="14">
        <v>0</v>
      </c>
      <c r="AY11" s="14">
        <v>0</v>
      </c>
      <c r="AZ11" s="14">
        <v>0</v>
      </c>
      <c r="BA11" s="14"/>
      <c r="BB11" s="14">
        <v>0</v>
      </c>
      <c r="BC11" s="14">
        <v>0</v>
      </c>
      <c r="BD11" s="14"/>
      <c r="BE11" s="14">
        <v>0</v>
      </c>
      <c r="BF11" s="14">
        <v>0</v>
      </c>
      <c r="BG11" s="14"/>
      <c r="BH11" s="14">
        <v>0</v>
      </c>
      <c r="BI11" s="14">
        <v>0</v>
      </c>
    </row>
    <row r="12" spans="2:61" x14ac:dyDescent="0.35">
      <c r="B12" s="15" t="s">
        <v>123</v>
      </c>
      <c r="C12" s="14">
        <v>0</v>
      </c>
      <c r="D12" s="14">
        <v>0</v>
      </c>
      <c r="E12" s="14">
        <v>0</v>
      </c>
      <c r="F12" s="14"/>
      <c r="G12" s="14">
        <v>0</v>
      </c>
      <c r="H12" s="14">
        <v>0</v>
      </c>
      <c r="I12" s="14">
        <v>0</v>
      </c>
      <c r="J12" s="14">
        <v>0</v>
      </c>
      <c r="K12" s="14">
        <v>0</v>
      </c>
      <c r="L12" s="14">
        <v>0</v>
      </c>
      <c r="M12" s="14"/>
      <c r="N12" s="14">
        <v>0</v>
      </c>
      <c r="O12" s="14">
        <v>0</v>
      </c>
      <c r="P12" s="14"/>
      <c r="Q12" s="14">
        <v>0</v>
      </c>
      <c r="R12" s="14">
        <v>0</v>
      </c>
      <c r="S12" s="14">
        <v>0</v>
      </c>
      <c r="T12" s="14">
        <v>0</v>
      </c>
      <c r="U12" s="14">
        <v>0</v>
      </c>
      <c r="V12" s="14">
        <v>0</v>
      </c>
      <c r="W12" s="14">
        <v>0</v>
      </c>
      <c r="X12" s="14">
        <v>0</v>
      </c>
      <c r="Y12" s="14">
        <v>0</v>
      </c>
      <c r="Z12" s="14">
        <v>0</v>
      </c>
      <c r="AA12" s="14"/>
      <c r="AB12" s="14">
        <v>0</v>
      </c>
      <c r="AC12" s="14">
        <v>0</v>
      </c>
      <c r="AD12" s="14">
        <v>0</v>
      </c>
      <c r="AE12" s="14"/>
      <c r="AF12" s="14">
        <v>0</v>
      </c>
      <c r="AG12" s="14">
        <v>0</v>
      </c>
      <c r="AH12" s="14">
        <v>0</v>
      </c>
      <c r="AI12" s="14">
        <v>0</v>
      </c>
      <c r="AJ12" s="14"/>
      <c r="AK12" s="14">
        <v>0</v>
      </c>
      <c r="AL12" s="14">
        <v>0</v>
      </c>
      <c r="AM12" s="14">
        <v>0</v>
      </c>
      <c r="AN12" s="14">
        <v>0</v>
      </c>
      <c r="AO12" s="14"/>
      <c r="AP12" s="14">
        <v>0</v>
      </c>
      <c r="AQ12" s="14">
        <v>0</v>
      </c>
      <c r="AR12" s="14">
        <v>0</v>
      </c>
      <c r="AS12" s="14"/>
      <c r="AT12" s="14">
        <v>0</v>
      </c>
      <c r="AU12" s="14">
        <v>0</v>
      </c>
      <c r="AV12" s="14">
        <v>0</v>
      </c>
      <c r="AW12" s="14"/>
      <c r="AX12" s="14">
        <v>0</v>
      </c>
      <c r="AY12" s="14">
        <v>0</v>
      </c>
      <c r="AZ12" s="14">
        <v>0</v>
      </c>
      <c r="BA12" s="14"/>
      <c r="BB12" s="14">
        <v>0</v>
      </c>
      <c r="BC12" s="14">
        <v>0</v>
      </c>
      <c r="BD12" s="14"/>
      <c r="BE12" s="14">
        <v>0</v>
      </c>
      <c r="BF12" s="14">
        <v>0</v>
      </c>
      <c r="BG12" s="14"/>
      <c r="BH12" s="14">
        <v>0</v>
      </c>
      <c r="BI12" s="14">
        <v>0</v>
      </c>
    </row>
    <row r="13" spans="2:61" x14ac:dyDescent="0.35">
      <c r="B13" s="15" t="s">
        <v>124</v>
      </c>
      <c r="C13" s="14">
        <v>0</v>
      </c>
      <c r="D13" s="14">
        <v>0</v>
      </c>
      <c r="E13" s="14">
        <v>0</v>
      </c>
      <c r="F13" s="14"/>
      <c r="G13" s="14">
        <v>0</v>
      </c>
      <c r="H13" s="14">
        <v>0</v>
      </c>
      <c r="I13" s="14">
        <v>0</v>
      </c>
      <c r="J13" s="14">
        <v>0</v>
      </c>
      <c r="K13" s="14">
        <v>0</v>
      </c>
      <c r="L13" s="14">
        <v>0</v>
      </c>
      <c r="M13" s="14"/>
      <c r="N13" s="14">
        <v>0</v>
      </c>
      <c r="O13" s="14">
        <v>0</v>
      </c>
      <c r="P13" s="14"/>
      <c r="Q13" s="14">
        <v>0</v>
      </c>
      <c r="R13" s="14">
        <v>0</v>
      </c>
      <c r="S13" s="14">
        <v>0</v>
      </c>
      <c r="T13" s="14">
        <v>0</v>
      </c>
      <c r="U13" s="14">
        <v>0</v>
      </c>
      <c r="V13" s="14">
        <v>0</v>
      </c>
      <c r="W13" s="14">
        <v>0</v>
      </c>
      <c r="X13" s="14">
        <v>0</v>
      </c>
      <c r="Y13" s="14">
        <v>0</v>
      </c>
      <c r="Z13" s="14">
        <v>0</v>
      </c>
      <c r="AA13" s="14"/>
      <c r="AB13" s="14">
        <v>0</v>
      </c>
      <c r="AC13" s="14">
        <v>0</v>
      </c>
      <c r="AD13" s="14">
        <v>0</v>
      </c>
      <c r="AE13" s="14"/>
      <c r="AF13" s="14">
        <v>0</v>
      </c>
      <c r="AG13" s="14">
        <v>0</v>
      </c>
      <c r="AH13" s="14">
        <v>0</v>
      </c>
      <c r="AI13" s="14">
        <v>0</v>
      </c>
      <c r="AJ13" s="14"/>
      <c r="AK13" s="14">
        <v>0</v>
      </c>
      <c r="AL13" s="14">
        <v>0</v>
      </c>
      <c r="AM13" s="14">
        <v>0</v>
      </c>
      <c r="AN13" s="14">
        <v>0</v>
      </c>
      <c r="AO13" s="14"/>
      <c r="AP13" s="14">
        <v>0</v>
      </c>
      <c r="AQ13" s="14">
        <v>0</v>
      </c>
      <c r="AR13" s="14">
        <v>0</v>
      </c>
      <c r="AS13" s="14"/>
      <c r="AT13" s="14">
        <v>0</v>
      </c>
      <c r="AU13" s="14">
        <v>0</v>
      </c>
      <c r="AV13" s="14">
        <v>0</v>
      </c>
      <c r="AW13" s="14"/>
      <c r="AX13" s="14">
        <v>0</v>
      </c>
      <c r="AY13" s="14">
        <v>0</v>
      </c>
      <c r="AZ13" s="14">
        <v>0</v>
      </c>
      <c r="BA13" s="14"/>
      <c r="BB13" s="14">
        <v>0</v>
      </c>
      <c r="BC13" s="14">
        <v>0</v>
      </c>
      <c r="BD13" s="14"/>
      <c r="BE13" s="14">
        <v>0</v>
      </c>
      <c r="BF13" s="14">
        <v>0</v>
      </c>
      <c r="BG13" s="14"/>
      <c r="BH13" s="14">
        <v>0</v>
      </c>
      <c r="BI13" s="14">
        <v>0</v>
      </c>
    </row>
    <row r="14" spans="2:61" x14ac:dyDescent="0.35">
      <c r="B14" s="15" t="s">
        <v>125</v>
      </c>
      <c r="C14" s="14">
        <v>0</v>
      </c>
      <c r="D14" s="14">
        <v>0</v>
      </c>
      <c r="E14" s="14">
        <v>0</v>
      </c>
      <c r="F14" s="14"/>
      <c r="G14" s="14">
        <v>0</v>
      </c>
      <c r="H14" s="14">
        <v>0</v>
      </c>
      <c r="I14" s="14">
        <v>0</v>
      </c>
      <c r="J14" s="14">
        <v>0</v>
      </c>
      <c r="K14" s="14">
        <v>0</v>
      </c>
      <c r="L14" s="14">
        <v>0</v>
      </c>
      <c r="M14" s="14"/>
      <c r="N14" s="14">
        <v>0</v>
      </c>
      <c r="O14" s="14">
        <v>0</v>
      </c>
      <c r="P14" s="14"/>
      <c r="Q14" s="14">
        <v>0</v>
      </c>
      <c r="R14" s="14">
        <v>0</v>
      </c>
      <c r="S14" s="14">
        <v>0</v>
      </c>
      <c r="T14" s="14">
        <v>0</v>
      </c>
      <c r="U14" s="14">
        <v>0</v>
      </c>
      <c r="V14" s="14">
        <v>0</v>
      </c>
      <c r="W14" s="14">
        <v>0</v>
      </c>
      <c r="X14" s="14">
        <v>0</v>
      </c>
      <c r="Y14" s="14">
        <v>0</v>
      </c>
      <c r="Z14" s="14">
        <v>0</v>
      </c>
      <c r="AA14" s="14"/>
      <c r="AB14" s="14">
        <v>0</v>
      </c>
      <c r="AC14" s="14">
        <v>0</v>
      </c>
      <c r="AD14" s="14">
        <v>0</v>
      </c>
      <c r="AE14" s="14"/>
      <c r="AF14" s="14">
        <v>0</v>
      </c>
      <c r="AG14" s="14">
        <v>0</v>
      </c>
      <c r="AH14" s="14">
        <v>0</v>
      </c>
      <c r="AI14" s="14">
        <v>0</v>
      </c>
      <c r="AJ14" s="14"/>
      <c r="AK14" s="14">
        <v>0</v>
      </c>
      <c r="AL14" s="14">
        <v>0</v>
      </c>
      <c r="AM14" s="14">
        <v>0</v>
      </c>
      <c r="AN14" s="14">
        <v>0</v>
      </c>
      <c r="AO14" s="14"/>
      <c r="AP14" s="14">
        <v>0</v>
      </c>
      <c r="AQ14" s="14">
        <v>0</v>
      </c>
      <c r="AR14" s="14">
        <v>0</v>
      </c>
      <c r="AS14" s="14"/>
      <c r="AT14" s="14">
        <v>0</v>
      </c>
      <c r="AU14" s="14">
        <v>0</v>
      </c>
      <c r="AV14" s="14">
        <v>0</v>
      </c>
      <c r="AW14" s="14"/>
      <c r="AX14" s="14">
        <v>0</v>
      </c>
      <c r="AY14" s="14">
        <v>0</v>
      </c>
      <c r="AZ14" s="14">
        <v>0</v>
      </c>
      <c r="BA14" s="14"/>
      <c r="BB14" s="14">
        <v>0</v>
      </c>
      <c r="BC14" s="14">
        <v>0</v>
      </c>
      <c r="BD14" s="14"/>
      <c r="BE14" s="14">
        <v>0</v>
      </c>
      <c r="BF14" s="14">
        <v>0</v>
      </c>
      <c r="BG14" s="14"/>
      <c r="BH14" s="14">
        <v>0</v>
      </c>
      <c r="BI14" s="14">
        <v>0</v>
      </c>
    </row>
    <row r="15" spans="2:61" x14ac:dyDescent="0.35">
      <c r="B15" s="15" t="s">
        <v>126</v>
      </c>
      <c r="C15" s="14">
        <v>0</v>
      </c>
      <c r="D15" s="14">
        <v>0</v>
      </c>
      <c r="E15" s="14">
        <v>0</v>
      </c>
      <c r="F15" s="14"/>
      <c r="G15" s="14">
        <v>0</v>
      </c>
      <c r="H15" s="14">
        <v>0</v>
      </c>
      <c r="I15" s="14">
        <v>0</v>
      </c>
      <c r="J15" s="14">
        <v>0</v>
      </c>
      <c r="K15" s="14">
        <v>0</v>
      </c>
      <c r="L15" s="14">
        <v>0</v>
      </c>
      <c r="M15" s="14"/>
      <c r="N15" s="14">
        <v>0</v>
      </c>
      <c r="O15" s="14">
        <v>0</v>
      </c>
      <c r="P15" s="14"/>
      <c r="Q15" s="14">
        <v>0</v>
      </c>
      <c r="R15" s="14">
        <v>0</v>
      </c>
      <c r="S15" s="14">
        <v>0</v>
      </c>
      <c r="T15" s="14">
        <v>0</v>
      </c>
      <c r="U15" s="14">
        <v>0</v>
      </c>
      <c r="V15" s="14">
        <v>0</v>
      </c>
      <c r="W15" s="14">
        <v>0</v>
      </c>
      <c r="X15" s="14">
        <v>0</v>
      </c>
      <c r="Y15" s="14">
        <v>0</v>
      </c>
      <c r="Z15" s="14">
        <v>0</v>
      </c>
      <c r="AA15" s="14"/>
      <c r="AB15" s="14">
        <v>0</v>
      </c>
      <c r="AC15" s="14">
        <v>0</v>
      </c>
      <c r="AD15" s="14">
        <v>0</v>
      </c>
      <c r="AE15" s="14"/>
      <c r="AF15" s="14">
        <v>0</v>
      </c>
      <c r="AG15" s="14">
        <v>0</v>
      </c>
      <c r="AH15" s="14">
        <v>0</v>
      </c>
      <c r="AI15" s="14">
        <v>0</v>
      </c>
      <c r="AJ15" s="14"/>
      <c r="AK15" s="14">
        <v>0</v>
      </c>
      <c r="AL15" s="14">
        <v>0</v>
      </c>
      <c r="AM15" s="14">
        <v>0</v>
      </c>
      <c r="AN15" s="14">
        <v>0</v>
      </c>
      <c r="AO15" s="14"/>
      <c r="AP15" s="14">
        <v>0</v>
      </c>
      <c r="AQ15" s="14">
        <v>0</v>
      </c>
      <c r="AR15" s="14">
        <v>0</v>
      </c>
      <c r="AS15" s="14"/>
      <c r="AT15" s="14">
        <v>0</v>
      </c>
      <c r="AU15" s="14">
        <v>0</v>
      </c>
      <c r="AV15" s="14">
        <v>0</v>
      </c>
      <c r="AW15" s="14"/>
      <c r="AX15" s="14">
        <v>0</v>
      </c>
      <c r="AY15" s="14">
        <v>0</v>
      </c>
      <c r="AZ15" s="14">
        <v>0</v>
      </c>
      <c r="BA15" s="14"/>
      <c r="BB15" s="14">
        <v>0</v>
      </c>
      <c r="BC15" s="14">
        <v>0</v>
      </c>
      <c r="BD15" s="14"/>
      <c r="BE15" s="14">
        <v>0</v>
      </c>
      <c r="BF15" s="14">
        <v>0</v>
      </c>
      <c r="BG15" s="14"/>
      <c r="BH15" s="14">
        <v>0</v>
      </c>
      <c r="BI15" s="14">
        <v>0</v>
      </c>
    </row>
    <row r="16" spans="2:61" x14ac:dyDescent="0.35">
      <c r="B16" s="15" t="s">
        <v>42</v>
      </c>
      <c r="C16" s="14">
        <v>4.5504072690811997E-2</v>
      </c>
      <c r="D16" s="14">
        <v>4.56517546042833E-2</v>
      </c>
      <c r="E16" s="14">
        <v>4.5717329346455997E-2</v>
      </c>
      <c r="F16" s="14"/>
      <c r="G16" s="14">
        <v>6.4514398905871101E-2</v>
      </c>
      <c r="H16" s="14">
        <v>3.02567906893286E-2</v>
      </c>
      <c r="I16" s="14">
        <v>5.3154491806885897E-2</v>
      </c>
      <c r="J16" s="14">
        <v>4.6256935105775797E-2</v>
      </c>
      <c r="K16" s="14">
        <v>5.8923947019359997E-2</v>
      </c>
      <c r="L16" s="14">
        <v>2.82988760734714E-2</v>
      </c>
      <c r="M16" s="14"/>
      <c r="N16" s="14">
        <v>3.6418530505539601E-2</v>
      </c>
      <c r="O16" s="14">
        <v>4.7336450946665297E-2</v>
      </c>
      <c r="P16" s="14"/>
      <c r="Q16" s="14">
        <v>5.0863050076175101E-2</v>
      </c>
      <c r="R16" s="14">
        <v>4.3377147636282698E-2</v>
      </c>
      <c r="S16" s="14">
        <v>5.1881868876770203E-2</v>
      </c>
      <c r="T16" s="14">
        <v>5.86500020986667E-2</v>
      </c>
      <c r="U16" s="14">
        <v>5.0267393268502901E-2</v>
      </c>
      <c r="V16" s="14">
        <v>8.2417687671473103E-2</v>
      </c>
      <c r="W16" s="14">
        <v>1.7300981440710399E-2</v>
      </c>
      <c r="X16" s="14">
        <v>2.94311596820147E-2</v>
      </c>
      <c r="Y16" s="14">
        <v>4.9471882945505301E-2</v>
      </c>
      <c r="Z16" s="14">
        <v>6.0290573681527598E-2</v>
      </c>
      <c r="AA16" s="14"/>
      <c r="AB16" s="14">
        <v>2.9298808950964501E-2</v>
      </c>
      <c r="AC16" s="14">
        <v>7.2226382556523194E-2</v>
      </c>
      <c r="AD16" s="14">
        <v>2.3125820783847201E-2</v>
      </c>
      <c r="AE16" s="14"/>
      <c r="AF16" s="14">
        <v>0</v>
      </c>
      <c r="AG16" s="14">
        <v>0</v>
      </c>
      <c r="AH16" s="14">
        <v>1</v>
      </c>
      <c r="AI16" s="14">
        <v>0</v>
      </c>
      <c r="AJ16" s="14"/>
      <c r="AK16" s="14">
        <v>1.63814421884452E-2</v>
      </c>
      <c r="AL16" s="14">
        <v>1.6098158193349001E-2</v>
      </c>
      <c r="AM16" s="14">
        <v>0.124583450322931</v>
      </c>
      <c r="AN16" s="14">
        <v>8.92954830011434E-2</v>
      </c>
      <c r="AO16" s="14"/>
      <c r="AP16" s="14">
        <v>1.23013309067507E-2</v>
      </c>
      <c r="AQ16" s="14">
        <v>4.1018897675305199E-2</v>
      </c>
      <c r="AR16" s="14">
        <v>5.3809792730097603E-2</v>
      </c>
      <c r="AS16" s="14"/>
      <c r="AT16" s="14">
        <v>5.2202285594790003E-2</v>
      </c>
      <c r="AU16" s="14">
        <v>4.4921489179358599E-2</v>
      </c>
      <c r="AV16" s="14">
        <v>3.8749859109214801E-2</v>
      </c>
      <c r="AW16" s="14"/>
      <c r="AX16" s="14">
        <v>4.3590548006326002E-2</v>
      </c>
      <c r="AY16" s="14">
        <v>4.2107604042629601E-2</v>
      </c>
      <c r="AZ16" s="14">
        <v>4.12235784713334E-2</v>
      </c>
      <c r="BA16" s="14"/>
      <c r="BB16" s="14">
        <v>1.92482000600093E-2</v>
      </c>
      <c r="BC16" s="14">
        <v>5.6469709852214903E-2</v>
      </c>
      <c r="BD16" s="14"/>
      <c r="BE16" s="14">
        <v>4.9867129679977598E-2</v>
      </c>
      <c r="BF16" s="14">
        <v>3.7581062126597203E-2</v>
      </c>
      <c r="BG16" s="14"/>
      <c r="BH16" s="14">
        <v>6.8555613568895293E-2</v>
      </c>
      <c r="BI16" s="14">
        <v>3.9185922012378201E-2</v>
      </c>
    </row>
    <row r="17" spans="2:61" x14ac:dyDescent="0.35">
      <c r="B17" s="15" t="s">
        <v>127</v>
      </c>
      <c r="C17" s="14">
        <v>0.150607284669599</v>
      </c>
      <c r="D17" s="14">
        <v>0.15031286140789299</v>
      </c>
      <c r="E17" s="14">
        <v>0.150528468882418</v>
      </c>
      <c r="F17" s="14"/>
      <c r="G17" s="14">
        <v>0.27456512461820098</v>
      </c>
      <c r="H17" s="14">
        <v>0.15400713510021599</v>
      </c>
      <c r="I17" s="14">
        <v>0.11692579038313999</v>
      </c>
      <c r="J17" s="14">
        <v>0.10339301106735301</v>
      </c>
      <c r="K17" s="14">
        <v>8.7024906057528606E-2</v>
      </c>
      <c r="L17" s="14">
        <v>0.189702688334488</v>
      </c>
      <c r="M17" s="14"/>
      <c r="N17" s="14">
        <v>0.12942813901740899</v>
      </c>
      <c r="O17" s="14">
        <v>0.154878709002813</v>
      </c>
      <c r="P17" s="14"/>
      <c r="Q17" s="14">
        <v>0.164086550072221</v>
      </c>
      <c r="R17" s="14">
        <v>0.171048486255032</v>
      </c>
      <c r="S17" s="14">
        <v>0.18669442074196901</v>
      </c>
      <c r="T17" s="14">
        <v>0.22315217301285201</v>
      </c>
      <c r="U17" s="14">
        <v>8.6927152364577806E-2</v>
      </c>
      <c r="V17" s="14">
        <v>0.16674587704890101</v>
      </c>
      <c r="W17" s="14">
        <v>0.104869900411949</v>
      </c>
      <c r="X17" s="14">
        <v>0.171333905730577</v>
      </c>
      <c r="Y17" s="14">
        <v>9.6060334522914695E-2</v>
      </c>
      <c r="Z17" s="14">
        <v>0.27090706906228601</v>
      </c>
      <c r="AA17" s="14"/>
      <c r="AB17" s="14">
        <v>6.5879011233766993E-2</v>
      </c>
      <c r="AC17" s="14">
        <v>0.239394608861039</v>
      </c>
      <c r="AD17" s="14">
        <v>8.8867974805368802E-2</v>
      </c>
      <c r="AE17" s="14"/>
      <c r="AF17" s="14">
        <v>0</v>
      </c>
      <c r="AG17" s="14">
        <v>0</v>
      </c>
      <c r="AH17" s="14">
        <v>0</v>
      </c>
      <c r="AI17" s="14">
        <v>1</v>
      </c>
      <c r="AJ17" s="14"/>
      <c r="AK17" s="14">
        <v>5.3508462475289897E-2</v>
      </c>
      <c r="AL17" s="14">
        <v>8.2554512613192299E-2</v>
      </c>
      <c r="AM17" s="14">
        <v>0.493447408215475</v>
      </c>
      <c r="AN17" s="14">
        <v>0.67063159767277403</v>
      </c>
      <c r="AO17" s="14"/>
      <c r="AP17" s="14">
        <v>5.9013535335915197E-2</v>
      </c>
      <c r="AQ17" s="14">
        <v>0.14617492277017199</v>
      </c>
      <c r="AR17" s="14">
        <v>0.17293855708911701</v>
      </c>
      <c r="AS17" s="14"/>
      <c r="AT17" s="14">
        <v>0.107418069834341</v>
      </c>
      <c r="AU17" s="14">
        <v>0.17148760605254401</v>
      </c>
      <c r="AV17" s="14">
        <v>0.14107529328707599</v>
      </c>
      <c r="AW17" s="14"/>
      <c r="AX17" s="14">
        <v>9.5325371766159003E-2</v>
      </c>
      <c r="AY17" s="14">
        <v>0.15742974164925799</v>
      </c>
      <c r="AZ17" s="14">
        <v>0.16238510341954601</v>
      </c>
      <c r="BA17" s="14"/>
      <c r="BB17" s="14">
        <v>7.4094019715340007E-2</v>
      </c>
      <c r="BC17" s="14">
        <v>0.16737368061537999</v>
      </c>
      <c r="BD17" s="14"/>
      <c r="BE17" s="14">
        <v>0.111441080086744</v>
      </c>
      <c r="BF17" s="14">
        <v>0.221730410826496</v>
      </c>
      <c r="BG17" s="14"/>
      <c r="BH17" s="14">
        <v>0.129049553818502</v>
      </c>
      <c r="BI17" s="14">
        <v>0.15651599994909901</v>
      </c>
    </row>
    <row r="18" spans="2:61" x14ac:dyDescent="0.35">
      <c r="B18" s="15" t="s">
        <v>86</v>
      </c>
      <c r="C18" s="20">
        <v>2.1491054500263701E-2</v>
      </c>
      <c r="D18" s="20">
        <v>2.27277714601044E-2</v>
      </c>
      <c r="E18" s="20">
        <v>1.85042132577878E-2</v>
      </c>
      <c r="F18" s="20"/>
      <c r="G18" s="20">
        <v>1.47862152763079E-2</v>
      </c>
      <c r="H18" s="20">
        <v>8.5915981134419301E-3</v>
      </c>
      <c r="I18" s="20">
        <v>2.79788422486833E-2</v>
      </c>
      <c r="J18" s="20">
        <v>3.58997780341474E-2</v>
      </c>
      <c r="K18" s="20">
        <v>1.5271445469972399E-2</v>
      </c>
      <c r="L18" s="20">
        <v>2.4206058843750801E-2</v>
      </c>
      <c r="M18" s="20"/>
      <c r="N18" s="20">
        <v>9.0562230813879801E-3</v>
      </c>
      <c r="O18" s="20">
        <v>2.39989196603731E-2</v>
      </c>
      <c r="P18" s="20"/>
      <c r="Q18" s="20">
        <v>1.5053016004681801E-2</v>
      </c>
      <c r="R18" s="20">
        <v>3.0129338804907001E-2</v>
      </c>
      <c r="S18" s="20">
        <v>2.41720385426385E-2</v>
      </c>
      <c r="T18" s="20">
        <v>1.3031753781862601E-2</v>
      </c>
      <c r="U18" s="20">
        <v>0</v>
      </c>
      <c r="V18" s="20">
        <v>0</v>
      </c>
      <c r="W18" s="20">
        <v>9.7328896393568294E-3</v>
      </c>
      <c r="X18" s="20">
        <v>4.2764823434043898E-2</v>
      </c>
      <c r="Y18" s="20">
        <v>0</v>
      </c>
      <c r="Z18" s="20">
        <v>7.4414722991389695E-2</v>
      </c>
      <c r="AA18" s="20"/>
      <c r="AB18" s="20">
        <v>7.7080268912521803E-3</v>
      </c>
      <c r="AC18" s="20">
        <v>1.9567676222226799E-2</v>
      </c>
      <c r="AD18" s="20">
        <v>7.8917997396179204E-3</v>
      </c>
      <c r="AE18" s="20"/>
      <c r="AF18" s="20">
        <v>0</v>
      </c>
      <c r="AG18" s="20">
        <v>0</v>
      </c>
      <c r="AH18" s="20">
        <v>0</v>
      </c>
      <c r="AI18" s="20">
        <v>0</v>
      </c>
      <c r="AJ18" s="20"/>
      <c r="AK18" s="20">
        <v>1.08014187121247E-2</v>
      </c>
      <c r="AL18" s="20">
        <v>0</v>
      </c>
      <c r="AM18" s="20">
        <v>4.4057482463032899E-2</v>
      </c>
      <c r="AN18" s="20">
        <v>8.0341710939307504E-2</v>
      </c>
      <c r="AO18" s="20"/>
      <c r="AP18" s="20">
        <v>6.6786994313257596E-3</v>
      </c>
      <c r="AQ18" s="20">
        <v>1.0726830324909901E-2</v>
      </c>
      <c r="AR18" s="20">
        <v>1.7237496637231099E-2</v>
      </c>
      <c r="AS18" s="20"/>
      <c r="AT18" s="20">
        <v>7.0229686688530902E-3</v>
      </c>
      <c r="AU18" s="20">
        <v>1.28377947841142E-2</v>
      </c>
      <c r="AV18" s="20">
        <v>4.9735849999192103E-2</v>
      </c>
      <c r="AW18" s="20"/>
      <c r="AX18" s="20">
        <v>2.85034258880267E-2</v>
      </c>
      <c r="AY18" s="20">
        <v>1.40700399077983E-2</v>
      </c>
      <c r="AZ18" s="20">
        <v>1.30256331104E-2</v>
      </c>
      <c r="BA18" s="20"/>
      <c r="BB18" s="20">
        <v>5.9031112544037003E-3</v>
      </c>
      <c r="BC18" s="20">
        <v>2.3466942905164101E-2</v>
      </c>
      <c r="BD18" s="20"/>
      <c r="BE18" s="20">
        <v>9.1754104892592097E-3</v>
      </c>
      <c r="BF18" s="20">
        <v>4.3855414591503203E-2</v>
      </c>
      <c r="BG18" s="20"/>
      <c r="BH18" s="20">
        <v>2.6967842391973001E-2</v>
      </c>
      <c r="BI18" s="20">
        <v>1.9989932674323599E-2</v>
      </c>
    </row>
    <row r="19" spans="2:61" x14ac:dyDescent="0.35">
      <c r="B19" s="16"/>
    </row>
    <row r="20" spans="2:61" x14ac:dyDescent="0.35">
      <c r="B20" t="s">
        <v>88</v>
      </c>
    </row>
    <row r="21" spans="2:61" x14ac:dyDescent="0.35">
      <c r="B21" t="s">
        <v>89</v>
      </c>
    </row>
    <row r="23" spans="2:61" x14ac:dyDescent="0.35">
      <c r="B23"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I24"/>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129</v>
      </c>
      <c r="C9" s="14">
        <v>0.37379620813640402</v>
      </c>
      <c r="D9" s="14">
        <v>0.35310534497553903</v>
      </c>
      <c r="E9" s="14">
        <v>0.39320089496904598</v>
      </c>
      <c r="F9" s="14"/>
      <c r="G9" s="14">
        <v>0.375980371699217</v>
      </c>
      <c r="H9" s="14">
        <v>0.36756758947958801</v>
      </c>
      <c r="I9" s="14">
        <v>0.37378175189257601</v>
      </c>
      <c r="J9" s="14">
        <v>0.40914145867398399</v>
      </c>
      <c r="K9" s="14">
        <v>0.31935689481621199</v>
      </c>
      <c r="L9" s="14">
        <v>0.38688463981780202</v>
      </c>
      <c r="M9" s="14"/>
      <c r="N9" s="14">
        <v>0.429117992276976</v>
      </c>
      <c r="O9" s="14">
        <v>0.36263887351981799</v>
      </c>
      <c r="P9" s="14"/>
      <c r="Q9" s="14">
        <v>0.413213361348997</v>
      </c>
      <c r="R9" s="14">
        <v>0.35039160275350101</v>
      </c>
      <c r="S9" s="14">
        <v>0.40298061887574299</v>
      </c>
      <c r="T9" s="14">
        <v>0.21415062572156299</v>
      </c>
      <c r="U9" s="14">
        <v>0.47477168222678501</v>
      </c>
      <c r="V9" s="14">
        <v>0.427482221711248</v>
      </c>
      <c r="W9" s="14">
        <v>0.41220526186311501</v>
      </c>
      <c r="X9" s="14">
        <v>0.37450597369600602</v>
      </c>
      <c r="Y9" s="14">
        <v>0.39878553688711499</v>
      </c>
      <c r="Z9" s="14">
        <v>0.15419423009073499</v>
      </c>
      <c r="AA9" s="14"/>
      <c r="AB9" s="14">
        <v>0.73278896850048703</v>
      </c>
      <c r="AC9" s="14">
        <v>0.35532536776655899</v>
      </c>
      <c r="AD9" s="14">
        <v>0.16918161038499699</v>
      </c>
      <c r="AE9" s="14"/>
      <c r="AF9" s="14">
        <v>0.78115286227273195</v>
      </c>
      <c r="AG9" s="14">
        <v>6.7690640516813699E-2</v>
      </c>
      <c r="AH9" s="14">
        <v>0.134566437941783</v>
      </c>
      <c r="AI9" s="14">
        <v>0.13280407000465499</v>
      </c>
      <c r="AJ9" s="14"/>
      <c r="AK9" s="14">
        <v>1</v>
      </c>
      <c r="AL9" s="14">
        <v>0</v>
      </c>
      <c r="AM9" s="14">
        <v>0</v>
      </c>
      <c r="AN9" s="14">
        <v>0</v>
      </c>
      <c r="AO9" s="14"/>
      <c r="AP9" s="14">
        <v>0.74426587538863997</v>
      </c>
      <c r="AQ9" s="14">
        <v>0.50079319242912901</v>
      </c>
      <c r="AR9" s="14">
        <v>0.147564678352061</v>
      </c>
      <c r="AS9" s="14"/>
      <c r="AT9" s="14">
        <v>0.51503429798120604</v>
      </c>
      <c r="AU9" s="14">
        <v>0.34172614046379102</v>
      </c>
      <c r="AV9" s="14">
        <v>0.25704043530350301</v>
      </c>
      <c r="AW9" s="14"/>
      <c r="AX9" s="14">
        <v>0.59016037989709802</v>
      </c>
      <c r="AY9" s="14">
        <v>0.42969419428237798</v>
      </c>
      <c r="AZ9" s="14">
        <v>0.20825296271204399</v>
      </c>
      <c r="BA9" s="14"/>
      <c r="BB9" s="14">
        <v>0.42836080057558001</v>
      </c>
      <c r="BC9" s="14">
        <v>0.34096479151126102</v>
      </c>
      <c r="BD9" s="14"/>
      <c r="BE9" s="14">
        <v>0.41860851545502897</v>
      </c>
      <c r="BF9" s="14">
        <v>0.29242014883349399</v>
      </c>
      <c r="BG9" s="14"/>
      <c r="BH9" s="14">
        <v>0.38322548171530502</v>
      </c>
      <c r="BI9" s="14">
        <v>0.37121175742333601</v>
      </c>
    </row>
    <row r="10" spans="2:61" x14ac:dyDescent="0.35">
      <c r="B10" s="15" t="s">
        <v>130</v>
      </c>
      <c r="C10" s="14">
        <v>0.32670629924359001</v>
      </c>
      <c r="D10" s="14">
        <v>0.37721046921335699</v>
      </c>
      <c r="E10" s="14">
        <v>0.27971124027558403</v>
      </c>
      <c r="F10" s="14"/>
      <c r="G10" s="14">
        <v>0.29977571144491499</v>
      </c>
      <c r="H10" s="14">
        <v>0.39576998149278603</v>
      </c>
      <c r="I10" s="14">
        <v>0.35873420074767098</v>
      </c>
      <c r="J10" s="14">
        <v>0.240093968817189</v>
      </c>
      <c r="K10" s="14">
        <v>0.40456039034167801</v>
      </c>
      <c r="L10" s="14">
        <v>0.25621505555131102</v>
      </c>
      <c r="M10" s="14"/>
      <c r="N10" s="14">
        <v>0.32492066859284902</v>
      </c>
      <c r="O10" s="14">
        <v>0.32706642643365602</v>
      </c>
      <c r="P10" s="14"/>
      <c r="Q10" s="14">
        <v>0.24444156000005099</v>
      </c>
      <c r="R10" s="14">
        <v>0.30253875008470998</v>
      </c>
      <c r="S10" s="14">
        <v>0.33569106607282601</v>
      </c>
      <c r="T10" s="14">
        <v>0.40736794648081798</v>
      </c>
      <c r="U10" s="14">
        <v>0.36054619924280501</v>
      </c>
      <c r="V10" s="14">
        <v>0.30937175028757802</v>
      </c>
      <c r="W10" s="14">
        <v>0.365785020845529</v>
      </c>
      <c r="X10" s="14">
        <v>0.30107672892866799</v>
      </c>
      <c r="Y10" s="14">
        <v>0.32725583065304498</v>
      </c>
      <c r="Z10" s="14">
        <v>0.261010028846133</v>
      </c>
      <c r="AA10" s="14"/>
      <c r="AB10" s="14">
        <v>0.106566735884342</v>
      </c>
      <c r="AC10" s="14">
        <v>0.18435650660281999</v>
      </c>
      <c r="AD10" s="14">
        <v>0.65480089726527901</v>
      </c>
      <c r="AE10" s="14"/>
      <c r="AF10" s="14">
        <v>5.6237440384913698E-2</v>
      </c>
      <c r="AG10" s="14">
        <v>0.72419869334905496</v>
      </c>
      <c r="AH10" s="14">
        <v>0.11558019704572201</v>
      </c>
      <c r="AI10" s="14">
        <v>0.17908216963663701</v>
      </c>
      <c r="AJ10" s="14"/>
      <c r="AK10" s="14">
        <v>0</v>
      </c>
      <c r="AL10" s="14">
        <v>1</v>
      </c>
      <c r="AM10" s="14">
        <v>0</v>
      </c>
      <c r="AN10" s="14">
        <v>0</v>
      </c>
      <c r="AO10" s="14"/>
      <c r="AP10" s="14">
        <v>0.16372328112293699</v>
      </c>
      <c r="AQ10" s="14">
        <v>0.233978091405213</v>
      </c>
      <c r="AR10" s="14">
        <v>0.48898747273971799</v>
      </c>
      <c r="AS10" s="14"/>
      <c r="AT10" s="14">
        <v>0.23200191918256099</v>
      </c>
      <c r="AU10" s="14">
        <v>0.37023518417700202</v>
      </c>
      <c r="AV10" s="14">
        <v>0.434587737288955</v>
      </c>
      <c r="AW10" s="14"/>
      <c r="AX10" s="14">
        <v>0.23980385710827501</v>
      </c>
      <c r="AY10" s="14">
        <v>0.24743693635303901</v>
      </c>
      <c r="AZ10" s="14">
        <v>0.53483616886215601</v>
      </c>
      <c r="BA10" s="14"/>
      <c r="BB10" s="14">
        <v>0.35675120137513</v>
      </c>
      <c r="BC10" s="14">
        <v>0.327355923201961</v>
      </c>
      <c r="BD10" s="14"/>
      <c r="BE10" s="14">
        <v>0.33104217679581099</v>
      </c>
      <c r="BF10" s="14">
        <v>0.31883264466225097</v>
      </c>
      <c r="BG10" s="14"/>
      <c r="BH10" s="14">
        <v>0.321118155614392</v>
      </c>
      <c r="BI10" s="14">
        <v>0.32823794234062798</v>
      </c>
    </row>
    <row r="11" spans="2:61" x14ac:dyDescent="0.35">
      <c r="B11" s="15" t="s">
        <v>122</v>
      </c>
      <c r="C11" s="14">
        <v>0</v>
      </c>
      <c r="D11" s="14">
        <v>0</v>
      </c>
      <c r="E11" s="14">
        <v>0</v>
      </c>
      <c r="F11" s="14"/>
      <c r="G11" s="14">
        <v>0</v>
      </c>
      <c r="H11" s="14">
        <v>0</v>
      </c>
      <c r="I11" s="14">
        <v>0</v>
      </c>
      <c r="J11" s="14">
        <v>0</v>
      </c>
      <c r="K11" s="14">
        <v>0</v>
      </c>
      <c r="L11" s="14">
        <v>0</v>
      </c>
      <c r="M11" s="14"/>
      <c r="N11" s="14">
        <v>0</v>
      </c>
      <c r="O11" s="14">
        <v>0</v>
      </c>
      <c r="P11" s="14"/>
      <c r="Q11" s="14">
        <v>0</v>
      </c>
      <c r="R11" s="14">
        <v>0</v>
      </c>
      <c r="S11" s="14">
        <v>0</v>
      </c>
      <c r="T11" s="14">
        <v>0</v>
      </c>
      <c r="U11" s="14">
        <v>0</v>
      </c>
      <c r="V11" s="14">
        <v>0</v>
      </c>
      <c r="W11" s="14">
        <v>0</v>
      </c>
      <c r="X11" s="14">
        <v>0</v>
      </c>
      <c r="Y11" s="14">
        <v>0</v>
      </c>
      <c r="Z11" s="14">
        <v>0</v>
      </c>
      <c r="AA11" s="14"/>
      <c r="AB11" s="14">
        <v>0</v>
      </c>
      <c r="AC11" s="14">
        <v>0</v>
      </c>
      <c r="AD11" s="14">
        <v>0</v>
      </c>
      <c r="AE11" s="14"/>
      <c r="AF11" s="14">
        <v>0</v>
      </c>
      <c r="AG11" s="14">
        <v>0</v>
      </c>
      <c r="AH11" s="14">
        <v>0</v>
      </c>
      <c r="AI11" s="14">
        <v>0</v>
      </c>
      <c r="AJ11" s="14"/>
      <c r="AK11" s="14">
        <v>0</v>
      </c>
      <c r="AL11" s="14">
        <v>0</v>
      </c>
      <c r="AM11" s="14">
        <v>0</v>
      </c>
      <c r="AN11" s="14">
        <v>0</v>
      </c>
      <c r="AO11" s="14"/>
      <c r="AP11" s="14">
        <v>0</v>
      </c>
      <c r="AQ11" s="14">
        <v>0</v>
      </c>
      <c r="AR11" s="14">
        <v>0</v>
      </c>
      <c r="AS11" s="14"/>
      <c r="AT11" s="14">
        <v>0</v>
      </c>
      <c r="AU11" s="14">
        <v>0</v>
      </c>
      <c r="AV11" s="14">
        <v>0</v>
      </c>
      <c r="AW11" s="14"/>
      <c r="AX11" s="14">
        <v>0</v>
      </c>
      <c r="AY11" s="14">
        <v>0</v>
      </c>
      <c r="AZ11" s="14">
        <v>0</v>
      </c>
      <c r="BA11" s="14"/>
      <c r="BB11" s="14">
        <v>0</v>
      </c>
      <c r="BC11" s="14">
        <v>0</v>
      </c>
      <c r="BD11" s="14"/>
      <c r="BE11" s="14">
        <v>0</v>
      </c>
      <c r="BF11" s="14">
        <v>0</v>
      </c>
      <c r="BG11" s="14"/>
      <c r="BH11" s="14">
        <v>0</v>
      </c>
      <c r="BI11" s="14">
        <v>0</v>
      </c>
    </row>
    <row r="12" spans="2:61" x14ac:dyDescent="0.35">
      <c r="B12" s="15" t="s">
        <v>123</v>
      </c>
      <c r="C12" s="14">
        <v>0</v>
      </c>
      <c r="D12" s="14">
        <v>0</v>
      </c>
      <c r="E12" s="14">
        <v>0</v>
      </c>
      <c r="F12" s="14"/>
      <c r="G12" s="14">
        <v>0</v>
      </c>
      <c r="H12" s="14">
        <v>0</v>
      </c>
      <c r="I12" s="14">
        <v>0</v>
      </c>
      <c r="J12" s="14">
        <v>0</v>
      </c>
      <c r="K12" s="14">
        <v>0</v>
      </c>
      <c r="L12" s="14">
        <v>0</v>
      </c>
      <c r="M12" s="14"/>
      <c r="N12" s="14">
        <v>0</v>
      </c>
      <c r="O12" s="14">
        <v>0</v>
      </c>
      <c r="P12" s="14"/>
      <c r="Q12" s="14">
        <v>0</v>
      </c>
      <c r="R12" s="14">
        <v>0</v>
      </c>
      <c r="S12" s="14">
        <v>0</v>
      </c>
      <c r="T12" s="14">
        <v>0</v>
      </c>
      <c r="U12" s="14">
        <v>0</v>
      </c>
      <c r="V12" s="14">
        <v>0</v>
      </c>
      <c r="W12" s="14">
        <v>0</v>
      </c>
      <c r="X12" s="14">
        <v>0</v>
      </c>
      <c r="Y12" s="14">
        <v>0</v>
      </c>
      <c r="Z12" s="14">
        <v>0</v>
      </c>
      <c r="AA12" s="14"/>
      <c r="AB12" s="14">
        <v>0</v>
      </c>
      <c r="AC12" s="14">
        <v>0</v>
      </c>
      <c r="AD12" s="14">
        <v>0</v>
      </c>
      <c r="AE12" s="14"/>
      <c r="AF12" s="14">
        <v>0</v>
      </c>
      <c r="AG12" s="14">
        <v>0</v>
      </c>
      <c r="AH12" s="14">
        <v>0</v>
      </c>
      <c r="AI12" s="14">
        <v>0</v>
      </c>
      <c r="AJ12" s="14"/>
      <c r="AK12" s="14">
        <v>0</v>
      </c>
      <c r="AL12" s="14">
        <v>0</v>
      </c>
      <c r="AM12" s="14">
        <v>0</v>
      </c>
      <c r="AN12" s="14">
        <v>0</v>
      </c>
      <c r="AO12" s="14"/>
      <c r="AP12" s="14">
        <v>0</v>
      </c>
      <c r="AQ12" s="14">
        <v>0</v>
      </c>
      <c r="AR12" s="14">
        <v>0</v>
      </c>
      <c r="AS12" s="14"/>
      <c r="AT12" s="14">
        <v>0</v>
      </c>
      <c r="AU12" s="14">
        <v>0</v>
      </c>
      <c r="AV12" s="14">
        <v>0</v>
      </c>
      <c r="AW12" s="14"/>
      <c r="AX12" s="14">
        <v>0</v>
      </c>
      <c r="AY12" s="14">
        <v>0</v>
      </c>
      <c r="AZ12" s="14">
        <v>0</v>
      </c>
      <c r="BA12" s="14"/>
      <c r="BB12" s="14">
        <v>0</v>
      </c>
      <c r="BC12" s="14">
        <v>0</v>
      </c>
      <c r="BD12" s="14"/>
      <c r="BE12" s="14">
        <v>0</v>
      </c>
      <c r="BF12" s="14">
        <v>0</v>
      </c>
      <c r="BG12" s="14"/>
      <c r="BH12" s="14">
        <v>0</v>
      </c>
      <c r="BI12" s="14">
        <v>0</v>
      </c>
    </row>
    <row r="13" spans="2:61" x14ac:dyDescent="0.35">
      <c r="B13" s="15" t="s">
        <v>124</v>
      </c>
      <c r="C13" s="14">
        <v>0</v>
      </c>
      <c r="D13" s="14">
        <v>0</v>
      </c>
      <c r="E13" s="14">
        <v>0</v>
      </c>
      <c r="F13" s="14"/>
      <c r="G13" s="14">
        <v>0</v>
      </c>
      <c r="H13" s="14">
        <v>0</v>
      </c>
      <c r="I13" s="14">
        <v>0</v>
      </c>
      <c r="J13" s="14">
        <v>0</v>
      </c>
      <c r="K13" s="14">
        <v>0</v>
      </c>
      <c r="L13" s="14">
        <v>0</v>
      </c>
      <c r="M13" s="14"/>
      <c r="N13" s="14">
        <v>0</v>
      </c>
      <c r="O13" s="14">
        <v>0</v>
      </c>
      <c r="P13" s="14"/>
      <c r="Q13" s="14">
        <v>0</v>
      </c>
      <c r="R13" s="14">
        <v>0</v>
      </c>
      <c r="S13" s="14">
        <v>0</v>
      </c>
      <c r="T13" s="14">
        <v>0</v>
      </c>
      <c r="U13" s="14">
        <v>0</v>
      </c>
      <c r="V13" s="14">
        <v>0</v>
      </c>
      <c r="W13" s="14">
        <v>0</v>
      </c>
      <c r="X13" s="14">
        <v>0</v>
      </c>
      <c r="Y13" s="14">
        <v>0</v>
      </c>
      <c r="Z13" s="14">
        <v>0</v>
      </c>
      <c r="AA13" s="14"/>
      <c r="AB13" s="14">
        <v>0</v>
      </c>
      <c r="AC13" s="14">
        <v>0</v>
      </c>
      <c r="AD13" s="14">
        <v>0</v>
      </c>
      <c r="AE13" s="14"/>
      <c r="AF13" s="14">
        <v>0</v>
      </c>
      <c r="AG13" s="14">
        <v>0</v>
      </c>
      <c r="AH13" s="14">
        <v>0</v>
      </c>
      <c r="AI13" s="14">
        <v>0</v>
      </c>
      <c r="AJ13" s="14"/>
      <c r="AK13" s="14">
        <v>0</v>
      </c>
      <c r="AL13" s="14">
        <v>0</v>
      </c>
      <c r="AM13" s="14">
        <v>0</v>
      </c>
      <c r="AN13" s="14">
        <v>0</v>
      </c>
      <c r="AO13" s="14"/>
      <c r="AP13" s="14">
        <v>0</v>
      </c>
      <c r="AQ13" s="14">
        <v>0</v>
      </c>
      <c r="AR13" s="14">
        <v>0</v>
      </c>
      <c r="AS13" s="14"/>
      <c r="AT13" s="14">
        <v>0</v>
      </c>
      <c r="AU13" s="14">
        <v>0</v>
      </c>
      <c r="AV13" s="14">
        <v>0</v>
      </c>
      <c r="AW13" s="14"/>
      <c r="AX13" s="14">
        <v>0</v>
      </c>
      <c r="AY13" s="14">
        <v>0</v>
      </c>
      <c r="AZ13" s="14">
        <v>0</v>
      </c>
      <c r="BA13" s="14"/>
      <c r="BB13" s="14">
        <v>0</v>
      </c>
      <c r="BC13" s="14">
        <v>0</v>
      </c>
      <c r="BD13" s="14"/>
      <c r="BE13" s="14">
        <v>0</v>
      </c>
      <c r="BF13" s="14">
        <v>0</v>
      </c>
      <c r="BG13" s="14"/>
      <c r="BH13" s="14">
        <v>0</v>
      </c>
      <c r="BI13" s="14">
        <v>0</v>
      </c>
    </row>
    <row r="14" spans="2:61" x14ac:dyDescent="0.35">
      <c r="B14" s="15" t="s">
        <v>125</v>
      </c>
      <c r="C14" s="14">
        <v>0</v>
      </c>
      <c r="D14" s="14">
        <v>0</v>
      </c>
      <c r="E14" s="14">
        <v>0</v>
      </c>
      <c r="F14" s="14"/>
      <c r="G14" s="14">
        <v>0</v>
      </c>
      <c r="H14" s="14">
        <v>0</v>
      </c>
      <c r="I14" s="14">
        <v>0</v>
      </c>
      <c r="J14" s="14">
        <v>0</v>
      </c>
      <c r="K14" s="14">
        <v>0</v>
      </c>
      <c r="L14" s="14">
        <v>0</v>
      </c>
      <c r="M14" s="14"/>
      <c r="N14" s="14">
        <v>0</v>
      </c>
      <c r="O14" s="14">
        <v>0</v>
      </c>
      <c r="P14" s="14"/>
      <c r="Q14" s="14">
        <v>0</v>
      </c>
      <c r="R14" s="14">
        <v>0</v>
      </c>
      <c r="S14" s="14">
        <v>0</v>
      </c>
      <c r="T14" s="14">
        <v>0</v>
      </c>
      <c r="U14" s="14">
        <v>0</v>
      </c>
      <c r="V14" s="14">
        <v>0</v>
      </c>
      <c r="W14" s="14">
        <v>0</v>
      </c>
      <c r="X14" s="14">
        <v>0</v>
      </c>
      <c r="Y14" s="14">
        <v>0</v>
      </c>
      <c r="Z14" s="14">
        <v>0</v>
      </c>
      <c r="AA14" s="14"/>
      <c r="AB14" s="14">
        <v>0</v>
      </c>
      <c r="AC14" s="14">
        <v>0</v>
      </c>
      <c r="AD14" s="14">
        <v>0</v>
      </c>
      <c r="AE14" s="14"/>
      <c r="AF14" s="14">
        <v>0</v>
      </c>
      <c r="AG14" s="14">
        <v>0</v>
      </c>
      <c r="AH14" s="14">
        <v>0</v>
      </c>
      <c r="AI14" s="14">
        <v>0</v>
      </c>
      <c r="AJ14" s="14"/>
      <c r="AK14" s="14">
        <v>0</v>
      </c>
      <c r="AL14" s="14">
        <v>0</v>
      </c>
      <c r="AM14" s="14">
        <v>0</v>
      </c>
      <c r="AN14" s="14">
        <v>0</v>
      </c>
      <c r="AO14" s="14"/>
      <c r="AP14" s="14">
        <v>0</v>
      </c>
      <c r="AQ14" s="14">
        <v>0</v>
      </c>
      <c r="AR14" s="14">
        <v>0</v>
      </c>
      <c r="AS14" s="14"/>
      <c r="AT14" s="14">
        <v>0</v>
      </c>
      <c r="AU14" s="14">
        <v>0</v>
      </c>
      <c r="AV14" s="14">
        <v>0</v>
      </c>
      <c r="AW14" s="14"/>
      <c r="AX14" s="14">
        <v>0</v>
      </c>
      <c r="AY14" s="14">
        <v>0</v>
      </c>
      <c r="AZ14" s="14">
        <v>0</v>
      </c>
      <c r="BA14" s="14"/>
      <c r="BB14" s="14">
        <v>0</v>
      </c>
      <c r="BC14" s="14">
        <v>0</v>
      </c>
      <c r="BD14" s="14"/>
      <c r="BE14" s="14">
        <v>0</v>
      </c>
      <c r="BF14" s="14">
        <v>0</v>
      </c>
      <c r="BG14" s="14"/>
      <c r="BH14" s="14">
        <v>0</v>
      </c>
      <c r="BI14" s="14">
        <v>0</v>
      </c>
    </row>
    <row r="15" spans="2:61" x14ac:dyDescent="0.35">
      <c r="B15" s="15" t="s">
        <v>126</v>
      </c>
      <c r="C15" s="14">
        <v>0</v>
      </c>
      <c r="D15" s="14">
        <v>0</v>
      </c>
      <c r="E15" s="14">
        <v>0</v>
      </c>
      <c r="F15" s="14"/>
      <c r="G15" s="14">
        <v>0</v>
      </c>
      <c r="H15" s="14">
        <v>0</v>
      </c>
      <c r="I15" s="14">
        <v>0</v>
      </c>
      <c r="J15" s="14">
        <v>0</v>
      </c>
      <c r="K15" s="14">
        <v>0</v>
      </c>
      <c r="L15" s="14">
        <v>0</v>
      </c>
      <c r="M15" s="14"/>
      <c r="N15" s="14">
        <v>0</v>
      </c>
      <c r="O15" s="14">
        <v>0</v>
      </c>
      <c r="P15" s="14"/>
      <c r="Q15" s="14">
        <v>0</v>
      </c>
      <c r="R15" s="14">
        <v>0</v>
      </c>
      <c r="S15" s="14">
        <v>0</v>
      </c>
      <c r="T15" s="14">
        <v>0</v>
      </c>
      <c r="U15" s="14">
        <v>0</v>
      </c>
      <c r="V15" s="14">
        <v>0</v>
      </c>
      <c r="W15" s="14">
        <v>0</v>
      </c>
      <c r="X15" s="14">
        <v>0</v>
      </c>
      <c r="Y15" s="14">
        <v>0</v>
      </c>
      <c r="Z15" s="14">
        <v>0</v>
      </c>
      <c r="AA15" s="14"/>
      <c r="AB15" s="14">
        <v>0</v>
      </c>
      <c r="AC15" s="14">
        <v>0</v>
      </c>
      <c r="AD15" s="14">
        <v>0</v>
      </c>
      <c r="AE15" s="14"/>
      <c r="AF15" s="14">
        <v>0</v>
      </c>
      <c r="AG15" s="14">
        <v>0</v>
      </c>
      <c r="AH15" s="14">
        <v>0</v>
      </c>
      <c r="AI15" s="14">
        <v>0</v>
      </c>
      <c r="AJ15" s="14"/>
      <c r="AK15" s="14">
        <v>0</v>
      </c>
      <c r="AL15" s="14">
        <v>0</v>
      </c>
      <c r="AM15" s="14">
        <v>0</v>
      </c>
      <c r="AN15" s="14">
        <v>0</v>
      </c>
      <c r="AO15" s="14"/>
      <c r="AP15" s="14">
        <v>0</v>
      </c>
      <c r="AQ15" s="14">
        <v>0</v>
      </c>
      <c r="AR15" s="14">
        <v>0</v>
      </c>
      <c r="AS15" s="14"/>
      <c r="AT15" s="14">
        <v>0</v>
      </c>
      <c r="AU15" s="14">
        <v>0</v>
      </c>
      <c r="AV15" s="14">
        <v>0</v>
      </c>
      <c r="AW15" s="14"/>
      <c r="AX15" s="14">
        <v>0</v>
      </c>
      <c r="AY15" s="14">
        <v>0</v>
      </c>
      <c r="AZ15" s="14">
        <v>0</v>
      </c>
      <c r="BA15" s="14"/>
      <c r="BB15" s="14">
        <v>0</v>
      </c>
      <c r="BC15" s="14">
        <v>0</v>
      </c>
      <c r="BD15" s="14"/>
      <c r="BE15" s="14">
        <v>0</v>
      </c>
      <c r="BF15" s="14">
        <v>0</v>
      </c>
      <c r="BG15" s="14"/>
      <c r="BH15" s="14">
        <v>0</v>
      </c>
      <c r="BI15" s="14">
        <v>0</v>
      </c>
    </row>
    <row r="16" spans="2:61" ht="29" x14ac:dyDescent="0.35">
      <c r="B16" s="15" t="s">
        <v>131</v>
      </c>
      <c r="C16" s="14">
        <v>4.19445023056823E-2</v>
      </c>
      <c r="D16" s="14">
        <v>4.1183196635398898E-2</v>
      </c>
      <c r="E16" s="14">
        <v>4.2947856666520901E-2</v>
      </c>
      <c r="F16" s="14"/>
      <c r="G16" s="14">
        <v>1.83549801038876E-2</v>
      </c>
      <c r="H16" s="14">
        <v>3.68017206531982E-2</v>
      </c>
      <c r="I16" s="14">
        <v>3.18706564788327E-2</v>
      </c>
      <c r="J16" s="14">
        <v>4.9751627105536399E-2</v>
      </c>
      <c r="K16" s="14">
        <v>3.7783293832146903E-2</v>
      </c>
      <c r="L16" s="14">
        <v>7.2795691461373505E-2</v>
      </c>
      <c r="M16" s="14"/>
      <c r="N16" s="14">
        <v>6.1431547403344403E-2</v>
      </c>
      <c r="O16" s="14">
        <v>3.8014341949851302E-2</v>
      </c>
      <c r="P16" s="14"/>
      <c r="Q16" s="14">
        <v>3.7892048522760097E-2</v>
      </c>
      <c r="R16" s="14">
        <v>4.2760738168366598E-2</v>
      </c>
      <c r="S16" s="14">
        <v>1.4812567990290499E-2</v>
      </c>
      <c r="T16" s="14">
        <v>5.1141720295676402E-2</v>
      </c>
      <c r="U16" s="14">
        <v>0</v>
      </c>
      <c r="V16" s="14">
        <v>2.0011489453810701E-2</v>
      </c>
      <c r="W16" s="14">
        <v>4.0683507828251302E-2</v>
      </c>
      <c r="X16" s="14">
        <v>2.8484751565591E-2</v>
      </c>
      <c r="Y16" s="14">
        <v>9.7801442162176497E-2</v>
      </c>
      <c r="Z16" s="14">
        <v>0</v>
      </c>
      <c r="AA16" s="14"/>
      <c r="AB16" s="14">
        <v>5.5320525873401701E-2</v>
      </c>
      <c r="AC16" s="14">
        <v>3.6279493930617301E-2</v>
      </c>
      <c r="AD16" s="14">
        <v>3.4416225394921202E-2</v>
      </c>
      <c r="AE16" s="14"/>
      <c r="AF16" s="14">
        <v>4.4920249036636301E-2</v>
      </c>
      <c r="AG16" s="14">
        <v>3.9219863823483601E-2</v>
      </c>
      <c r="AH16" s="14">
        <v>0.13427977325360099</v>
      </c>
      <c r="AI16" s="14">
        <v>1.87659799006555E-2</v>
      </c>
      <c r="AJ16" s="14"/>
      <c r="AK16" s="14">
        <v>0</v>
      </c>
      <c r="AL16" s="14">
        <v>0</v>
      </c>
      <c r="AM16" s="14">
        <v>0</v>
      </c>
      <c r="AN16" s="14">
        <v>0</v>
      </c>
      <c r="AO16" s="14"/>
      <c r="AP16" s="14">
        <v>3.3695907240362297E-2</v>
      </c>
      <c r="AQ16" s="14">
        <v>4.0881126607775299E-2</v>
      </c>
      <c r="AR16" s="14">
        <v>4.9553359040125103E-2</v>
      </c>
      <c r="AS16" s="14"/>
      <c r="AT16" s="14">
        <v>6.99353936141036E-2</v>
      </c>
      <c r="AU16" s="14">
        <v>2.5150424801606001E-2</v>
      </c>
      <c r="AV16" s="14">
        <v>1.7959799206893799E-2</v>
      </c>
      <c r="AW16" s="14"/>
      <c r="AX16" s="14">
        <v>3.9617487026169601E-2</v>
      </c>
      <c r="AY16" s="14">
        <v>5.3262807050818602E-2</v>
      </c>
      <c r="AZ16" s="14">
        <v>2.5596499956307601E-2</v>
      </c>
      <c r="BA16" s="14"/>
      <c r="BB16" s="14">
        <v>8.3881553676086101E-2</v>
      </c>
      <c r="BC16" s="14">
        <v>4.2654413635370099E-2</v>
      </c>
      <c r="BD16" s="14"/>
      <c r="BE16" s="14">
        <v>5.0013768804568502E-2</v>
      </c>
      <c r="BF16" s="14">
        <v>2.72912708959391E-2</v>
      </c>
      <c r="BG16" s="14"/>
      <c r="BH16" s="14">
        <v>4.6385670492193401E-2</v>
      </c>
      <c r="BI16" s="14">
        <v>4.0727231410905701E-2</v>
      </c>
    </row>
    <row r="17" spans="2:61" x14ac:dyDescent="0.35">
      <c r="B17" s="15" t="s">
        <v>132</v>
      </c>
      <c r="C17" s="14">
        <v>0.136872939574089</v>
      </c>
      <c r="D17" s="14">
        <v>0.139875775523014</v>
      </c>
      <c r="E17" s="14">
        <v>0.133725502477058</v>
      </c>
      <c r="F17" s="14"/>
      <c r="G17" s="14">
        <v>0.200364364588726</v>
      </c>
      <c r="H17" s="14">
        <v>0.119851113238633</v>
      </c>
      <c r="I17" s="14">
        <v>0.11854700625751299</v>
      </c>
      <c r="J17" s="14">
        <v>0.12170240302791301</v>
      </c>
      <c r="K17" s="14">
        <v>8.9759083739795603E-2</v>
      </c>
      <c r="L17" s="14">
        <v>0.18198354888915999</v>
      </c>
      <c r="M17" s="14"/>
      <c r="N17" s="14">
        <v>0.108375711716554</v>
      </c>
      <c r="O17" s="14">
        <v>0.142620279646197</v>
      </c>
      <c r="P17" s="14"/>
      <c r="Q17" s="14">
        <v>0.12676138000516701</v>
      </c>
      <c r="R17" s="14">
        <v>0.17213238863156199</v>
      </c>
      <c r="S17" s="14">
        <v>0.12533873755393299</v>
      </c>
      <c r="T17" s="14">
        <v>0.23370694660686001</v>
      </c>
      <c r="U17" s="14">
        <v>6.3856956462361003E-2</v>
      </c>
      <c r="V17" s="14">
        <v>0.121496646525716</v>
      </c>
      <c r="W17" s="14">
        <v>0.121331770931454</v>
      </c>
      <c r="X17" s="14">
        <v>0.20445092391828801</v>
      </c>
      <c r="Y17" s="14">
        <v>7.1447498277299404E-2</v>
      </c>
      <c r="Z17" s="14">
        <v>0.22224317662978399</v>
      </c>
      <c r="AA17" s="14"/>
      <c r="AB17" s="14">
        <v>7.2833542312877295E-2</v>
      </c>
      <c r="AC17" s="14">
        <v>0.22704563558386401</v>
      </c>
      <c r="AD17" s="14">
        <v>7.1806935116133397E-2</v>
      </c>
      <c r="AE17" s="14"/>
      <c r="AF17" s="14">
        <v>6.2467343514952201E-2</v>
      </c>
      <c r="AG17" s="14">
        <v>5.5471508940897599E-2</v>
      </c>
      <c r="AH17" s="14">
        <v>0.37473795332225801</v>
      </c>
      <c r="AI17" s="14">
        <v>0.44844840962265398</v>
      </c>
      <c r="AJ17" s="14"/>
      <c r="AK17" s="14">
        <v>0</v>
      </c>
      <c r="AL17" s="14">
        <v>0</v>
      </c>
      <c r="AM17" s="14">
        <v>1</v>
      </c>
      <c r="AN17" s="14">
        <v>0</v>
      </c>
      <c r="AO17" s="14"/>
      <c r="AP17" s="14">
        <v>4.2667786627927702E-2</v>
      </c>
      <c r="AQ17" s="14">
        <v>0.107336821754361</v>
      </c>
      <c r="AR17" s="14">
        <v>0.186271657393146</v>
      </c>
      <c r="AS17" s="14"/>
      <c r="AT17" s="14">
        <v>0.108066479285018</v>
      </c>
      <c r="AU17" s="14">
        <v>0.136389067891315</v>
      </c>
      <c r="AV17" s="14">
        <v>0.16310358736112801</v>
      </c>
      <c r="AW17" s="14"/>
      <c r="AX17" s="14">
        <v>6.6180047881053902E-2</v>
      </c>
      <c r="AY17" s="14">
        <v>0.144121743985378</v>
      </c>
      <c r="AZ17" s="14">
        <v>0.13708199993695599</v>
      </c>
      <c r="BA17" s="14"/>
      <c r="BB17" s="14">
        <v>8.0316776317622102E-2</v>
      </c>
      <c r="BC17" s="14">
        <v>0.158768305493734</v>
      </c>
      <c r="BD17" s="14"/>
      <c r="BE17" s="14">
        <v>0.11211627547280199</v>
      </c>
      <c r="BF17" s="14">
        <v>0.181829334069119</v>
      </c>
      <c r="BG17" s="14"/>
      <c r="BH17" s="14">
        <v>0.136336744967092</v>
      </c>
      <c r="BI17" s="14">
        <v>0.13701990408018899</v>
      </c>
    </row>
    <row r="18" spans="2:61" x14ac:dyDescent="0.35">
      <c r="B18" s="15" t="s">
        <v>133</v>
      </c>
      <c r="C18" s="14">
        <v>1.04463173545278E-2</v>
      </c>
      <c r="D18" s="14">
        <v>9.4608121510933191E-3</v>
      </c>
      <c r="E18" s="14">
        <v>1.1411706207192E-2</v>
      </c>
      <c r="F18" s="14"/>
      <c r="G18" s="14">
        <v>2.5202345713029602E-2</v>
      </c>
      <c r="H18" s="14">
        <v>1.6916644498890201E-2</v>
      </c>
      <c r="I18" s="14">
        <v>4.9018279806858798E-3</v>
      </c>
      <c r="J18" s="14">
        <v>5.4586785849616397E-3</v>
      </c>
      <c r="K18" s="14">
        <v>1.4733208547519999E-2</v>
      </c>
      <c r="L18" s="14">
        <v>0</v>
      </c>
      <c r="M18" s="14"/>
      <c r="N18" s="14">
        <v>3.6515157081729701E-3</v>
      </c>
      <c r="O18" s="14">
        <v>1.18166975184985E-2</v>
      </c>
      <c r="P18" s="14"/>
      <c r="Q18" s="14">
        <v>0</v>
      </c>
      <c r="R18" s="14">
        <v>1.44260286213452E-2</v>
      </c>
      <c r="S18" s="14">
        <v>1.3510039232860101E-2</v>
      </c>
      <c r="T18" s="14">
        <v>0</v>
      </c>
      <c r="U18" s="14">
        <v>0</v>
      </c>
      <c r="V18" s="14">
        <v>3.6581238659478398E-2</v>
      </c>
      <c r="W18" s="14">
        <v>0</v>
      </c>
      <c r="X18" s="14">
        <v>1.89702906235403E-2</v>
      </c>
      <c r="Y18" s="14">
        <v>0</v>
      </c>
      <c r="Z18" s="14">
        <v>3.4714402449261703E-2</v>
      </c>
      <c r="AA18" s="14"/>
      <c r="AB18" s="14">
        <v>3.3328273937508601E-3</v>
      </c>
      <c r="AC18" s="14">
        <v>1.2393738189099701E-2</v>
      </c>
      <c r="AD18" s="14">
        <v>7.8580703780885899E-3</v>
      </c>
      <c r="AE18" s="14"/>
      <c r="AF18" s="14">
        <v>1.86452785472651E-3</v>
      </c>
      <c r="AG18" s="14">
        <v>2.4240182193632199E-3</v>
      </c>
      <c r="AH18" s="14">
        <v>2.04994607865976E-2</v>
      </c>
      <c r="AI18" s="14">
        <v>4.6515880773182597E-2</v>
      </c>
      <c r="AJ18" s="14"/>
      <c r="AK18" s="14">
        <v>0</v>
      </c>
      <c r="AL18" s="14">
        <v>0</v>
      </c>
      <c r="AM18" s="14">
        <v>0</v>
      </c>
      <c r="AN18" s="14">
        <v>1</v>
      </c>
      <c r="AO18" s="14"/>
      <c r="AP18" s="14">
        <v>0</v>
      </c>
      <c r="AQ18" s="14">
        <v>1.79287307915614E-2</v>
      </c>
      <c r="AR18" s="14">
        <v>4.3544863371568999E-3</v>
      </c>
      <c r="AS18" s="14"/>
      <c r="AT18" s="14">
        <v>2.5377139698596501E-3</v>
      </c>
      <c r="AU18" s="14">
        <v>1.12672583292905E-2</v>
      </c>
      <c r="AV18" s="14">
        <v>1.7614013052008999E-2</v>
      </c>
      <c r="AW18" s="14"/>
      <c r="AX18" s="14">
        <v>6.2389906725067697E-3</v>
      </c>
      <c r="AY18" s="14">
        <v>1.6015702132071E-2</v>
      </c>
      <c r="AZ18" s="14">
        <v>5.3115219559604302E-3</v>
      </c>
      <c r="BA18" s="14"/>
      <c r="BB18" s="14">
        <v>6.5548051197980798E-3</v>
      </c>
      <c r="BC18" s="14">
        <v>1.22677954278542E-2</v>
      </c>
      <c r="BD18" s="14"/>
      <c r="BE18" s="14">
        <v>9.4319116126056098E-3</v>
      </c>
      <c r="BF18" s="14">
        <v>1.2288408216418399E-2</v>
      </c>
      <c r="BG18" s="14"/>
      <c r="BH18" s="14">
        <v>4.2253219885636604E-3</v>
      </c>
      <c r="BI18" s="14">
        <v>1.21514175168068E-2</v>
      </c>
    </row>
    <row r="19" spans="2:61" x14ac:dyDescent="0.35">
      <c r="B19" s="15" t="s">
        <v>86</v>
      </c>
      <c r="C19" s="20">
        <v>0.110233733385706</v>
      </c>
      <c r="D19" s="20">
        <v>7.9164401501597398E-2</v>
      </c>
      <c r="E19" s="20">
        <v>0.1390027994046</v>
      </c>
      <c r="F19" s="20"/>
      <c r="G19" s="20">
        <v>8.0322226450224299E-2</v>
      </c>
      <c r="H19" s="20">
        <v>6.3092950636904704E-2</v>
      </c>
      <c r="I19" s="20">
        <v>0.112164556642721</v>
      </c>
      <c r="J19" s="20">
        <v>0.17385186379041601</v>
      </c>
      <c r="K19" s="20">
        <v>0.13380712872264799</v>
      </c>
      <c r="L19" s="20">
        <v>0.102121064280353</v>
      </c>
      <c r="M19" s="20"/>
      <c r="N19" s="20">
        <v>7.2502564302103695E-2</v>
      </c>
      <c r="O19" s="20">
        <v>0.11784338093197901</v>
      </c>
      <c r="P19" s="20"/>
      <c r="Q19" s="20">
        <v>0.17769165012302501</v>
      </c>
      <c r="R19" s="20">
        <v>0.117750491740515</v>
      </c>
      <c r="S19" s="20">
        <v>0.107666970274347</v>
      </c>
      <c r="T19" s="20">
        <v>9.3632760895083406E-2</v>
      </c>
      <c r="U19" s="20">
        <v>0.10082516206804901</v>
      </c>
      <c r="V19" s="20">
        <v>8.5056653362168694E-2</v>
      </c>
      <c r="W19" s="20">
        <v>5.9994438531650401E-2</v>
      </c>
      <c r="X19" s="20">
        <v>7.2511331267906098E-2</v>
      </c>
      <c r="Y19" s="20">
        <v>0.104709692020364</v>
      </c>
      <c r="Z19" s="20">
        <v>0.327838161984087</v>
      </c>
      <c r="AA19" s="20"/>
      <c r="AB19" s="20">
        <v>2.9157400035141098E-2</v>
      </c>
      <c r="AC19" s="20">
        <v>0.18459925792703899</v>
      </c>
      <c r="AD19" s="20">
        <v>6.1936261460581003E-2</v>
      </c>
      <c r="AE19" s="20"/>
      <c r="AF19" s="20">
        <v>5.3357576936039201E-2</v>
      </c>
      <c r="AG19" s="20">
        <v>0.110995275150387</v>
      </c>
      <c r="AH19" s="20">
        <v>0.22033617765003699</v>
      </c>
      <c r="AI19" s="20">
        <v>0.17438349006221601</v>
      </c>
      <c r="AJ19" s="20"/>
      <c r="AK19" s="20">
        <v>0</v>
      </c>
      <c r="AL19" s="20">
        <v>0</v>
      </c>
      <c r="AM19" s="20">
        <v>0</v>
      </c>
      <c r="AN19" s="20">
        <v>0</v>
      </c>
      <c r="AO19" s="20"/>
      <c r="AP19" s="20">
        <v>1.56471496201331E-2</v>
      </c>
      <c r="AQ19" s="20">
        <v>9.908203701196E-2</v>
      </c>
      <c r="AR19" s="20">
        <v>0.123268346137793</v>
      </c>
      <c r="AS19" s="20"/>
      <c r="AT19" s="20">
        <v>7.24241959672519E-2</v>
      </c>
      <c r="AU19" s="20">
        <v>0.115231924336995</v>
      </c>
      <c r="AV19" s="20">
        <v>0.109694427787511</v>
      </c>
      <c r="AW19" s="20"/>
      <c r="AX19" s="20">
        <v>5.7999237414896702E-2</v>
      </c>
      <c r="AY19" s="20">
        <v>0.109468616196316</v>
      </c>
      <c r="AZ19" s="20">
        <v>8.8920846576575896E-2</v>
      </c>
      <c r="BA19" s="20"/>
      <c r="BB19" s="20">
        <v>4.4134862935783399E-2</v>
      </c>
      <c r="BC19" s="20">
        <v>0.11798877072982</v>
      </c>
      <c r="BD19" s="20"/>
      <c r="BE19" s="20">
        <v>7.8787351859183896E-2</v>
      </c>
      <c r="BF19" s="20">
        <v>0.16733819332277899</v>
      </c>
      <c r="BG19" s="20"/>
      <c r="BH19" s="20">
        <v>0.108708625222454</v>
      </c>
      <c r="BI19" s="20">
        <v>0.11065174722813501</v>
      </c>
    </row>
    <row r="20" spans="2:61" x14ac:dyDescent="0.35">
      <c r="B20" s="16"/>
    </row>
    <row r="21" spans="2:61" x14ac:dyDescent="0.35">
      <c r="B21" t="s">
        <v>88</v>
      </c>
    </row>
    <row r="22" spans="2:61" x14ac:dyDescent="0.35">
      <c r="B22" t="s">
        <v>89</v>
      </c>
    </row>
    <row r="24" spans="2:61" x14ac:dyDescent="0.35">
      <c r="B24"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I32"/>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135</v>
      </c>
      <c r="C9" s="14">
        <v>0.50751635762316205</v>
      </c>
      <c r="D9" s="14">
        <v>0.51620100105437305</v>
      </c>
      <c r="E9" s="14">
        <v>0.49596407726739</v>
      </c>
      <c r="F9" s="14"/>
      <c r="G9" s="14">
        <v>0.50340037185912501</v>
      </c>
      <c r="H9" s="14">
        <v>0.499329671777554</v>
      </c>
      <c r="I9" s="14">
        <v>0.45112421920484702</v>
      </c>
      <c r="J9" s="14">
        <v>0.50991923266878303</v>
      </c>
      <c r="K9" s="14">
        <v>0.44863338793691798</v>
      </c>
      <c r="L9" s="14">
        <v>0.629567505878461</v>
      </c>
      <c r="M9" s="14"/>
      <c r="N9" s="14">
        <v>0.58654108402061</v>
      </c>
      <c r="O9" s="14">
        <v>0.49157859767745898</v>
      </c>
      <c r="P9" s="14"/>
      <c r="Q9" s="14">
        <v>0.56277733003157604</v>
      </c>
      <c r="R9" s="14">
        <v>0.42565014648140298</v>
      </c>
      <c r="S9" s="14">
        <v>0.51127131616280896</v>
      </c>
      <c r="T9" s="14">
        <v>0.65128389091771299</v>
      </c>
      <c r="U9" s="14">
        <v>0.40067147837081202</v>
      </c>
      <c r="V9" s="14">
        <v>0.44975292275898299</v>
      </c>
      <c r="W9" s="14">
        <v>0.61655335347864004</v>
      </c>
      <c r="X9" s="14">
        <v>0.46382869602619098</v>
      </c>
      <c r="Y9" s="14">
        <v>0.515797332792295</v>
      </c>
      <c r="Z9" s="14">
        <v>0.55118892805818798</v>
      </c>
      <c r="AA9" s="14"/>
      <c r="AB9" s="14">
        <v>0.496140319096323</v>
      </c>
      <c r="AC9" s="14">
        <v>0.48763978509339101</v>
      </c>
      <c r="AD9" s="14">
        <v>0.53796039414067898</v>
      </c>
      <c r="AE9" s="14"/>
      <c r="AF9" s="14">
        <v>0.46897712184625601</v>
      </c>
      <c r="AG9" s="14">
        <v>0.51202187750700301</v>
      </c>
      <c r="AH9" s="14">
        <v>0.48924999562361898</v>
      </c>
      <c r="AI9" s="14">
        <v>0.61546043642574799</v>
      </c>
      <c r="AJ9" s="14"/>
      <c r="AK9" s="14">
        <v>0.456575260721229</v>
      </c>
      <c r="AL9" s="14">
        <v>0.55964479004774803</v>
      </c>
      <c r="AM9" s="14">
        <v>0.59162265624268495</v>
      </c>
      <c r="AN9" s="14">
        <v>0.480605711146807</v>
      </c>
      <c r="AO9" s="14"/>
      <c r="AP9" s="14">
        <v>0.42350995317955797</v>
      </c>
      <c r="AQ9" s="14">
        <v>0.47201195710511501</v>
      </c>
      <c r="AR9" s="14">
        <v>0.57298299376155004</v>
      </c>
      <c r="AS9" s="14"/>
      <c r="AT9" s="14">
        <v>0.47664099045951902</v>
      </c>
      <c r="AU9" s="14">
        <v>0.52120572370164597</v>
      </c>
      <c r="AV9" s="14">
        <v>0.52894052940792102</v>
      </c>
      <c r="AW9" s="14"/>
      <c r="AX9" s="14">
        <v>0.42308306382649002</v>
      </c>
      <c r="AY9" s="14">
        <v>0.50464768008711303</v>
      </c>
      <c r="AZ9" s="14">
        <v>0.56171391052462405</v>
      </c>
      <c r="BA9" s="14"/>
      <c r="BB9" s="14">
        <v>0.48369158348055402</v>
      </c>
      <c r="BC9" s="14">
        <v>0.52484608590425297</v>
      </c>
      <c r="BD9" s="14"/>
      <c r="BE9" s="14">
        <v>0.51576017942686703</v>
      </c>
      <c r="BF9" s="14">
        <v>0.49254614581927098</v>
      </c>
      <c r="BG9" s="14"/>
      <c r="BH9" s="14">
        <v>0.48707520625381001</v>
      </c>
      <c r="BI9" s="14">
        <v>0.51311903186846797</v>
      </c>
    </row>
    <row r="10" spans="2:61" x14ac:dyDescent="0.35">
      <c r="B10" s="15" t="s">
        <v>136</v>
      </c>
      <c r="C10" s="14">
        <v>0.47473704871769701</v>
      </c>
      <c r="D10" s="14">
        <v>0.47899102181453002</v>
      </c>
      <c r="E10" s="14">
        <v>0.47099555872335302</v>
      </c>
      <c r="F10" s="14"/>
      <c r="G10" s="14">
        <v>0.52906972780172501</v>
      </c>
      <c r="H10" s="14">
        <v>0.443292966186485</v>
      </c>
      <c r="I10" s="14">
        <v>0.44491475280930598</v>
      </c>
      <c r="J10" s="14">
        <v>0.52217954514034304</v>
      </c>
      <c r="K10" s="14">
        <v>0.48334807861426998</v>
      </c>
      <c r="L10" s="14">
        <v>0.45010103824217901</v>
      </c>
      <c r="M10" s="14"/>
      <c r="N10" s="14">
        <v>0.50294948573730502</v>
      </c>
      <c r="O10" s="14">
        <v>0.469047145453238</v>
      </c>
      <c r="P10" s="14"/>
      <c r="Q10" s="14">
        <v>0.55781071687496098</v>
      </c>
      <c r="R10" s="14">
        <v>0.39575014850482398</v>
      </c>
      <c r="S10" s="14">
        <v>0.48064189689702602</v>
      </c>
      <c r="T10" s="14">
        <v>0.469169695774314</v>
      </c>
      <c r="U10" s="14">
        <v>0.43848211596107001</v>
      </c>
      <c r="V10" s="14">
        <v>0.57567757493272498</v>
      </c>
      <c r="W10" s="14">
        <v>0.45788372634372498</v>
      </c>
      <c r="X10" s="14">
        <v>0.46843619416034799</v>
      </c>
      <c r="Y10" s="14">
        <v>0.50563970786968304</v>
      </c>
      <c r="Z10" s="14">
        <v>0.425181462388664</v>
      </c>
      <c r="AA10" s="14"/>
      <c r="AB10" s="14">
        <v>0.44267141655527698</v>
      </c>
      <c r="AC10" s="14">
        <v>0.51481177380198895</v>
      </c>
      <c r="AD10" s="14">
        <v>0.48344185267378798</v>
      </c>
      <c r="AE10" s="14"/>
      <c r="AF10" s="14">
        <v>0.45548673450914801</v>
      </c>
      <c r="AG10" s="14">
        <v>0.45780081778947701</v>
      </c>
      <c r="AH10" s="14">
        <v>0.53797086272577499</v>
      </c>
      <c r="AI10" s="14">
        <v>0.56640926826767901</v>
      </c>
      <c r="AJ10" s="14"/>
      <c r="AK10" s="14">
        <v>0.43539122106923001</v>
      </c>
      <c r="AL10" s="14">
        <v>0.49590899765283802</v>
      </c>
      <c r="AM10" s="14">
        <v>0.57148026625977699</v>
      </c>
      <c r="AN10" s="14">
        <v>0.34316045290261099</v>
      </c>
      <c r="AO10" s="14"/>
      <c r="AP10" s="14">
        <v>0.29228022064426801</v>
      </c>
      <c r="AQ10" s="14">
        <v>0.49656021429864999</v>
      </c>
      <c r="AR10" s="14">
        <v>0.51323840770917295</v>
      </c>
      <c r="AS10" s="14"/>
      <c r="AT10" s="14">
        <v>0.40747072928397898</v>
      </c>
      <c r="AU10" s="14">
        <v>0.49887664290706202</v>
      </c>
      <c r="AV10" s="14">
        <v>0.53417503455564996</v>
      </c>
      <c r="AW10" s="14"/>
      <c r="AX10" s="14">
        <v>0.38991207112257897</v>
      </c>
      <c r="AY10" s="14">
        <v>0.497723291574872</v>
      </c>
      <c r="AZ10" s="14">
        <v>0.499623576753223</v>
      </c>
      <c r="BA10" s="14"/>
      <c r="BB10" s="14">
        <v>0.45256308937370998</v>
      </c>
      <c r="BC10" s="14">
        <v>0.51553451991025201</v>
      </c>
      <c r="BD10" s="14"/>
      <c r="BE10" s="14">
        <v>0.49423575142791298</v>
      </c>
      <c r="BF10" s="14">
        <v>0.43932874945753297</v>
      </c>
      <c r="BG10" s="14"/>
      <c r="BH10" s="14">
        <v>0.470922600609197</v>
      </c>
      <c r="BI10" s="14">
        <v>0.47578254316130197</v>
      </c>
    </row>
    <row r="11" spans="2:61" ht="29" x14ac:dyDescent="0.35">
      <c r="B11" s="15" t="s">
        <v>137</v>
      </c>
      <c r="C11" s="14">
        <v>0.44145235879740302</v>
      </c>
      <c r="D11" s="14">
        <v>0.42837453977623102</v>
      </c>
      <c r="E11" s="14">
        <v>0.45452750940161901</v>
      </c>
      <c r="F11" s="14"/>
      <c r="G11" s="14">
        <v>0.40433996940224398</v>
      </c>
      <c r="H11" s="14">
        <v>0.47856433454268699</v>
      </c>
      <c r="I11" s="14">
        <v>0.47143731634427999</v>
      </c>
      <c r="J11" s="14">
        <v>0.41845940015740501</v>
      </c>
      <c r="K11" s="14">
        <v>0.44649079075104903</v>
      </c>
      <c r="L11" s="14">
        <v>0.41128369945523902</v>
      </c>
      <c r="M11" s="14"/>
      <c r="N11" s="14">
        <v>0.37247366392084802</v>
      </c>
      <c r="O11" s="14">
        <v>0.45536402835233902</v>
      </c>
      <c r="P11" s="14"/>
      <c r="Q11" s="14">
        <v>0.50673342782381503</v>
      </c>
      <c r="R11" s="14">
        <v>0.417963163722537</v>
      </c>
      <c r="S11" s="14">
        <v>0.43141137976390398</v>
      </c>
      <c r="T11" s="14">
        <v>0.44428652819498599</v>
      </c>
      <c r="U11" s="14">
        <v>0.41951384649492302</v>
      </c>
      <c r="V11" s="14">
        <v>0.40303810105186999</v>
      </c>
      <c r="W11" s="14">
        <v>0.39672350881650398</v>
      </c>
      <c r="X11" s="14">
        <v>0.494280904510074</v>
      </c>
      <c r="Y11" s="14">
        <v>0.451519719872577</v>
      </c>
      <c r="Z11" s="14">
        <v>0.47147394135148801</v>
      </c>
      <c r="AA11" s="14"/>
      <c r="AB11" s="14">
        <v>0.42280948537646401</v>
      </c>
      <c r="AC11" s="14">
        <v>0.49169665723453898</v>
      </c>
      <c r="AD11" s="14">
        <v>0.43262474686702401</v>
      </c>
      <c r="AE11" s="14"/>
      <c r="AF11" s="14">
        <v>0.432558026316885</v>
      </c>
      <c r="AG11" s="14">
        <v>0.46235085820940203</v>
      </c>
      <c r="AH11" s="14">
        <v>0.33604678071040001</v>
      </c>
      <c r="AI11" s="14">
        <v>0.46800907277780202</v>
      </c>
      <c r="AJ11" s="14"/>
      <c r="AK11" s="14">
        <v>0.44860659810463399</v>
      </c>
      <c r="AL11" s="14">
        <v>0.42275768673325298</v>
      </c>
      <c r="AM11" s="14">
        <v>0.45724056970404098</v>
      </c>
      <c r="AN11" s="14">
        <v>0.41640594358958699</v>
      </c>
      <c r="AO11" s="14"/>
      <c r="AP11" s="14">
        <v>0.43735997921956599</v>
      </c>
      <c r="AQ11" s="14">
        <v>0.44206089395149401</v>
      </c>
      <c r="AR11" s="14">
        <v>0.45111704488821402</v>
      </c>
      <c r="AS11" s="14"/>
      <c r="AT11" s="14">
        <v>0.45461301905917001</v>
      </c>
      <c r="AU11" s="14">
        <v>0.45282046583130398</v>
      </c>
      <c r="AV11" s="14">
        <v>0.42975593832387199</v>
      </c>
      <c r="AW11" s="14"/>
      <c r="AX11" s="14">
        <v>0.38862353918606202</v>
      </c>
      <c r="AY11" s="14">
        <v>0.43483731441058798</v>
      </c>
      <c r="AZ11" s="14">
        <v>0.48310526302845203</v>
      </c>
      <c r="BA11" s="14"/>
      <c r="BB11" s="14">
        <v>0.40963444185129599</v>
      </c>
      <c r="BC11" s="14">
        <v>0.42604704085482997</v>
      </c>
      <c r="BD11" s="14"/>
      <c r="BE11" s="14">
        <v>0.434939892095909</v>
      </c>
      <c r="BF11" s="14">
        <v>0.45327854915044402</v>
      </c>
      <c r="BG11" s="14"/>
      <c r="BH11" s="14">
        <v>0.39326363238239898</v>
      </c>
      <c r="BI11" s="14">
        <v>0.45466031032229598</v>
      </c>
    </row>
    <row r="12" spans="2:61" x14ac:dyDescent="0.35">
      <c r="B12" s="15" t="s">
        <v>138</v>
      </c>
      <c r="C12" s="14">
        <v>0.40763183314308199</v>
      </c>
      <c r="D12" s="14">
        <v>0.43883800961269498</v>
      </c>
      <c r="E12" s="14">
        <v>0.37860073155879798</v>
      </c>
      <c r="F12" s="14"/>
      <c r="G12" s="14">
        <v>0.46656577736041999</v>
      </c>
      <c r="H12" s="14">
        <v>0.41664485663617101</v>
      </c>
      <c r="I12" s="14">
        <v>0.42374308572875602</v>
      </c>
      <c r="J12" s="14">
        <v>0.41699362815066399</v>
      </c>
      <c r="K12" s="14">
        <v>0.41379345042057503</v>
      </c>
      <c r="L12" s="14">
        <v>0.31997374998080202</v>
      </c>
      <c r="M12" s="14"/>
      <c r="N12" s="14">
        <v>0.42645283865246703</v>
      </c>
      <c r="O12" s="14">
        <v>0.40383600009917298</v>
      </c>
      <c r="P12" s="14"/>
      <c r="Q12" s="14">
        <v>0.35444748589809399</v>
      </c>
      <c r="R12" s="14">
        <v>0.32183033467573702</v>
      </c>
      <c r="S12" s="14">
        <v>0.52241851227466696</v>
      </c>
      <c r="T12" s="14">
        <v>0.54005379840783296</v>
      </c>
      <c r="U12" s="14">
        <v>0.42875647028904601</v>
      </c>
      <c r="V12" s="14">
        <v>0.35816897274104398</v>
      </c>
      <c r="W12" s="14">
        <v>0.39211331507988501</v>
      </c>
      <c r="X12" s="14">
        <v>0.478740095345632</v>
      </c>
      <c r="Y12" s="14">
        <v>0.43461359937854499</v>
      </c>
      <c r="Z12" s="14">
        <v>0.295063742594182</v>
      </c>
      <c r="AA12" s="14"/>
      <c r="AB12" s="14">
        <v>0.33695864795406599</v>
      </c>
      <c r="AC12" s="14">
        <v>0.42730909491783298</v>
      </c>
      <c r="AD12" s="14">
        <v>0.469522660828114</v>
      </c>
      <c r="AE12" s="14"/>
      <c r="AF12" s="14">
        <v>0.33401456527232598</v>
      </c>
      <c r="AG12" s="14">
        <v>0.49993436209964198</v>
      </c>
      <c r="AH12" s="14">
        <v>0.55501167822165298</v>
      </c>
      <c r="AI12" s="14">
        <v>0.35730295996512001</v>
      </c>
      <c r="AJ12" s="14"/>
      <c r="AK12" s="14">
        <v>0.30879780816867303</v>
      </c>
      <c r="AL12" s="14">
        <v>0.48235924724253398</v>
      </c>
      <c r="AM12" s="14">
        <v>0.38566216823962901</v>
      </c>
      <c r="AN12" s="14">
        <v>0.431291670053982</v>
      </c>
      <c r="AO12" s="14"/>
      <c r="AP12" s="14">
        <v>0.23050727445118199</v>
      </c>
      <c r="AQ12" s="14">
        <v>0.41048741368770097</v>
      </c>
      <c r="AR12" s="14">
        <v>0.48636038241572599</v>
      </c>
      <c r="AS12" s="14"/>
      <c r="AT12" s="14">
        <v>0.37907000260069201</v>
      </c>
      <c r="AU12" s="14">
        <v>0.41963237107787899</v>
      </c>
      <c r="AV12" s="14">
        <v>0.45504275614349998</v>
      </c>
      <c r="AW12" s="14"/>
      <c r="AX12" s="14">
        <v>0.26762879002612899</v>
      </c>
      <c r="AY12" s="14">
        <v>0.38938248516016</v>
      </c>
      <c r="AZ12" s="14">
        <v>0.50348764435121496</v>
      </c>
      <c r="BA12" s="14"/>
      <c r="BB12" s="14">
        <v>0.42240923597355601</v>
      </c>
      <c r="BC12" s="14">
        <v>0.422659928254974</v>
      </c>
      <c r="BD12" s="14"/>
      <c r="BE12" s="14">
        <v>0.43290149368835501</v>
      </c>
      <c r="BF12" s="14">
        <v>0.36174387248808898</v>
      </c>
      <c r="BG12" s="14"/>
      <c r="BH12" s="14">
        <v>0.40268191649181301</v>
      </c>
      <c r="BI12" s="14">
        <v>0.40898854588579298</v>
      </c>
    </row>
    <row r="13" spans="2:61" ht="29" x14ac:dyDescent="0.35">
      <c r="B13" s="15" t="s">
        <v>139</v>
      </c>
      <c r="C13" s="14">
        <v>0.38155501233414302</v>
      </c>
      <c r="D13" s="14">
        <v>0.34141952399389103</v>
      </c>
      <c r="E13" s="14">
        <v>0.418499104434359</v>
      </c>
      <c r="F13" s="14"/>
      <c r="G13" s="14">
        <v>0.35659627894495199</v>
      </c>
      <c r="H13" s="14">
        <v>0.45082889540033599</v>
      </c>
      <c r="I13" s="14">
        <v>0.36000243437611101</v>
      </c>
      <c r="J13" s="14">
        <v>0.35601207208137098</v>
      </c>
      <c r="K13" s="14">
        <v>0.30991844739507302</v>
      </c>
      <c r="L13" s="14">
        <v>0.42854403867938001</v>
      </c>
      <c r="M13" s="14"/>
      <c r="N13" s="14">
        <v>0.38749419279106001</v>
      </c>
      <c r="O13" s="14">
        <v>0.380357194426865</v>
      </c>
      <c r="P13" s="14"/>
      <c r="Q13" s="14">
        <v>0.51928946560121803</v>
      </c>
      <c r="R13" s="14">
        <v>0.37576396491901798</v>
      </c>
      <c r="S13" s="14">
        <v>0.44705767617171899</v>
      </c>
      <c r="T13" s="14">
        <v>0.43549554060497297</v>
      </c>
      <c r="U13" s="14">
        <v>0.39835357643560199</v>
      </c>
      <c r="V13" s="14">
        <v>0.37130346242454498</v>
      </c>
      <c r="W13" s="14">
        <v>0.39673627661344502</v>
      </c>
      <c r="X13" s="14">
        <v>0.34949490206414302</v>
      </c>
      <c r="Y13" s="14">
        <v>0.337750216000332</v>
      </c>
      <c r="Z13" s="14">
        <v>0.37980720754098501</v>
      </c>
      <c r="AA13" s="14"/>
      <c r="AB13" s="14">
        <v>0.40153129094001799</v>
      </c>
      <c r="AC13" s="14">
        <v>0.37001240021936499</v>
      </c>
      <c r="AD13" s="14">
        <v>0.36729132571693301</v>
      </c>
      <c r="AE13" s="14"/>
      <c r="AF13" s="14">
        <v>0.40167809346708</v>
      </c>
      <c r="AG13" s="14">
        <v>0.36051067577804002</v>
      </c>
      <c r="AH13" s="14">
        <v>0.33954684193302298</v>
      </c>
      <c r="AI13" s="14">
        <v>0.399181484061573</v>
      </c>
      <c r="AJ13" s="14"/>
      <c r="AK13" s="14">
        <v>0.39629691515692</v>
      </c>
      <c r="AL13" s="14">
        <v>0.35258153800011199</v>
      </c>
      <c r="AM13" s="14">
        <v>0.379511783959947</v>
      </c>
      <c r="AN13" s="14">
        <v>0.39883187965476102</v>
      </c>
      <c r="AO13" s="14"/>
      <c r="AP13" s="14">
        <v>0.40716393823028402</v>
      </c>
      <c r="AQ13" s="14">
        <v>0.38972585015963801</v>
      </c>
      <c r="AR13" s="14">
        <v>0.37641412535607899</v>
      </c>
      <c r="AS13" s="14"/>
      <c r="AT13" s="14">
        <v>0.38355041678592</v>
      </c>
      <c r="AU13" s="14">
        <v>0.36846615052766002</v>
      </c>
      <c r="AV13" s="14">
        <v>0.38737368507155501</v>
      </c>
      <c r="AW13" s="14"/>
      <c r="AX13" s="14">
        <v>0.35761008479499801</v>
      </c>
      <c r="AY13" s="14">
        <v>0.41168065047128499</v>
      </c>
      <c r="AZ13" s="14">
        <v>0.34799063679533698</v>
      </c>
      <c r="BA13" s="14"/>
      <c r="BB13" s="14">
        <v>0.41980605464563597</v>
      </c>
      <c r="BC13" s="14">
        <v>0.314872956700045</v>
      </c>
      <c r="BD13" s="14"/>
      <c r="BE13" s="14">
        <v>0.39750911938832301</v>
      </c>
      <c r="BF13" s="14">
        <v>0.35258345430802202</v>
      </c>
      <c r="BG13" s="14"/>
      <c r="BH13" s="14">
        <v>0.34211920466769502</v>
      </c>
      <c r="BI13" s="14">
        <v>0.39236389388701298</v>
      </c>
    </row>
    <row r="14" spans="2:61" x14ac:dyDescent="0.35">
      <c r="B14" s="15" t="s">
        <v>140</v>
      </c>
      <c r="C14" s="14">
        <v>0.31784720778485498</v>
      </c>
      <c r="D14" s="14">
        <v>0.35190168880099398</v>
      </c>
      <c r="E14" s="14">
        <v>0.28964973728455901</v>
      </c>
      <c r="F14" s="14"/>
      <c r="G14" s="14">
        <v>0.39408867237805401</v>
      </c>
      <c r="H14" s="14">
        <v>0.38563116669939201</v>
      </c>
      <c r="I14" s="14">
        <v>0.347842206785065</v>
      </c>
      <c r="J14" s="14">
        <v>0.310466291651744</v>
      </c>
      <c r="K14" s="14">
        <v>0.24858093254136901</v>
      </c>
      <c r="L14" s="14">
        <v>0.21024092527742899</v>
      </c>
      <c r="M14" s="14"/>
      <c r="N14" s="14">
        <v>0.29834366224462999</v>
      </c>
      <c r="O14" s="14">
        <v>0.32178069596103498</v>
      </c>
      <c r="P14" s="14"/>
      <c r="Q14" s="14">
        <v>0.25917687683384699</v>
      </c>
      <c r="R14" s="14">
        <v>0.26498054864420001</v>
      </c>
      <c r="S14" s="14">
        <v>0.36668865739425999</v>
      </c>
      <c r="T14" s="14">
        <v>0.27990539042219997</v>
      </c>
      <c r="U14" s="14">
        <v>0.26331202004804599</v>
      </c>
      <c r="V14" s="14">
        <v>0.28559021758918302</v>
      </c>
      <c r="W14" s="14">
        <v>0.330644978822624</v>
      </c>
      <c r="X14" s="14">
        <v>0.37714597527336102</v>
      </c>
      <c r="Y14" s="14">
        <v>0.33916640472704201</v>
      </c>
      <c r="Z14" s="14">
        <v>0.41022772251436102</v>
      </c>
      <c r="AA14" s="14"/>
      <c r="AB14" s="14">
        <v>0.23460171409213501</v>
      </c>
      <c r="AC14" s="14">
        <v>0.37359090945594298</v>
      </c>
      <c r="AD14" s="14">
        <v>0.361170105978116</v>
      </c>
      <c r="AE14" s="14"/>
      <c r="AF14" s="14">
        <v>0.233302025896474</v>
      </c>
      <c r="AG14" s="14">
        <v>0.40299456263822597</v>
      </c>
      <c r="AH14" s="14">
        <v>0.33782540092406199</v>
      </c>
      <c r="AI14" s="14">
        <v>0.34198207516678603</v>
      </c>
      <c r="AJ14" s="14"/>
      <c r="AK14" s="14">
        <v>0.21734387272234701</v>
      </c>
      <c r="AL14" s="14">
        <v>0.43423617011198001</v>
      </c>
      <c r="AM14" s="14">
        <v>0.34019718184282499</v>
      </c>
      <c r="AN14" s="14">
        <v>0.24269323682004901</v>
      </c>
      <c r="AO14" s="14"/>
      <c r="AP14" s="14">
        <v>0.221931845355826</v>
      </c>
      <c r="AQ14" s="14">
        <v>0.28179308678292098</v>
      </c>
      <c r="AR14" s="14">
        <v>0.39811453282576897</v>
      </c>
      <c r="AS14" s="14"/>
      <c r="AT14" s="14">
        <v>0.32941352077159097</v>
      </c>
      <c r="AU14" s="14">
        <v>0.30233895420641899</v>
      </c>
      <c r="AV14" s="14">
        <v>0.349054301278521</v>
      </c>
      <c r="AW14" s="14"/>
      <c r="AX14" s="14">
        <v>0.181138317946934</v>
      </c>
      <c r="AY14" s="14">
        <v>0.31778128484889601</v>
      </c>
      <c r="AZ14" s="14">
        <v>0.40246269646219601</v>
      </c>
      <c r="BA14" s="14"/>
      <c r="BB14" s="14">
        <v>0.352352648492537</v>
      </c>
      <c r="BC14" s="14">
        <v>0.30387864220571698</v>
      </c>
      <c r="BD14" s="14"/>
      <c r="BE14" s="14">
        <v>0.33834881324698202</v>
      </c>
      <c r="BF14" s="14">
        <v>0.28061770629927901</v>
      </c>
      <c r="BG14" s="14"/>
      <c r="BH14" s="14">
        <v>0.32029325228081401</v>
      </c>
      <c r="BI14" s="14">
        <v>0.317176776347176</v>
      </c>
    </row>
    <row r="15" spans="2:61" ht="29" x14ac:dyDescent="0.35">
      <c r="B15" s="15" t="s">
        <v>141</v>
      </c>
      <c r="C15" s="14">
        <v>0.184878842550734</v>
      </c>
      <c r="D15" s="14">
        <v>0.15134884140576699</v>
      </c>
      <c r="E15" s="14">
        <v>0.21642762423575901</v>
      </c>
      <c r="F15" s="14"/>
      <c r="G15" s="14">
        <v>0.134939931225944</v>
      </c>
      <c r="H15" s="14">
        <v>0.1346933295079</v>
      </c>
      <c r="I15" s="14">
        <v>0.22543289382064899</v>
      </c>
      <c r="J15" s="14">
        <v>0.156513498410744</v>
      </c>
      <c r="K15" s="14">
        <v>0.21195630799244</v>
      </c>
      <c r="L15" s="14">
        <v>0.239490346294331</v>
      </c>
      <c r="M15" s="14"/>
      <c r="N15" s="14">
        <v>0.25711428836847</v>
      </c>
      <c r="O15" s="14">
        <v>0.17031034927656899</v>
      </c>
      <c r="P15" s="14"/>
      <c r="Q15" s="14">
        <v>0.19519664284048599</v>
      </c>
      <c r="R15" s="14">
        <v>0.14816618783851401</v>
      </c>
      <c r="S15" s="14">
        <v>0.14080551811946501</v>
      </c>
      <c r="T15" s="14">
        <v>0.14853654900751101</v>
      </c>
      <c r="U15" s="14">
        <v>0.18096172411318001</v>
      </c>
      <c r="V15" s="14">
        <v>0.18381176740284699</v>
      </c>
      <c r="W15" s="14">
        <v>0.15717177453308201</v>
      </c>
      <c r="X15" s="14">
        <v>0.207058452827274</v>
      </c>
      <c r="Y15" s="14">
        <v>0.26184878788796001</v>
      </c>
      <c r="Z15" s="14">
        <v>0.17115704632756401</v>
      </c>
      <c r="AA15" s="14"/>
      <c r="AB15" s="14">
        <v>0.28038461232772099</v>
      </c>
      <c r="AC15" s="14">
        <v>0.20015062363592301</v>
      </c>
      <c r="AD15" s="14">
        <v>0.112391326423555</v>
      </c>
      <c r="AE15" s="14"/>
      <c r="AF15" s="14">
        <v>0.27996536022963098</v>
      </c>
      <c r="AG15" s="14">
        <v>9.9659171690808401E-2</v>
      </c>
      <c r="AH15" s="14">
        <v>0.19247231604788601</v>
      </c>
      <c r="AI15" s="14">
        <v>0.159013854649285</v>
      </c>
      <c r="AJ15" s="14"/>
      <c r="AK15" s="14">
        <v>0.28689568816725303</v>
      </c>
      <c r="AL15" s="14">
        <v>9.7417007423085705E-2</v>
      </c>
      <c r="AM15" s="14">
        <v>0.136763792081181</v>
      </c>
      <c r="AN15" s="14">
        <v>0.22451570502510401</v>
      </c>
      <c r="AO15" s="14"/>
      <c r="AP15" s="14">
        <v>0.27576246626747503</v>
      </c>
      <c r="AQ15" s="14">
        <v>0.23869042476181099</v>
      </c>
      <c r="AR15" s="14">
        <v>0.111471877951391</v>
      </c>
      <c r="AS15" s="14"/>
      <c r="AT15" s="14">
        <v>0.24557273587811099</v>
      </c>
      <c r="AU15" s="14">
        <v>0.15864251052402201</v>
      </c>
      <c r="AV15" s="14">
        <v>0.13227899057473799</v>
      </c>
      <c r="AW15" s="14"/>
      <c r="AX15" s="14">
        <v>0.26897891899528098</v>
      </c>
      <c r="AY15" s="14">
        <v>0.20063958435065599</v>
      </c>
      <c r="AZ15" s="14">
        <v>0.12862161470352301</v>
      </c>
      <c r="BA15" s="14"/>
      <c r="BB15" s="14">
        <v>0.25519440581406799</v>
      </c>
      <c r="BC15" s="14">
        <v>0.20430113260225199</v>
      </c>
      <c r="BD15" s="14"/>
      <c r="BE15" s="14">
        <v>0.186384616361539</v>
      </c>
      <c r="BF15" s="14">
        <v>0.18214446116631899</v>
      </c>
      <c r="BG15" s="14"/>
      <c r="BH15" s="14">
        <v>0.18542826878631399</v>
      </c>
      <c r="BI15" s="14">
        <v>0.184728251414054</v>
      </c>
    </row>
    <row r="16" spans="2:61" ht="29" x14ac:dyDescent="0.35">
      <c r="B16" s="15" t="s">
        <v>142</v>
      </c>
      <c r="C16" s="14">
        <v>0.16138063378812501</v>
      </c>
      <c r="D16" s="14">
        <v>0.177106514482858</v>
      </c>
      <c r="E16" s="14">
        <v>0.142355061811027</v>
      </c>
      <c r="F16" s="14"/>
      <c r="G16" s="14">
        <v>0.24960910445260701</v>
      </c>
      <c r="H16" s="14">
        <v>0.16416967018006201</v>
      </c>
      <c r="I16" s="14">
        <v>0.14665845062383501</v>
      </c>
      <c r="J16" s="14">
        <v>0.14748116411046</v>
      </c>
      <c r="K16" s="14">
        <v>0.160639387340548</v>
      </c>
      <c r="L16" s="14">
        <v>0.123254794896254</v>
      </c>
      <c r="M16" s="14"/>
      <c r="N16" s="14">
        <v>0.168057134759171</v>
      </c>
      <c r="O16" s="14">
        <v>0.16003411258388101</v>
      </c>
      <c r="P16" s="14"/>
      <c r="Q16" s="14">
        <v>0.21840634491195501</v>
      </c>
      <c r="R16" s="14">
        <v>0.147619534859525</v>
      </c>
      <c r="S16" s="14">
        <v>0.18440014732245799</v>
      </c>
      <c r="T16" s="14">
        <v>0.19050660248548901</v>
      </c>
      <c r="U16" s="14">
        <v>0.17379429602944699</v>
      </c>
      <c r="V16" s="14">
        <v>0.20157576218779499</v>
      </c>
      <c r="W16" s="14">
        <v>0.13360968502378701</v>
      </c>
      <c r="X16" s="14">
        <v>7.33999477918066E-2</v>
      </c>
      <c r="Y16" s="14">
        <v>0.17891200889235301</v>
      </c>
      <c r="Z16" s="14">
        <v>0.14693838220239699</v>
      </c>
      <c r="AA16" s="14"/>
      <c r="AB16" s="14">
        <v>0.161367765945616</v>
      </c>
      <c r="AC16" s="14">
        <v>0.201231295596356</v>
      </c>
      <c r="AD16" s="14">
        <v>0.13576541262583</v>
      </c>
      <c r="AE16" s="14"/>
      <c r="AF16" s="14">
        <v>0.15954015071619701</v>
      </c>
      <c r="AG16" s="14">
        <v>0.169212756368186</v>
      </c>
      <c r="AH16" s="14">
        <v>0.118641923497129</v>
      </c>
      <c r="AI16" s="14">
        <v>0.16920095161276499</v>
      </c>
      <c r="AJ16" s="14"/>
      <c r="AK16" s="14">
        <v>0.15092466614998401</v>
      </c>
      <c r="AL16" s="14">
        <v>0.15508754169359801</v>
      </c>
      <c r="AM16" s="14">
        <v>0.18080991727927001</v>
      </c>
      <c r="AN16" s="14">
        <v>0.16878744166295301</v>
      </c>
      <c r="AO16" s="14"/>
      <c r="AP16" s="14">
        <v>0.14766384884380801</v>
      </c>
      <c r="AQ16" s="14">
        <v>0.17987639764067601</v>
      </c>
      <c r="AR16" s="14">
        <v>0.162711945648668</v>
      </c>
      <c r="AS16" s="14"/>
      <c r="AT16" s="14">
        <v>0.16605603738633001</v>
      </c>
      <c r="AU16" s="14">
        <v>0.158257726655084</v>
      </c>
      <c r="AV16" s="14">
        <v>0.181896813630331</v>
      </c>
      <c r="AW16" s="14"/>
      <c r="AX16" s="14">
        <v>0.13039171172507899</v>
      </c>
      <c r="AY16" s="14">
        <v>0.15967973573237801</v>
      </c>
      <c r="AZ16" s="14">
        <v>0.19279177018135599</v>
      </c>
      <c r="BA16" s="14"/>
      <c r="BB16" s="14">
        <v>0.199056545278186</v>
      </c>
      <c r="BC16" s="14">
        <v>0.14185916505288201</v>
      </c>
      <c r="BD16" s="14"/>
      <c r="BE16" s="14">
        <v>0.171922195924783</v>
      </c>
      <c r="BF16" s="14">
        <v>0.14223788401899101</v>
      </c>
      <c r="BG16" s="14"/>
      <c r="BH16" s="14">
        <v>0.16994662659061699</v>
      </c>
      <c r="BI16" s="14">
        <v>0.159032797974339</v>
      </c>
    </row>
    <row r="17" spans="2:61" ht="43.5" x14ac:dyDescent="0.35">
      <c r="B17" s="15" t="s">
        <v>143</v>
      </c>
      <c r="C17" s="14">
        <v>0.16127891648797099</v>
      </c>
      <c r="D17" s="14">
        <v>0.171133357648242</v>
      </c>
      <c r="E17" s="14">
        <v>0.151607848957729</v>
      </c>
      <c r="F17" s="14"/>
      <c r="G17" s="14">
        <v>0.21648080622405599</v>
      </c>
      <c r="H17" s="14">
        <v>0.16369861122670601</v>
      </c>
      <c r="I17" s="14">
        <v>0.17523616956872401</v>
      </c>
      <c r="J17" s="14">
        <v>0.109608286196716</v>
      </c>
      <c r="K17" s="14">
        <v>0.177102048370331</v>
      </c>
      <c r="L17" s="14">
        <v>0.13977411541406501</v>
      </c>
      <c r="M17" s="14"/>
      <c r="N17" s="14">
        <v>0.20434146371588499</v>
      </c>
      <c r="O17" s="14">
        <v>0.15259403301343399</v>
      </c>
      <c r="P17" s="14"/>
      <c r="Q17" s="14">
        <v>0.15879514081260299</v>
      </c>
      <c r="R17" s="14">
        <v>0.21579242716481101</v>
      </c>
      <c r="S17" s="14">
        <v>0.13845506487944101</v>
      </c>
      <c r="T17" s="14">
        <v>9.1762812987527795E-2</v>
      </c>
      <c r="U17" s="14">
        <v>0.103765817793689</v>
      </c>
      <c r="V17" s="14">
        <v>0.12877917750906301</v>
      </c>
      <c r="W17" s="14">
        <v>0.15506236399719101</v>
      </c>
      <c r="X17" s="14">
        <v>0.15570454682496701</v>
      </c>
      <c r="Y17" s="14">
        <v>0.16909110252614601</v>
      </c>
      <c r="Z17" s="14">
        <v>0.23110387108997199</v>
      </c>
      <c r="AA17" s="14"/>
      <c r="AB17" s="14">
        <v>9.8989538777564404E-2</v>
      </c>
      <c r="AC17" s="14">
        <v>0.19425273462336401</v>
      </c>
      <c r="AD17" s="14">
        <v>0.171523100730857</v>
      </c>
      <c r="AE17" s="14"/>
      <c r="AF17" s="14">
        <v>0.120631765235336</v>
      </c>
      <c r="AG17" s="14">
        <v>0.191799721959792</v>
      </c>
      <c r="AH17" s="14">
        <v>0.12647434348761699</v>
      </c>
      <c r="AI17" s="14">
        <v>0.21419523769513399</v>
      </c>
      <c r="AJ17" s="14"/>
      <c r="AK17" s="14">
        <v>0.128719359603748</v>
      </c>
      <c r="AL17" s="14">
        <v>0.18714557852767999</v>
      </c>
      <c r="AM17" s="14">
        <v>0.19751210277492701</v>
      </c>
      <c r="AN17" s="14">
        <v>0.36662393398586102</v>
      </c>
      <c r="AO17" s="14"/>
      <c r="AP17" s="14">
        <v>9.2957092524269702E-2</v>
      </c>
      <c r="AQ17" s="14">
        <v>0.15391140286382299</v>
      </c>
      <c r="AR17" s="14">
        <v>0.191982558618538</v>
      </c>
      <c r="AS17" s="14"/>
      <c r="AT17" s="14">
        <v>0.130054562679179</v>
      </c>
      <c r="AU17" s="14">
        <v>0.153668710476459</v>
      </c>
      <c r="AV17" s="14">
        <v>0.188874560389961</v>
      </c>
      <c r="AW17" s="14"/>
      <c r="AX17" s="14">
        <v>0.105854383381411</v>
      </c>
      <c r="AY17" s="14">
        <v>0.16255499230925499</v>
      </c>
      <c r="AZ17" s="14">
        <v>0.183854738750205</v>
      </c>
      <c r="BA17" s="14"/>
      <c r="BB17" s="14">
        <v>0.16652729108329101</v>
      </c>
      <c r="BC17" s="14">
        <v>0.17656944588905399</v>
      </c>
      <c r="BD17" s="14"/>
      <c r="BE17" s="14">
        <v>0.16641145841558899</v>
      </c>
      <c r="BF17" s="14">
        <v>0.15195857434832699</v>
      </c>
      <c r="BG17" s="14"/>
      <c r="BH17" s="14">
        <v>0.14796764595455</v>
      </c>
      <c r="BI17" s="14">
        <v>0.164927375972583</v>
      </c>
    </row>
    <row r="18" spans="2:61" x14ac:dyDescent="0.35">
      <c r="B18" s="15" t="s">
        <v>144</v>
      </c>
      <c r="C18" s="14">
        <v>0.15243804708577399</v>
      </c>
      <c r="D18" s="14">
        <v>0.148205186795212</v>
      </c>
      <c r="E18" s="14">
        <v>0.15536401014214701</v>
      </c>
      <c r="F18" s="14"/>
      <c r="G18" s="14">
        <v>0.155782489196025</v>
      </c>
      <c r="H18" s="14">
        <v>0.16206074553050301</v>
      </c>
      <c r="I18" s="14">
        <v>0.17570067196672401</v>
      </c>
      <c r="J18" s="14">
        <v>0.161900843213231</v>
      </c>
      <c r="K18" s="14">
        <v>0.125722492369467</v>
      </c>
      <c r="L18" s="14">
        <v>0.123508955316758</v>
      </c>
      <c r="M18" s="14"/>
      <c r="N18" s="14">
        <v>0.111757580091138</v>
      </c>
      <c r="O18" s="14">
        <v>0.16064251101746499</v>
      </c>
      <c r="P18" s="14"/>
      <c r="Q18" s="14">
        <v>0.23328173361507901</v>
      </c>
      <c r="R18" s="14">
        <v>0.20057817613777101</v>
      </c>
      <c r="S18" s="14">
        <v>0.19618463912551801</v>
      </c>
      <c r="T18" s="14">
        <v>0.11229940185012</v>
      </c>
      <c r="U18" s="14">
        <v>0.13071045509746901</v>
      </c>
      <c r="V18" s="14">
        <v>0.132952231368061</v>
      </c>
      <c r="W18" s="14">
        <v>0.124839591554471</v>
      </c>
      <c r="X18" s="14">
        <v>0.126155624826745</v>
      </c>
      <c r="Y18" s="14">
        <v>0.100716496207434</v>
      </c>
      <c r="Z18" s="14">
        <v>0.215987714637628</v>
      </c>
      <c r="AA18" s="14"/>
      <c r="AB18" s="14">
        <v>0.11250895052058001</v>
      </c>
      <c r="AC18" s="14">
        <v>0.16195179604384999</v>
      </c>
      <c r="AD18" s="14">
        <v>0.14899095843285601</v>
      </c>
      <c r="AE18" s="14"/>
      <c r="AF18" s="14">
        <v>0.121439143756176</v>
      </c>
      <c r="AG18" s="14">
        <v>0.163185896016979</v>
      </c>
      <c r="AH18" s="14">
        <v>0.14997570931336399</v>
      </c>
      <c r="AI18" s="14">
        <v>0.19990571246945801</v>
      </c>
      <c r="AJ18" s="14"/>
      <c r="AK18" s="14">
        <v>0.14296489667083601</v>
      </c>
      <c r="AL18" s="14">
        <v>0.142640604102823</v>
      </c>
      <c r="AM18" s="14">
        <v>0.15738455176879701</v>
      </c>
      <c r="AN18" s="14">
        <v>8.0341710939307504E-2</v>
      </c>
      <c r="AO18" s="14"/>
      <c r="AP18" s="14">
        <v>0.110572202493517</v>
      </c>
      <c r="AQ18" s="14">
        <v>0.14646832310267999</v>
      </c>
      <c r="AR18" s="14">
        <v>0.15655104231862099</v>
      </c>
      <c r="AS18" s="14"/>
      <c r="AT18" s="14">
        <v>0.135683870078293</v>
      </c>
      <c r="AU18" s="14">
        <v>0.13562059743732799</v>
      </c>
      <c r="AV18" s="14">
        <v>0.18737203645025199</v>
      </c>
      <c r="AW18" s="14"/>
      <c r="AX18" s="14">
        <v>0.197473725183372</v>
      </c>
      <c r="AY18" s="14">
        <v>0.126242093666323</v>
      </c>
      <c r="AZ18" s="14">
        <v>0.16028296278923801</v>
      </c>
      <c r="BA18" s="14"/>
      <c r="BB18" s="14">
        <v>0.105035814161945</v>
      </c>
      <c r="BC18" s="14">
        <v>0.117111924119049</v>
      </c>
      <c r="BD18" s="14"/>
      <c r="BE18" s="14">
        <v>0.15136198247374499</v>
      </c>
      <c r="BF18" s="14">
        <v>0.15439210620305199</v>
      </c>
      <c r="BG18" s="14"/>
      <c r="BH18" s="14">
        <v>0.15731770764862199</v>
      </c>
      <c r="BI18" s="14">
        <v>0.15110059069365001</v>
      </c>
    </row>
    <row r="19" spans="2:61" x14ac:dyDescent="0.35">
      <c r="B19" s="15" t="s">
        <v>145</v>
      </c>
      <c r="C19" s="14">
        <v>0.13841954284732799</v>
      </c>
      <c r="D19" s="14">
        <v>0.13618284403813499</v>
      </c>
      <c r="E19" s="14">
        <v>0.141482863776416</v>
      </c>
      <c r="F19" s="14"/>
      <c r="G19" s="14">
        <v>0.15379827709279401</v>
      </c>
      <c r="H19" s="14">
        <v>0.140961425277008</v>
      </c>
      <c r="I19" s="14">
        <v>0.16184649017361599</v>
      </c>
      <c r="J19" s="14">
        <v>0.124682547399056</v>
      </c>
      <c r="K19" s="14">
        <v>8.6463008047035703E-2</v>
      </c>
      <c r="L19" s="14">
        <v>0.15135130127649099</v>
      </c>
      <c r="M19" s="14"/>
      <c r="N19" s="14">
        <v>0.132551457445862</v>
      </c>
      <c r="O19" s="14">
        <v>0.139603022256027</v>
      </c>
      <c r="P19" s="14"/>
      <c r="Q19" s="14">
        <v>0.119915763467824</v>
      </c>
      <c r="R19" s="14">
        <v>0.174163867633231</v>
      </c>
      <c r="S19" s="14">
        <v>0.18671339302925199</v>
      </c>
      <c r="T19" s="14">
        <v>7.7161069459207601E-2</v>
      </c>
      <c r="U19" s="14">
        <v>0.11262556077157999</v>
      </c>
      <c r="V19" s="14">
        <v>0.134768965107569</v>
      </c>
      <c r="W19" s="14">
        <v>0.11083016578975</v>
      </c>
      <c r="X19" s="14">
        <v>0.13828200198222801</v>
      </c>
      <c r="Y19" s="14">
        <v>0.116977349736244</v>
      </c>
      <c r="Z19" s="14">
        <v>0.17666148974189799</v>
      </c>
      <c r="AA19" s="14"/>
      <c r="AB19" s="14">
        <v>0.133289748188827</v>
      </c>
      <c r="AC19" s="14">
        <v>0.15697589436079101</v>
      </c>
      <c r="AD19" s="14">
        <v>0.12577449401671201</v>
      </c>
      <c r="AE19" s="14"/>
      <c r="AF19" s="14">
        <v>0.151376177068097</v>
      </c>
      <c r="AG19" s="14">
        <v>0.112208645802816</v>
      </c>
      <c r="AH19" s="14">
        <v>0.169320388527996</v>
      </c>
      <c r="AI19" s="14">
        <v>0.166093693796216</v>
      </c>
      <c r="AJ19" s="14"/>
      <c r="AK19" s="14">
        <v>0.18030751782273099</v>
      </c>
      <c r="AL19" s="14">
        <v>0.10494172449007599</v>
      </c>
      <c r="AM19" s="14">
        <v>0.112219670954136</v>
      </c>
      <c r="AN19" s="14">
        <v>8.7013610170906294E-2</v>
      </c>
      <c r="AO19" s="14"/>
      <c r="AP19" s="14">
        <v>0.13166866658533899</v>
      </c>
      <c r="AQ19" s="14">
        <v>0.14830960088132</v>
      </c>
      <c r="AR19" s="14">
        <v>0.136475461110314</v>
      </c>
      <c r="AS19" s="14"/>
      <c r="AT19" s="14">
        <v>0.12934646567132599</v>
      </c>
      <c r="AU19" s="14">
        <v>0.145465962527253</v>
      </c>
      <c r="AV19" s="14">
        <v>0.156384822653099</v>
      </c>
      <c r="AW19" s="14"/>
      <c r="AX19" s="14">
        <v>0.144375325355282</v>
      </c>
      <c r="AY19" s="14">
        <v>0.148345118518979</v>
      </c>
      <c r="AZ19" s="14">
        <v>0.13018586460079401</v>
      </c>
      <c r="BA19" s="14"/>
      <c r="BB19" s="14">
        <v>0.11174180388428601</v>
      </c>
      <c r="BC19" s="14">
        <v>0.122462404292651</v>
      </c>
      <c r="BD19" s="14"/>
      <c r="BE19" s="14">
        <v>0.15084061924338699</v>
      </c>
      <c r="BF19" s="14">
        <v>0.115863724816697</v>
      </c>
      <c r="BG19" s="14"/>
      <c r="BH19" s="14">
        <v>0.115640343117277</v>
      </c>
      <c r="BI19" s="14">
        <v>0.144663048085863</v>
      </c>
    </row>
    <row r="20" spans="2:61" ht="29" x14ac:dyDescent="0.35">
      <c r="B20" s="15" t="s">
        <v>146</v>
      </c>
      <c r="C20" s="14">
        <v>0.12841526353639801</v>
      </c>
      <c r="D20" s="14">
        <v>0.13331971199786199</v>
      </c>
      <c r="E20" s="14">
        <v>0.12498273348452001</v>
      </c>
      <c r="F20" s="14"/>
      <c r="G20" s="14">
        <v>0.183451898462065</v>
      </c>
      <c r="H20" s="14">
        <v>0.127896643131438</v>
      </c>
      <c r="I20" s="14">
        <v>0.161843202326657</v>
      </c>
      <c r="J20" s="14">
        <v>0.152178505084472</v>
      </c>
      <c r="K20" s="14">
        <v>4.95032258083297E-2</v>
      </c>
      <c r="L20" s="14">
        <v>8.7095711484979701E-2</v>
      </c>
      <c r="M20" s="14"/>
      <c r="N20" s="14">
        <v>9.6254759370536805E-2</v>
      </c>
      <c r="O20" s="14">
        <v>0.134901415637076</v>
      </c>
      <c r="P20" s="14"/>
      <c r="Q20" s="14">
        <v>0.211473184466661</v>
      </c>
      <c r="R20" s="14">
        <v>0.176413142141645</v>
      </c>
      <c r="S20" s="14">
        <v>0.15622231188364599</v>
      </c>
      <c r="T20" s="14">
        <v>9.6036600615290305E-2</v>
      </c>
      <c r="U20" s="14">
        <v>0.123821053885739</v>
      </c>
      <c r="V20" s="14">
        <v>0.102791114736473</v>
      </c>
      <c r="W20" s="14">
        <v>8.7068439132352404E-2</v>
      </c>
      <c r="X20" s="14">
        <v>0.13811037019606301</v>
      </c>
      <c r="Y20" s="14">
        <v>6.3576603946369506E-2</v>
      </c>
      <c r="Z20" s="14">
        <v>0.102309947112791</v>
      </c>
      <c r="AA20" s="14"/>
      <c r="AB20" s="14">
        <v>0.11099828692859599</v>
      </c>
      <c r="AC20" s="14">
        <v>0.150799457026913</v>
      </c>
      <c r="AD20" s="14">
        <v>0.114822288964535</v>
      </c>
      <c r="AE20" s="14"/>
      <c r="AF20" s="14">
        <v>0.12334900528711799</v>
      </c>
      <c r="AG20" s="14">
        <v>0.126656158033841</v>
      </c>
      <c r="AH20" s="14">
        <v>0.102479542742989</v>
      </c>
      <c r="AI20" s="14">
        <v>0.16690962528645201</v>
      </c>
      <c r="AJ20" s="14"/>
      <c r="AK20" s="14">
        <v>0.127744562049704</v>
      </c>
      <c r="AL20" s="14">
        <v>0.11171504055204801</v>
      </c>
      <c r="AM20" s="14">
        <v>0.16078057493692999</v>
      </c>
      <c r="AN20" s="14">
        <v>0.15973120838677499</v>
      </c>
      <c r="AO20" s="14"/>
      <c r="AP20" s="14">
        <v>9.7535778086203603E-2</v>
      </c>
      <c r="AQ20" s="14">
        <v>0.148067082024712</v>
      </c>
      <c r="AR20" s="14">
        <v>0.113992695762347</v>
      </c>
      <c r="AS20" s="14"/>
      <c r="AT20" s="14">
        <v>0.13664861416416599</v>
      </c>
      <c r="AU20" s="14">
        <v>0.103536471360932</v>
      </c>
      <c r="AV20" s="14">
        <v>0.164980928340074</v>
      </c>
      <c r="AW20" s="14"/>
      <c r="AX20" s="14">
        <v>0.13412029074352599</v>
      </c>
      <c r="AY20" s="14">
        <v>0.12683449864552199</v>
      </c>
      <c r="AZ20" s="14">
        <v>0.118093732947456</v>
      </c>
      <c r="BA20" s="14"/>
      <c r="BB20" s="14">
        <v>9.1821021261644306E-2</v>
      </c>
      <c r="BC20" s="14">
        <v>0.102750393092001</v>
      </c>
      <c r="BD20" s="14"/>
      <c r="BE20" s="14">
        <v>0.13364262521545001</v>
      </c>
      <c r="BF20" s="14">
        <v>0.11892273526804401</v>
      </c>
      <c r="BG20" s="14"/>
      <c r="BH20" s="14">
        <v>0.115357031383858</v>
      </c>
      <c r="BI20" s="14">
        <v>0.131994368237905</v>
      </c>
    </row>
    <row r="21" spans="2:61" ht="29" x14ac:dyDescent="0.35">
      <c r="B21" s="15" t="s">
        <v>147</v>
      </c>
      <c r="C21" s="14">
        <v>8.6841954733885202E-2</v>
      </c>
      <c r="D21" s="14">
        <v>9.5277005937677295E-2</v>
      </c>
      <c r="E21" s="14">
        <v>7.9919339299532099E-2</v>
      </c>
      <c r="F21" s="14"/>
      <c r="G21" s="14">
        <v>8.6390189072050705E-2</v>
      </c>
      <c r="H21" s="14">
        <v>0.102752772730199</v>
      </c>
      <c r="I21" s="14">
        <v>0.12313478009170201</v>
      </c>
      <c r="J21" s="14">
        <v>9.8073144562451697E-2</v>
      </c>
      <c r="K21" s="14">
        <v>4.9718209294335597E-2</v>
      </c>
      <c r="L21" s="14">
        <v>4.48966055926781E-2</v>
      </c>
      <c r="M21" s="14"/>
      <c r="N21" s="14">
        <v>6.0257570805725302E-2</v>
      </c>
      <c r="O21" s="14">
        <v>9.2203511156371196E-2</v>
      </c>
      <c r="P21" s="14"/>
      <c r="Q21" s="14">
        <v>0.10500298110341499</v>
      </c>
      <c r="R21" s="14">
        <v>0.120394699844329</v>
      </c>
      <c r="S21" s="14">
        <v>7.8670040809787706E-2</v>
      </c>
      <c r="T21" s="14">
        <v>9.6328978847974894E-2</v>
      </c>
      <c r="U21" s="14">
        <v>9.3303920647261396E-2</v>
      </c>
      <c r="V21" s="14">
        <v>7.9789857861811003E-2</v>
      </c>
      <c r="W21" s="14">
        <v>5.6766291387069297E-2</v>
      </c>
      <c r="X21" s="14">
        <v>5.8919577239145003E-2</v>
      </c>
      <c r="Y21" s="14">
        <v>5.8377354403986503E-2</v>
      </c>
      <c r="Z21" s="14">
        <v>0.10939893356552501</v>
      </c>
      <c r="AA21" s="14"/>
      <c r="AB21" s="14">
        <v>8.55099759512193E-2</v>
      </c>
      <c r="AC21" s="14">
        <v>9.63774034231073E-2</v>
      </c>
      <c r="AD21" s="14">
        <v>6.5463221525608503E-2</v>
      </c>
      <c r="AE21" s="14"/>
      <c r="AF21" s="14">
        <v>9.8312299818620302E-2</v>
      </c>
      <c r="AG21" s="14">
        <v>8.4266441972702097E-2</v>
      </c>
      <c r="AH21" s="14">
        <v>9.2536077187822793E-2</v>
      </c>
      <c r="AI21" s="14">
        <v>6.06737008267592E-2</v>
      </c>
      <c r="AJ21" s="14"/>
      <c r="AK21" s="14">
        <v>0.113364829235301</v>
      </c>
      <c r="AL21" s="14">
        <v>7.4211005160604304E-2</v>
      </c>
      <c r="AM21" s="14">
        <v>6.4200708157873501E-2</v>
      </c>
      <c r="AN21" s="14">
        <v>0.100467216082562</v>
      </c>
      <c r="AO21" s="14"/>
      <c r="AP21" s="14">
        <v>8.0375414778535798E-2</v>
      </c>
      <c r="AQ21" s="14">
        <v>8.7409042015642202E-2</v>
      </c>
      <c r="AR21" s="14">
        <v>8.5792736684334597E-2</v>
      </c>
      <c r="AS21" s="14"/>
      <c r="AT21" s="14">
        <v>0.119940675272853</v>
      </c>
      <c r="AU21" s="14">
        <v>6.7920797278196401E-2</v>
      </c>
      <c r="AV21" s="14">
        <v>8.9368758043638197E-2</v>
      </c>
      <c r="AW21" s="14"/>
      <c r="AX21" s="14">
        <v>7.1732110743009905E-2</v>
      </c>
      <c r="AY21" s="14">
        <v>9.3536693614893696E-2</v>
      </c>
      <c r="AZ21" s="14">
        <v>9.0223134417355896E-2</v>
      </c>
      <c r="BA21" s="14"/>
      <c r="BB21" s="14">
        <v>7.4789693121866105E-2</v>
      </c>
      <c r="BC21" s="14">
        <v>5.11455608142794E-2</v>
      </c>
      <c r="BD21" s="14"/>
      <c r="BE21" s="14">
        <v>8.4663019028913294E-2</v>
      </c>
      <c r="BF21" s="14">
        <v>9.0798751688888693E-2</v>
      </c>
      <c r="BG21" s="14"/>
      <c r="BH21" s="14">
        <v>0.10045608686770501</v>
      </c>
      <c r="BI21" s="14">
        <v>8.3110484519702502E-2</v>
      </c>
    </row>
    <row r="22" spans="2:61" x14ac:dyDescent="0.35">
      <c r="B22" s="15" t="s">
        <v>148</v>
      </c>
      <c r="C22" s="14">
        <v>7.5661722275547696E-2</v>
      </c>
      <c r="D22" s="14">
        <v>8.0136848627403306E-2</v>
      </c>
      <c r="E22" s="14">
        <v>7.2213999454508598E-2</v>
      </c>
      <c r="F22" s="14"/>
      <c r="G22" s="14">
        <v>9.5534059865824403E-2</v>
      </c>
      <c r="H22" s="14">
        <v>8.6213029085294005E-2</v>
      </c>
      <c r="I22" s="14">
        <v>9.59114610292265E-2</v>
      </c>
      <c r="J22" s="14">
        <v>6.2182600272605699E-2</v>
      </c>
      <c r="K22" s="14">
        <v>5.7853210292545303E-2</v>
      </c>
      <c r="L22" s="14">
        <v>5.2600870388323603E-2</v>
      </c>
      <c r="M22" s="14"/>
      <c r="N22" s="14">
        <v>4.5809537582566603E-2</v>
      </c>
      <c r="O22" s="14">
        <v>8.1682330953123702E-2</v>
      </c>
      <c r="P22" s="14"/>
      <c r="Q22" s="14">
        <v>6.3886657332182004E-2</v>
      </c>
      <c r="R22" s="14">
        <v>0.115731401032621</v>
      </c>
      <c r="S22" s="14">
        <v>0.108044422238164</v>
      </c>
      <c r="T22" s="14">
        <v>3.0566108287027199E-2</v>
      </c>
      <c r="U22" s="14">
        <v>8.6116166875009101E-2</v>
      </c>
      <c r="V22" s="14">
        <v>7.1815924790351995E-2</v>
      </c>
      <c r="W22" s="14">
        <v>4.6396358728581402E-2</v>
      </c>
      <c r="X22" s="14">
        <v>7.0459755542215494E-2</v>
      </c>
      <c r="Y22" s="14">
        <v>6.9381192747811807E-2</v>
      </c>
      <c r="Z22" s="14">
        <v>4.1987270470679003E-2</v>
      </c>
      <c r="AA22" s="14"/>
      <c r="AB22" s="14">
        <v>8.1705191279700801E-2</v>
      </c>
      <c r="AC22" s="14">
        <v>5.7626890423010502E-2</v>
      </c>
      <c r="AD22" s="14">
        <v>8.74485052327965E-2</v>
      </c>
      <c r="AE22" s="14"/>
      <c r="AF22" s="14">
        <v>8.3877501357879899E-2</v>
      </c>
      <c r="AG22" s="14">
        <v>8.1265544399847997E-2</v>
      </c>
      <c r="AH22" s="14">
        <v>2.2264746920457899E-2</v>
      </c>
      <c r="AI22" s="14">
        <v>4.9189795245342699E-2</v>
      </c>
      <c r="AJ22" s="14"/>
      <c r="AK22" s="14">
        <v>8.68399650106573E-2</v>
      </c>
      <c r="AL22" s="14">
        <v>8.3464676488978096E-2</v>
      </c>
      <c r="AM22" s="14">
        <v>6.0443301276672599E-2</v>
      </c>
      <c r="AN22" s="14">
        <v>0.16735532111021401</v>
      </c>
      <c r="AO22" s="14"/>
      <c r="AP22" s="14">
        <v>8.9966808245652993E-2</v>
      </c>
      <c r="AQ22" s="14">
        <v>7.7209093083472902E-2</v>
      </c>
      <c r="AR22" s="14">
        <v>6.1627248383780003E-2</v>
      </c>
      <c r="AS22" s="14"/>
      <c r="AT22" s="14">
        <v>7.5968556066237494E-2</v>
      </c>
      <c r="AU22" s="14">
        <v>6.1059067931618298E-2</v>
      </c>
      <c r="AV22" s="14">
        <v>0.10396579378314</v>
      </c>
      <c r="AW22" s="14"/>
      <c r="AX22" s="14">
        <v>5.4356492771399999E-2</v>
      </c>
      <c r="AY22" s="14">
        <v>7.5022150069854604E-2</v>
      </c>
      <c r="AZ22" s="14">
        <v>9.09398785320399E-2</v>
      </c>
      <c r="BA22" s="14"/>
      <c r="BB22" s="14">
        <v>7.8894896068286799E-2</v>
      </c>
      <c r="BC22" s="14">
        <v>5.8386430295663698E-2</v>
      </c>
      <c r="BD22" s="14"/>
      <c r="BE22" s="14">
        <v>8.1627451421449906E-2</v>
      </c>
      <c r="BF22" s="14">
        <v>6.4828369613961601E-2</v>
      </c>
      <c r="BG22" s="14"/>
      <c r="BH22" s="14">
        <v>6.4794720652290902E-2</v>
      </c>
      <c r="BI22" s="14">
        <v>7.8640236989234294E-2</v>
      </c>
    </row>
    <row r="23" spans="2:61" x14ac:dyDescent="0.35">
      <c r="B23" s="15" t="s">
        <v>149</v>
      </c>
      <c r="C23" s="14">
        <v>6.2152077632069001E-2</v>
      </c>
      <c r="D23" s="14">
        <v>6.5149134399591996E-2</v>
      </c>
      <c r="E23" s="14">
        <v>5.99303861308495E-2</v>
      </c>
      <c r="F23" s="14"/>
      <c r="G23" s="14">
        <v>8.3739457410158702E-2</v>
      </c>
      <c r="H23" s="14">
        <v>6.2812689983022807E-2</v>
      </c>
      <c r="I23" s="14">
        <v>5.62475815211907E-2</v>
      </c>
      <c r="J23" s="14">
        <v>3.8265804770154198E-2</v>
      </c>
      <c r="K23" s="14">
        <v>4.3202174718833801E-2</v>
      </c>
      <c r="L23" s="14">
        <v>9.0778192594655499E-2</v>
      </c>
      <c r="M23" s="14"/>
      <c r="N23" s="14">
        <v>4.1422480263368498E-2</v>
      </c>
      <c r="O23" s="14">
        <v>6.6332836765252298E-2</v>
      </c>
      <c r="P23" s="14"/>
      <c r="Q23" s="14">
        <v>6.43925808152776E-2</v>
      </c>
      <c r="R23" s="14">
        <v>7.0571568268051096E-2</v>
      </c>
      <c r="S23" s="14">
        <v>0.10341256551608199</v>
      </c>
      <c r="T23" s="14">
        <v>7.9265796722128995E-2</v>
      </c>
      <c r="U23" s="14">
        <v>0.105371852954875</v>
      </c>
      <c r="V23" s="14">
        <v>4.8334878329672801E-2</v>
      </c>
      <c r="W23" s="14">
        <v>8.7465155837225E-2</v>
      </c>
      <c r="X23" s="14">
        <v>4.4886450518319701E-2</v>
      </c>
      <c r="Y23" s="14">
        <v>2.1616380615579401E-2</v>
      </c>
      <c r="Z23" s="14">
        <v>0.106924330936738</v>
      </c>
      <c r="AA23" s="14"/>
      <c r="AB23" s="14">
        <v>4.4901008179083102E-2</v>
      </c>
      <c r="AC23" s="14">
        <v>5.5050332469469498E-2</v>
      </c>
      <c r="AD23" s="14">
        <v>6.9825885669249702E-2</v>
      </c>
      <c r="AE23" s="14"/>
      <c r="AF23" s="14">
        <v>5.1933402179432701E-2</v>
      </c>
      <c r="AG23" s="14">
        <v>7.8478379071347901E-2</v>
      </c>
      <c r="AH23" s="14">
        <v>7.6073440482524096E-2</v>
      </c>
      <c r="AI23" s="14">
        <v>5.3807988941709503E-2</v>
      </c>
      <c r="AJ23" s="14"/>
      <c r="AK23" s="14">
        <v>5.3968428747399398E-2</v>
      </c>
      <c r="AL23" s="14">
        <v>7.4500249355955894E-2</v>
      </c>
      <c r="AM23" s="14">
        <v>5.8689301969826899E-2</v>
      </c>
      <c r="AN23" s="14">
        <v>0.100467216082562</v>
      </c>
      <c r="AO23" s="14"/>
      <c r="AP23" s="14">
        <v>8.1784422343798499E-2</v>
      </c>
      <c r="AQ23" s="14">
        <v>4.0426729379941198E-2</v>
      </c>
      <c r="AR23" s="14">
        <v>6.9877294493026806E-2</v>
      </c>
      <c r="AS23" s="14"/>
      <c r="AT23" s="14">
        <v>3.6014523043912602E-2</v>
      </c>
      <c r="AU23" s="14">
        <v>6.8445691654050497E-2</v>
      </c>
      <c r="AV23" s="14">
        <v>0.10879001791793801</v>
      </c>
      <c r="AW23" s="14"/>
      <c r="AX23" s="14">
        <v>4.8231606066883898E-2</v>
      </c>
      <c r="AY23" s="14">
        <v>6.4285843882221499E-2</v>
      </c>
      <c r="AZ23" s="14">
        <v>7.4109859634748407E-2</v>
      </c>
      <c r="BA23" s="14"/>
      <c r="BB23" s="14">
        <v>6.5964423165169997E-2</v>
      </c>
      <c r="BC23" s="14">
        <v>5.2119400359537403E-2</v>
      </c>
      <c r="BD23" s="14"/>
      <c r="BE23" s="14">
        <v>6.0969031438787701E-2</v>
      </c>
      <c r="BF23" s="14">
        <v>6.4300407922183903E-2</v>
      </c>
      <c r="BG23" s="14"/>
      <c r="BH23" s="14">
        <v>7.1902465476305202E-2</v>
      </c>
      <c r="BI23" s="14">
        <v>5.9479613353048702E-2</v>
      </c>
    </row>
    <row r="24" spans="2:61" x14ac:dyDescent="0.35">
      <c r="B24" s="15" t="s">
        <v>150</v>
      </c>
      <c r="C24" s="14">
        <v>4.6807249714528099E-2</v>
      </c>
      <c r="D24" s="14">
        <v>6.8194747952853602E-2</v>
      </c>
      <c r="E24" s="14">
        <v>2.7936161835412299E-2</v>
      </c>
      <c r="F24" s="14"/>
      <c r="G24" s="14">
        <v>5.7561658235809797E-2</v>
      </c>
      <c r="H24" s="14">
        <v>5.3684883027741902E-2</v>
      </c>
      <c r="I24" s="14">
        <v>3.6824843173705601E-2</v>
      </c>
      <c r="J24" s="14">
        <v>4.1737645807852199E-2</v>
      </c>
      <c r="K24" s="14">
        <v>6.9107054382492594E-2</v>
      </c>
      <c r="L24" s="14">
        <v>2.9958691550375501E-2</v>
      </c>
      <c r="M24" s="14"/>
      <c r="N24" s="14">
        <v>5.7377803248075003E-2</v>
      </c>
      <c r="O24" s="14">
        <v>4.4675373371627899E-2</v>
      </c>
      <c r="P24" s="14"/>
      <c r="Q24" s="14">
        <v>1.5708653919201301E-2</v>
      </c>
      <c r="R24" s="14">
        <v>4.4218910824231898E-2</v>
      </c>
      <c r="S24" s="14">
        <v>3.55911808700652E-2</v>
      </c>
      <c r="T24" s="14">
        <v>1.45567922730299E-2</v>
      </c>
      <c r="U24" s="14">
        <v>9.2526245721755301E-2</v>
      </c>
      <c r="V24" s="14">
        <v>5.6965907872366099E-2</v>
      </c>
      <c r="W24" s="14">
        <v>7.7684366383730205E-2</v>
      </c>
      <c r="X24" s="14">
        <v>5.4609518729935802E-2</v>
      </c>
      <c r="Y24" s="14">
        <v>4.4087196109516502E-2</v>
      </c>
      <c r="Z24" s="14">
        <v>0</v>
      </c>
      <c r="AA24" s="14"/>
      <c r="AB24" s="14">
        <v>3.37431426002575E-2</v>
      </c>
      <c r="AC24" s="14">
        <v>3.1832736225805097E-2</v>
      </c>
      <c r="AD24" s="14">
        <v>6.4318578775195395E-2</v>
      </c>
      <c r="AE24" s="14"/>
      <c r="AF24" s="14">
        <v>4.8669851462123E-2</v>
      </c>
      <c r="AG24" s="14">
        <v>4.9794453924598601E-2</v>
      </c>
      <c r="AH24" s="14">
        <v>2.2334310626294099E-2</v>
      </c>
      <c r="AI24" s="14">
        <v>4.8404455157654999E-2</v>
      </c>
      <c r="AJ24" s="14"/>
      <c r="AK24" s="14">
        <v>5.6653975310609499E-2</v>
      </c>
      <c r="AL24" s="14">
        <v>5.8049475651764798E-2</v>
      </c>
      <c r="AM24" s="14">
        <v>1.5844409010761801E-2</v>
      </c>
      <c r="AN24" s="14">
        <v>0</v>
      </c>
      <c r="AO24" s="14"/>
      <c r="AP24" s="14">
        <v>8.3817743323516894E-2</v>
      </c>
      <c r="AQ24" s="14">
        <v>2.74279164552024E-2</v>
      </c>
      <c r="AR24" s="14">
        <v>5.77408111870098E-2</v>
      </c>
      <c r="AS24" s="14"/>
      <c r="AT24" s="14">
        <v>5.6733352150981797E-2</v>
      </c>
      <c r="AU24" s="14">
        <v>3.9014259871345602E-2</v>
      </c>
      <c r="AV24" s="14">
        <v>6.4479970713555504E-2</v>
      </c>
      <c r="AW24" s="14"/>
      <c r="AX24" s="14">
        <v>6.9248149813807794E-2</v>
      </c>
      <c r="AY24" s="14">
        <v>3.39922310296236E-2</v>
      </c>
      <c r="AZ24" s="14">
        <v>6.5474987297345494E-2</v>
      </c>
      <c r="BA24" s="14"/>
      <c r="BB24" s="14">
        <v>4.3735015375622403E-2</v>
      </c>
      <c r="BC24" s="14">
        <v>5.2774736195277602E-2</v>
      </c>
      <c r="BD24" s="14"/>
      <c r="BE24" s="14">
        <v>5.2349875383508701E-2</v>
      </c>
      <c r="BF24" s="14">
        <v>3.6742223784802401E-2</v>
      </c>
      <c r="BG24" s="14"/>
      <c r="BH24" s="14">
        <v>5.1275493499366998E-2</v>
      </c>
      <c r="BI24" s="14">
        <v>4.5582557723224802E-2</v>
      </c>
    </row>
    <row r="25" spans="2:61" x14ac:dyDescent="0.35">
      <c r="B25" s="15" t="s">
        <v>151</v>
      </c>
      <c r="C25" s="14">
        <v>2.8209225674750801E-2</v>
      </c>
      <c r="D25" s="14">
        <v>2.78814792393146E-2</v>
      </c>
      <c r="E25" s="14">
        <v>2.7229632254585499E-2</v>
      </c>
      <c r="F25" s="14"/>
      <c r="G25" s="14">
        <v>5.0703489608218202E-2</v>
      </c>
      <c r="H25" s="14">
        <v>3.8410043797073197E-2</v>
      </c>
      <c r="I25" s="14">
        <v>2.8228864435954699E-2</v>
      </c>
      <c r="J25" s="14">
        <v>8.2854294392464504E-3</v>
      </c>
      <c r="K25" s="14">
        <v>2.89250301199576E-2</v>
      </c>
      <c r="L25" s="14">
        <v>1.89351364559802E-2</v>
      </c>
      <c r="M25" s="14"/>
      <c r="N25" s="14">
        <v>2.797520950613E-2</v>
      </c>
      <c r="O25" s="14">
        <v>2.8256422212960101E-2</v>
      </c>
      <c r="P25" s="14"/>
      <c r="Q25" s="14">
        <v>1.29710015534151E-2</v>
      </c>
      <c r="R25" s="14">
        <v>6.1151756567118E-2</v>
      </c>
      <c r="S25" s="14">
        <v>0</v>
      </c>
      <c r="T25" s="14">
        <v>4.8373448257733202E-2</v>
      </c>
      <c r="U25" s="14">
        <v>2.0060732259126399E-2</v>
      </c>
      <c r="V25" s="14">
        <v>1.8998033055381499E-2</v>
      </c>
      <c r="W25" s="14">
        <v>4.1423903493503902E-2</v>
      </c>
      <c r="X25" s="14">
        <v>2.4647546850693099E-2</v>
      </c>
      <c r="Y25" s="14">
        <v>1.44908496603406E-2</v>
      </c>
      <c r="Z25" s="14">
        <v>0</v>
      </c>
      <c r="AA25" s="14"/>
      <c r="AB25" s="14">
        <v>3.8584134818230302E-2</v>
      </c>
      <c r="AC25" s="14">
        <v>2.9614537782181601E-2</v>
      </c>
      <c r="AD25" s="14">
        <v>2.0137427215924399E-2</v>
      </c>
      <c r="AE25" s="14"/>
      <c r="AF25" s="14">
        <v>3.03385321038157E-2</v>
      </c>
      <c r="AG25" s="14">
        <v>2.64820065526154E-2</v>
      </c>
      <c r="AH25" s="14">
        <v>1.87727239464014E-2</v>
      </c>
      <c r="AI25" s="14">
        <v>3.3626110911318403E-2</v>
      </c>
      <c r="AJ25" s="14"/>
      <c r="AK25" s="14">
        <v>2.1201773386982901E-2</v>
      </c>
      <c r="AL25" s="14">
        <v>3.7061517145798001E-2</v>
      </c>
      <c r="AM25" s="14">
        <v>3.9195716496005097E-2</v>
      </c>
      <c r="AN25" s="14">
        <v>0</v>
      </c>
      <c r="AO25" s="14"/>
      <c r="AP25" s="14">
        <v>3.9688653612733403E-2</v>
      </c>
      <c r="AQ25" s="14">
        <v>3.3305404596017399E-2</v>
      </c>
      <c r="AR25" s="14">
        <v>2.1179964491300302E-2</v>
      </c>
      <c r="AS25" s="14"/>
      <c r="AT25" s="14">
        <v>2.0941760102300099E-2</v>
      </c>
      <c r="AU25" s="14">
        <v>2.4678461926205202E-2</v>
      </c>
      <c r="AV25" s="14">
        <v>3.2672650038564399E-2</v>
      </c>
      <c r="AW25" s="14"/>
      <c r="AX25" s="14">
        <v>4.3251835634979398E-2</v>
      </c>
      <c r="AY25" s="14">
        <v>2.88489959658134E-2</v>
      </c>
      <c r="AZ25" s="14">
        <v>1.83368020198252E-2</v>
      </c>
      <c r="BA25" s="14"/>
      <c r="BB25" s="14">
        <v>4.5185457905714002E-2</v>
      </c>
      <c r="BC25" s="14">
        <v>2.0037338365254499E-2</v>
      </c>
      <c r="BD25" s="14"/>
      <c r="BE25" s="14">
        <v>2.72510131177158E-2</v>
      </c>
      <c r="BF25" s="14">
        <v>2.9949273588634199E-2</v>
      </c>
      <c r="BG25" s="14"/>
      <c r="BH25" s="14">
        <v>1.4069936349239601E-2</v>
      </c>
      <c r="BI25" s="14">
        <v>3.2084635171973901E-2</v>
      </c>
    </row>
    <row r="26" spans="2:61" x14ac:dyDescent="0.35">
      <c r="B26" s="15" t="s">
        <v>152</v>
      </c>
      <c r="C26" s="14">
        <v>2.80199716653112E-2</v>
      </c>
      <c r="D26" s="14">
        <v>3.0981809213775999E-2</v>
      </c>
      <c r="E26" s="14">
        <v>2.5570395624265899E-2</v>
      </c>
      <c r="F26" s="14"/>
      <c r="G26" s="14">
        <v>4.7030619364879997E-2</v>
      </c>
      <c r="H26" s="14">
        <v>3.4338767706973201E-2</v>
      </c>
      <c r="I26" s="14">
        <v>1.9427600917651101E-2</v>
      </c>
      <c r="J26" s="14">
        <v>6.5911089146291398E-3</v>
      </c>
      <c r="K26" s="14">
        <v>1.9610702459124399E-2</v>
      </c>
      <c r="L26" s="14">
        <v>4.4509137476633001E-2</v>
      </c>
      <c r="M26" s="14"/>
      <c r="N26" s="14">
        <v>3.4316290247492199E-3</v>
      </c>
      <c r="O26" s="14">
        <v>3.2978965139038002E-2</v>
      </c>
      <c r="P26" s="14"/>
      <c r="Q26" s="14">
        <v>4.3757283580989598E-2</v>
      </c>
      <c r="R26" s="14">
        <v>3.6878021225896999E-2</v>
      </c>
      <c r="S26" s="14">
        <v>4.3952567253973798E-2</v>
      </c>
      <c r="T26" s="14">
        <v>1.5759266709527198E-2</v>
      </c>
      <c r="U26" s="14">
        <v>4.1957017697551599E-2</v>
      </c>
      <c r="V26" s="14">
        <v>3.8913943463831903E-2</v>
      </c>
      <c r="W26" s="14">
        <v>3.9263861715011297E-2</v>
      </c>
      <c r="X26" s="14">
        <v>1.05881874143465E-2</v>
      </c>
      <c r="Y26" s="14">
        <v>3.1510526632476201E-3</v>
      </c>
      <c r="Z26" s="14">
        <v>4.3211483922828801E-2</v>
      </c>
      <c r="AA26" s="14"/>
      <c r="AB26" s="14">
        <v>1.9864674661538601E-2</v>
      </c>
      <c r="AC26" s="14">
        <v>2.2797717488697401E-2</v>
      </c>
      <c r="AD26" s="14">
        <v>3.8772532404390998E-2</v>
      </c>
      <c r="AE26" s="14"/>
      <c r="AF26" s="14">
        <v>2.5499879450907099E-2</v>
      </c>
      <c r="AG26" s="14">
        <v>3.2671088357394497E-2</v>
      </c>
      <c r="AH26" s="14">
        <v>0</v>
      </c>
      <c r="AI26" s="14">
        <v>3.57209004709583E-2</v>
      </c>
      <c r="AJ26" s="14"/>
      <c r="AK26" s="14">
        <v>2.2854209880284099E-2</v>
      </c>
      <c r="AL26" s="14">
        <v>2.9314525162595001E-2</v>
      </c>
      <c r="AM26" s="14">
        <v>6.0451399207902698E-2</v>
      </c>
      <c r="AN26" s="14">
        <v>8.2911785424854903E-2</v>
      </c>
      <c r="AO26" s="14"/>
      <c r="AP26" s="14">
        <v>3.3460328684116698E-2</v>
      </c>
      <c r="AQ26" s="14">
        <v>1.8406023125183E-2</v>
      </c>
      <c r="AR26" s="14">
        <v>3.3875009086057097E-2</v>
      </c>
      <c r="AS26" s="14"/>
      <c r="AT26" s="14">
        <v>2.36151990826396E-2</v>
      </c>
      <c r="AU26" s="14">
        <v>2.5816602443366601E-2</v>
      </c>
      <c r="AV26" s="14">
        <v>3.4444775296860602E-2</v>
      </c>
      <c r="AW26" s="14"/>
      <c r="AX26" s="14">
        <v>4.4836567693918597E-2</v>
      </c>
      <c r="AY26" s="14">
        <v>1.91345458237356E-2</v>
      </c>
      <c r="AZ26" s="14">
        <v>3.3577854219564301E-2</v>
      </c>
      <c r="BA26" s="14"/>
      <c r="BB26" s="14">
        <v>1.8768523703052601E-2</v>
      </c>
      <c r="BC26" s="14">
        <v>1.9747803646072301E-2</v>
      </c>
      <c r="BD26" s="14"/>
      <c r="BE26" s="14">
        <v>1.9918835446865801E-2</v>
      </c>
      <c r="BF26" s="14">
        <v>4.2731076287660603E-2</v>
      </c>
      <c r="BG26" s="14"/>
      <c r="BH26" s="14">
        <v>7.9158509348561494E-3</v>
      </c>
      <c r="BI26" s="14">
        <v>3.3530269857706997E-2</v>
      </c>
    </row>
    <row r="27" spans="2:61" x14ac:dyDescent="0.35">
      <c r="B27" s="15" t="s">
        <v>153</v>
      </c>
      <c r="C27" s="20">
        <v>9.2622309243511093E-3</v>
      </c>
      <c r="D27" s="20">
        <v>8.0208754263798292E-3</v>
      </c>
      <c r="E27" s="20">
        <v>1.04486211022574E-2</v>
      </c>
      <c r="F27" s="20"/>
      <c r="G27" s="20">
        <v>1.2400787776024901E-2</v>
      </c>
      <c r="H27" s="20">
        <v>4.1474671171664304E-3</v>
      </c>
      <c r="I27" s="20">
        <v>2.4267686235276999E-2</v>
      </c>
      <c r="J27" s="20">
        <v>0</v>
      </c>
      <c r="K27" s="20">
        <v>1.4985611310635701E-2</v>
      </c>
      <c r="L27" s="20">
        <v>0</v>
      </c>
      <c r="M27" s="20"/>
      <c r="N27" s="20">
        <v>0</v>
      </c>
      <c r="O27" s="20">
        <v>1.1130243883884099E-2</v>
      </c>
      <c r="P27" s="20"/>
      <c r="Q27" s="20">
        <v>0</v>
      </c>
      <c r="R27" s="20">
        <v>1.26206621571874E-2</v>
      </c>
      <c r="S27" s="20">
        <v>1.16379923521625E-2</v>
      </c>
      <c r="T27" s="20">
        <v>0</v>
      </c>
      <c r="U27" s="20">
        <v>0</v>
      </c>
      <c r="V27" s="20">
        <v>1.07447357564426E-2</v>
      </c>
      <c r="W27" s="20">
        <v>8.47408176914668E-3</v>
      </c>
      <c r="X27" s="20">
        <v>1.05653035224501E-2</v>
      </c>
      <c r="Y27" s="20">
        <v>0</v>
      </c>
      <c r="Z27" s="20">
        <v>4.66108112933084E-2</v>
      </c>
      <c r="AA27" s="20"/>
      <c r="AB27" s="20">
        <v>3.1321314579794801E-3</v>
      </c>
      <c r="AC27" s="20">
        <v>3.68788116778959E-3</v>
      </c>
      <c r="AD27" s="20">
        <v>7.3906156756090901E-3</v>
      </c>
      <c r="AE27" s="20"/>
      <c r="AF27" s="20">
        <v>7.2695554611329804E-3</v>
      </c>
      <c r="AG27" s="20">
        <v>0</v>
      </c>
      <c r="AH27" s="20">
        <v>3.7847940896236901E-2</v>
      </c>
      <c r="AI27" s="20">
        <v>5.6719394213607501E-3</v>
      </c>
      <c r="AJ27" s="20"/>
      <c r="AK27" s="20">
        <v>7.5040698489841099E-3</v>
      </c>
      <c r="AL27" s="20">
        <v>0</v>
      </c>
      <c r="AM27" s="20">
        <v>1.97127596637982E-2</v>
      </c>
      <c r="AN27" s="20">
        <v>0</v>
      </c>
      <c r="AO27" s="20"/>
      <c r="AP27" s="20">
        <v>6.6714564850132302E-3</v>
      </c>
      <c r="AQ27" s="20">
        <v>7.57160932937616E-3</v>
      </c>
      <c r="AR27" s="20">
        <v>0</v>
      </c>
      <c r="AS27" s="20"/>
      <c r="AT27" s="20">
        <v>0</v>
      </c>
      <c r="AU27" s="20">
        <v>6.2137417013598296E-3</v>
      </c>
      <c r="AV27" s="20">
        <v>0</v>
      </c>
      <c r="AW27" s="20"/>
      <c r="AX27" s="20">
        <v>0</v>
      </c>
      <c r="AY27" s="20">
        <v>7.6243373188896596E-3</v>
      </c>
      <c r="AZ27" s="20">
        <v>3.2591255739938501E-3</v>
      </c>
      <c r="BA27" s="20"/>
      <c r="BB27" s="20">
        <v>0</v>
      </c>
      <c r="BC27" s="20">
        <v>1.1951292218404399E-2</v>
      </c>
      <c r="BD27" s="20"/>
      <c r="BE27" s="20">
        <v>3.0266450847917302E-3</v>
      </c>
      <c r="BF27" s="20">
        <v>2.0585624729103202E-2</v>
      </c>
      <c r="BG27" s="20"/>
      <c r="BH27" s="20">
        <v>1.7738256393799601E-2</v>
      </c>
      <c r="BI27" s="20">
        <v>6.93905407671855E-3</v>
      </c>
    </row>
    <row r="28" spans="2:61" x14ac:dyDescent="0.35">
      <c r="B28" s="16"/>
    </row>
    <row r="29" spans="2:61" x14ac:dyDescent="0.35">
      <c r="B29" t="s">
        <v>88</v>
      </c>
    </row>
    <row r="30" spans="2:61" x14ac:dyDescent="0.35">
      <c r="B30" t="s">
        <v>89</v>
      </c>
    </row>
    <row r="32" spans="2:61" x14ac:dyDescent="0.35">
      <c r="B32"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2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155</v>
      </c>
      <c r="C9" s="14">
        <v>0.67218333595500701</v>
      </c>
      <c r="D9" s="14">
        <v>0.72086288862588299</v>
      </c>
      <c r="E9" s="14">
        <v>0.62592842820149897</v>
      </c>
      <c r="F9" s="14"/>
      <c r="G9" s="14">
        <v>0.61557390713203097</v>
      </c>
      <c r="H9" s="14">
        <v>0.68619633722150397</v>
      </c>
      <c r="I9" s="14">
        <v>0.60670315442397404</v>
      </c>
      <c r="J9" s="14">
        <v>0.67950624800375503</v>
      </c>
      <c r="K9" s="14">
        <v>0.667709824118771</v>
      </c>
      <c r="L9" s="14">
        <v>0.77130774337195995</v>
      </c>
      <c r="M9" s="14"/>
      <c r="N9" s="14">
        <v>0.76623189912783596</v>
      </c>
      <c r="O9" s="14">
        <v>0.65321555850838597</v>
      </c>
      <c r="P9" s="14"/>
      <c r="Q9" s="14">
        <v>0.57203990623745904</v>
      </c>
      <c r="R9" s="14">
        <v>0.58194334993194197</v>
      </c>
      <c r="S9" s="14">
        <v>0.59942198177731598</v>
      </c>
      <c r="T9" s="14">
        <v>0.83843602416492302</v>
      </c>
      <c r="U9" s="14">
        <v>0.58277768902993998</v>
      </c>
      <c r="V9" s="14">
        <v>0.66896568014048297</v>
      </c>
      <c r="W9" s="14">
        <v>0.69767951632067604</v>
      </c>
      <c r="X9" s="14">
        <v>0.787234484892683</v>
      </c>
      <c r="Y9" s="14">
        <v>0.72940177831976605</v>
      </c>
      <c r="Z9" s="14">
        <v>0.60487659631147905</v>
      </c>
      <c r="AA9" s="14"/>
      <c r="AB9" s="14">
        <v>0.66293435719704896</v>
      </c>
      <c r="AC9" s="14">
        <v>0.66774628835848504</v>
      </c>
      <c r="AD9" s="14">
        <v>0.69105088189977104</v>
      </c>
      <c r="AE9" s="14"/>
      <c r="AF9" s="14">
        <v>0.66416875201658199</v>
      </c>
      <c r="AG9" s="14">
        <v>0.67140337854521503</v>
      </c>
      <c r="AH9" s="14">
        <v>0.61270647971218695</v>
      </c>
      <c r="AI9" s="14">
        <v>0.73613745347181203</v>
      </c>
      <c r="AJ9" s="14"/>
      <c r="AK9" s="14">
        <v>0.63224318430239201</v>
      </c>
      <c r="AL9" s="14">
        <v>0.68978025550549105</v>
      </c>
      <c r="AM9" s="14">
        <v>0.70612528704343902</v>
      </c>
      <c r="AN9" s="14">
        <v>0.68468337363021303</v>
      </c>
      <c r="AO9" s="14"/>
      <c r="AP9" s="14">
        <v>0.63584810261922398</v>
      </c>
      <c r="AQ9" s="14">
        <v>0.681833238829752</v>
      </c>
      <c r="AR9" s="14">
        <v>0.71259130984390195</v>
      </c>
      <c r="AS9" s="14"/>
      <c r="AT9" s="14">
        <v>0.70074284189924196</v>
      </c>
      <c r="AU9" s="14">
        <v>0.70103742541596104</v>
      </c>
      <c r="AV9" s="14">
        <v>0.59700774551822999</v>
      </c>
      <c r="AW9" s="14"/>
      <c r="AX9" s="14">
        <v>0.62358243101911404</v>
      </c>
      <c r="AY9" s="14">
        <v>0.67707077899820001</v>
      </c>
      <c r="AZ9" s="14">
        <v>0.72497696663151701</v>
      </c>
      <c r="BA9" s="14"/>
      <c r="BB9" s="14">
        <v>0.68619398636979501</v>
      </c>
      <c r="BC9" s="14">
        <v>0.73520382892051295</v>
      </c>
      <c r="BD9" s="14"/>
      <c r="BE9" s="14">
        <v>0.68649097440903095</v>
      </c>
      <c r="BF9" s="14">
        <v>0.64620165134678398</v>
      </c>
      <c r="BG9" s="14"/>
      <c r="BH9" s="14">
        <v>0.63349459375911599</v>
      </c>
      <c r="BI9" s="14">
        <v>0.68278745582905498</v>
      </c>
    </row>
    <row r="10" spans="2:61" x14ac:dyDescent="0.35">
      <c r="B10" s="15" t="s">
        <v>156</v>
      </c>
      <c r="C10" s="14">
        <v>0.62505969823163698</v>
      </c>
      <c r="D10" s="14">
        <v>0.63305602317141396</v>
      </c>
      <c r="E10" s="14">
        <v>0.61650876344471395</v>
      </c>
      <c r="F10" s="14"/>
      <c r="G10" s="14">
        <v>0.68743080426544301</v>
      </c>
      <c r="H10" s="14">
        <v>0.63712502338152899</v>
      </c>
      <c r="I10" s="14">
        <v>0.56993211099369601</v>
      </c>
      <c r="J10" s="14">
        <v>0.63767567786435098</v>
      </c>
      <c r="K10" s="14">
        <v>0.55775446312322596</v>
      </c>
      <c r="L10" s="14">
        <v>0.66887653944415604</v>
      </c>
      <c r="M10" s="14"/>
      <c r="N10" s="14">
        <v>0.57933421947518304</v>
      </c>
      <c r="O10" s="14">
        <v>0.63428164352705596</v>
      </c>
      <c r="P10" s="14"/>
      <c r="Q10" s="14">
        <v>0.725957095111332</v>
      </c>
      <c r="R10" s="14">
        <v>0.64087409128685902</v>
      </c>
      <c r="S10" s="14">
        <v>0.57930277977831501</v>
      </c>
      <c r="T10" s="14">
        <v>0.70147271920488496</v>
      </c>
      <c r="U10" s="14">
        <v>0.61520423635159305</v>
      </c>
      <c r="V10" s="14">
        <v>0.61069699745892603</v>
      </c>
      <c r="W10" s="14">
        <v>0.62745000790580296</v>
      </c>
      <c r="X10" s="14">
        <v>0.59146392325589503</v>
      </c>
      <c r="Y10" s="14">
        <v>0.552292215991246</v>
      </c>
      <c r="Z10" s="14">
        <v>0.79339553908023597</v>
      </c>
      <c r="AA10" s="14"/>
      <c r="AB10" s="14">
        <v>0.60934799138442897</v>
      </c>
      <c r="AC10" s="14">
        <v>0.66011910121455297</v>
      </c>
      <c r="AD10" s="14">
        <v>0.599742623416048</v>
      </c>
      <c r="AE10" s="14"/>
      <c r="AF10" s="14">
        <v>0.60713788164816895</v>
      </c>
      <c r="AG10" s="14">
        <v>0.60595592046232505</v>
      </c>
      <c r="AH10" s="14">
        <v>0.65888845240335203</v>
      </c>
      <c r="AI10" s="14">
        <v>0.70809876132795202</v>
      </c>
      <c r="AJ10" s="14"/>
      <c r="AK10" s="14">
        <v>0.604520224216199</v>
      </c>
      <c r="AL10" s="14">
        <v>0.620320443964687</v>
      </c>
      <c r="AM10" s="14">
        <v>0.72699475393951996</v>
      </c>
      <c r="AN10" s="14">
        <v>0.65731281342262604</v>
      </c>
      <c r="AO10" s="14"/>
      <c r="AP10" s="14">
        <v>0.56911697306375297</v>
      </c>
      <c r="AQ10" s="14">
        <v>0.635497053794011</v>
      </c>
      <c r="AR10" s="14">
        <v>0.62313493261918596</v>
      </c>
      <c r="AS10" s="14"/>
      <c r="AT10" s="14">
        <v>0.59582579966124705</v>
      </c>
      <c r="AU10" s="14">
        <v>0.63050883006217995</v>
      </c>
      <c r="AV10" s="14">
        <v>0.65176047824865102</v>
      </c>
      <c r="AW10" s="14"/>
      <c r="AX10" s="14">
        <v>0.57899348627846503</v>
      </c>
      <c r="AY10" s="14">
        <v>0.643388667915612</v>
      </c>
      <c r="AZ10" s="14">
        <v>0.62080183852794901</v>
      </c>
      <c r="BA10" s="14"/>
      <c r="BB10" s="14">
        <v>0.50454289764065696</v>
      </c>
      <c r="BC10" s="14">
        <v>0.64197375006572799</v>
      </c>
      <c r="BD10" s="14"/>
      <c r="BE10" s="14">
        <v>0.63517982171924503</v>
      </c>
      <c r="BF10" s="14">
        <v>0.60668225198177395</v>
      </c>
      <c r="BG10" s="14"/>
      <c r="BH10" s="14">
        <v>0.58582168879259</v>
      </c>
      <c r="BI10" s="14">
        <v>0.63581436566445104</v>
      </c>
    </row>
    <row r="11" spans="2:61" x14ac:dyDescent="0.35">
      <c r="B11" s="15" t="s">
        <v>157</v>
      </c>
      <c r="C11" s="14">
        <v>0.60999663347204902</v>
      </c>
      <c r="D11" s="14">
        <v>0.60473290504884003</v>
      </c>
      <c r="E11" s="14">
        <v>0.61380146620396503</v>
      </c>
      <c r="F11" s="14"/>
      <c r="G11" s="14">
        <v>0.69032180232198903</v>
      </c>
      <c r="H11" s="14">
        <v>0.62821369503690205</v>
      </c>
      <c r="I11" s="14">
        <v>0.60103604681454204</v>
      </c>
      <c r="J11" s="14">
        <v>0.55810621932343496</v>
      </c>
      <c r="K11" s="14">
        <v>0.57514271968573705</v>
      </c>
      <c r="L11" s="14">
        <v>0.61838730468948899</v>
      </c>
      <c r="M11" s="14"/>
      <c r="N11" s="14">
        <v>0.57209823390690995</v>
      </c>
      <c r="O11" s="14">
        <v>0.61764000817426201</v>
      </c>
      <c r="P11" s="14"/>
      <c r="Q11" s="14">
        <v>0.77682283909470495</v>
      </c>
      <c r="R11" s="14">
        <v>0.60526736863759401</v>
      </c>
      <c r="S11" s="14">
        <v>0.66233067941375701</v>
      </c>
      <c r="T11" s="14">
        <v>0.586925731410884</v>
      </c>
      <c r="U11" s="14">
        <v>0.73446321409825099</v>
      </c>
      <c r="V11" s="14">
        <v>0.59498401000745005</v>
      </c>
      <c r="W11" s="14">
        <v>0.61658145195735103</v>
      </c>
      <c r="X11" s="14">
        <v>0.50628834051235705</v>
      </c>
      <c r="Y11" s="14">
        <v>0.55285441586505402</v>
      </c>
      <c r="Z11" s="14">
        <v>0.68348138348334697</v>
      </c>
      <c r="AA11" s="14"/>
      <c r="AB11" s="14">
        <v>0.58792103922120198</v>
      </c>
      <c r="AC11" s="14">
        <v>0.61081524527275699</v>
      </c>
      <c r="AD11" s="14">
        <v>0.61625036500782904</v>
      </c>
      <c r="AE11" s="14"/>
      <c r="AF11" s="14">
        <v>0.600203677439473</v>
      </c>
      <c r="AG11" s="14">
        <v>0.60368976618166603</v>
      </c>
      <c r="AH11" s="14">
        <v>0.62202933707435204</v>
      </c>
      <c r="AI11" s="14">
        <v>0.68523045664828797</v>
      </c>
      <c r="AJ11" s="14"/>
      <c r="AK11" s="14">
        <v>0.629566994010612</v>
      </c>
      <c r="AL11" s="14">
        <v>0.59936237302722395</v>
      </c>
      <c r="AM11" s="14">
        <v>0.59912071760865604</v>
      </c>
      <c r="AN11" s="14">
        <v>0.511165412482389</v>
      </c>
      <c r="AO11" s="14"/>
      <c r="AP11" s="14">
        <v>0.55000286442568003</v>
      </c>
      <c r="AQ11" s="14">
        <v>0.62052039046013296</v>
      </c>
      <c r="AR11" s="14">
        <v>0.61387362264246403</v>
      </c>
      <c r="AS11" s="14"/>
      <c r="AT11" s="14">
        <v>0.59878684297985896</v>
      </c>
      <c r="AU11" s="14">
        <v>0.60387787771159696</v>
      </c>
      <c r="AV11" s="14">
        <v>0.64364833064235405</v>
      </c>
      <c r="AW11" s="14"/>
      <c r="AX11" s="14">
        <v>0.60008412403092704</v>
      </c>
      <c r="AY11" s="14">
        <v>0.60877625492873599</v>
      </c>
      <c r="AZ11" s="14">
        <v>0.60954160945309799</v>
      </c>
      <c r="BA11" s="14"/>
      <c r="BB11" s="14">
        <v>0.56923968972154504</v>
      </c>
      <c r="BC11" s="14">
        <v>0.58304145590987799</v>
      </c>
      <c r="BD11" s="14"/>
      <c r="BE11" s="14">
        <v>0.62928150431215701</v>
      </c>
      <c r="BF11" s="14">
        <v>0.57497663813962296</v>
      </c>
      <c r="BG11" s="14"/>
      <c r="BH11" s="14">
        <v>0.57784028344629401</v>
      </c>
      <c r="BI11" s="14">
        <v>0.61881030305733697</v>
      </c>
    </row>
    <row r="12" spans="2:61" ht="29" x14ac:dyDescent="0.35">
      <c r="B12" s="15" t="s">
        <v>141</v>
      </c>
      <c r="C12" s="14">
        <v>0.46761348977564898</v>
      </c>
      <c r="D12" s="14">
        <v>0.43564399004105903</v>
      </c>
      <c r="E12" s="14">
        <v>0.49638215199184998</v>
      </c>
      <c r="F12" s="14"/>
      <c r="G12" s="14">
        <v>0.39570342381294898</v>
      </c>
      <c r="H12" s="14">
        <v>0.41679254498618501</v>
      </c>
      <c r="I12" s="14">
        <v>0.432208772322698</v>
      </c>
      <c r="J12" s="14">
        <v>0.45788032931627298</v>
      </c>
      <c r="K12" s="14">
        <v>0.49554195089380998</v>
      </c>
      <c r="L12" s="14">
        <v>0.60860732970101705</v>
      </c>
      <c r="M12" s="14"/>
      <c r="N12" s="14">
        <v>0.58994347182836904</v>
      </c>
      <c r="O12" s="14">
        <v>0.442941896756613</v>
      </c>
      <c r="P12" s="14"/>
      <c r="Q12" s="14">
        <v>0.36790624665250099</v>
      </c>
      <c r="R12" s="14">
        <v>0.35203476704661002</v>
      </c>
      <c r="S12" s="14">
        <v>0.41459490109682201</v>
      </c>
      <c r="T12" s="14">
        <v>0.49549615441622202</v>
      </c>
      <c r="U12" s="14">
        <v>0.41289686070061898</v>
      </c>
      <c r="V12" s="14">
        <v>0.41978939905124502</v>
      </c>
      <c r="W12" s="14">
        <v>0.50870970677286798</v>
      </c>
      <c r="X12" s="14">
        <v>0.55875009590269198</v>
      </c>
      <c r="Y12" s="14">
        <v>0.60126509549405804</v>
      </c>
      <c r="Z12" s="14">
        <v>0.49346227393199399</v>
      </c>
      <c r="AA12" s="14"/>
      <c r="AB12" s="14">
        <v>0.60634399137710304</v>
      </c>
      <c r="AC12" s="14">
        <v>0.46527440398731801</v>
      </c>
      <c r="AD12" s="14">
        <v>0.38152222911323103</v>
      </c>
      <c r="AE12" s="14"/>
      <c r="AF12" s="14">
        <v>0.575030408920433</v>
      </c>
      <c r="AG12" s="14">
        <v>0.37319042993299301</v>
      </c>
      <c r="AH12" s="14">
        <v>0.328996081937732</v>
      </c>
      <c r="AI12" s="14">
        <v>0.45844950785560801</v>
      </c>
      <c r="AJ12" s="14"/>
      <c r="AK12" s="14">
        <v>0.52473670277822604</v>
      </c>
      <c r="AL12" s="14">
        <v>0.36726345238011898</v>
      </c>
      <c r="AM12" s="14">
        <v>0.43810396792289702</v>
      </c>
      <c r="AN12" s="14">
        <v>0.41509556903530498</v>
      </c>
      <c r="AO12" s="14"/>
      <c r="AP12" s="14">
        <v>0.51367627197799803</v>
      </c>
      <c r="AQ12" s="14">
        <v>0.50752759619012699</v>
      </c>
      <c r="AR12" s="14">
        <v>0.413602766147604</v>
      </c>
      <c r="AS12" s="14"/>
      <c r="AT12" s="14">
        <v>0.54632229015720501</v>
      </c>
      <c r="AU12" s="14">
        <v>0.46088182610407202</v>
      </c>
      <c r="AV12" s="14">
        <v>0.30898989206613298</v>
      </c>
      <c r="AW12" s="14"/>
      <c r="AX12" s="14">
        <v>0.53210703254314995</v>
      </c>
      <c r="AY12" s="14">
        <v>0.50869090321292898</v>
      </c>
      <c r="AZ12" s="14">
        <v>0.37898190936529402</v>
      </c>
      <c r="BA12" s="14"/>
      <c r="BB12" s="14">
        <v>0.53260950941881102</v>
      </c>
      <c r="BC12" s="14">
        <v>0.52069795987883605</v>
      </c>
      <c r="BD12" s="14"/>
      <c r="BE12" s="14">
        <v>0.50112825674724004</v>
      </c>
      <c r="BF12" s="14">
        <v>0.40675298453070102</v>
      </c>
      <c r="BG12" s="14"/>
      <c r="BH12" s="14">
        <v>0.45402962545280701</v>
      </c>
      <c r="BI12" s="14">
        <v>0.471336663946132</v>
      </c>
    </row>
    <row r="13" spans="2:61" x14ac:dyDescent="0.35">
      <c r="B13" s="15" t="s">
        <v>158</v>
      </c>
      <c r="C13" s="14">
        <v>0.39816267617460299</v>
      </c>
      <c r="D13" s="14">
        <v>0.39454518751977402</v>
      </c>
      <c r="E13" s="14">
        <v>0.40240395981509203</v>
      </c>
      <c r="F13" s="14"/>
      <c r="G13" s="14">
        <v>0.410157339272683</v>
      </c>
      <c r="H13" s="14">
        <v>0.38121769163218</v>
      </c>
      <c r="I13" s="14">
        <v>0.33130098052162699</v>
      </c>
      <c r="J13" s="14">
        <v>0.438775516809781</v>
      </c>
      <c r="K13" s="14">
        <v>0.48495739355803302</v>
      </c>
      <c r="L13" s="14">
        <v>0.377215756974422</v>
      </c>
      <c r="M13" s="14"/>
      <c r="N13" s="14">
        <v>0.47934207532057399</v>
      </c>
      <c r="O13" s="14">
        <v>0.38179036038045799</v>
      </c>
      <c r="P13" s="14"/>
      <c r="Q13" s="14">
        <v>0.35412102841102999</v>
      </c>
      <c r="R13" s="14">
        <v>0.361492559147505</v>
      </c>
      <c r="S13" s="14">
        <v>0.44974841640585</v>
      </c>
      <c r="T13" s="14">
        <v>0.32976866466673799</v>
      </c>
      <c r="U13" s="14">
        <v>0.35779748509567</v>
      </c>
      <c r="V13" s="14">
        <v>0.43115639165694902</v>
      </c>
      <c r="W13" s="14">
        <v>0.41958402709244302</v>
      </c>
      <c r="X13" s="14">
        <v>0.419362368174236</v>
      </c>
      <c r="Y13" s="14">
        <v>0.38504966554141101</v>
      </c>
      <c r="Z13" s="14">
        <v>0.44602634600541802</v>
      </c>
      <c r="AA13" s="14"/>
      <c r="AB13" s="14">
        <v>0.39108092564829799</v>
      </c>
      <c r="AC13" s="14">
        <v>0.39388810798627999</v>
      </c>
      <c r="AD13" s="14">
        <v>0.41245318283138599</v>
      </c>
      <c r="AE13" s="14"/>
      <c r="AF13" s="14">
        <v>0.40345856212425202</v>
      </c>
      <c r="AG13" s="14">
        <v>0.39644774249265902</v>
      </c>
      <c r="AH13" s="14">
        <v>0.377123927365066</v>
      </c>
      <c r="AI13" s="14">
        <v>0.40256126356546401</v>
      </c>
      <c r="AJ13" s="14"/>
      <c r="AK13" s="14">
        <v>0.37693997434694998</v>
      </c>
      <c r="AL13" s="14">
        <v>0.43740184855374298</v>
      </c>
      <c r="AM13" s="14">
        <v>0.40229598219191098</v>
      </c>
      <c r="AN13" s="14">
        <v>0.35497652663925799</v>
      </c>
      <c r="AO13" s="14"/>
      <c r="AP13" s="14">
        <v>0.39842044445083402</v>
      </c>
      <c r="AQ13" s="14">
        <v>0.401351060155552</v>
      </c>
      <c r="AR13" s="14">
        <v>0.41529362138692399</v>
      </c>
      <c r="AS13" s="14"/>
      <c r="AT13" s="14">
        <v>0.37618192570569697</v>
      </c>
      <c r="AU13" s="14">
        <v>0.41827735388088</v>
      </c>
      <c r="AV13" s="14">
        <v>0.48273168442494502</v>
      </c>
      <c r="AW13" s="14"/>
      <c r="AX13" s="14">
        <v>0.373922157212497</v>
      </c>
      <c r="AY13" s="14">
        <v>0.40185469704222199</v>
      </c>
      <c r="AZ13" s="14">
        <v>0.432974628112062</v>
      </c>
      <c r="BA13" s="14"/>
      <c r="BB13" s="14">
        <v>0.41902135691452302</v>
      </c>
      <c r="BC13" s="14">
        <v>0.42912049762339</v>
      </c>
      <c r="BD13" s="14"/>
      <c r="BE13" s="14">
        <v>0.40895231183470099</v>
      </c>
      <c r="BF13" s="14">
        <v>0.378569441996992</v>
      </c>
      <c r="BG13" s="14"/>
      <c r="BH13" s="14">
        <v>0.36891486273357899</v>
      </c>
      <c r="BI13" s="14">
        <v>0.40617915079174299</v>
      </c>
    </row>
    <row r="14" spans="2:61" x14ac:dyDescent="0.35">
      <c r="B14" s="15" t="s">
        <v>159</v>
      </c>
      <c r="C14" s="14">
        <v>0.39552759731598802</v>
      </c>
      <c r="D14" s="14">
        <v>0.38466570848423498</v>
      </c>
      <c r="E14" s="14">
        <v>0.40422296892947102</v>
      </c>
      <c r="F14" s="14"/>
      <c r="G14" s="14">
        <v>0.424952008215216</v>
      </c>
      <c r="H14" s="14">
        <v>0.40174048390326</v>
      </c>
      <c r="I14" s="14">
        <v>0.41246411300005598</v>
      </c>
      <c r="J14" s="14">
        <v>0.41763031569967801</v>
      </c>
      <c r="K14" s="14">
        <v>0.30834488475612798</v>
      </c>
      <c r="L14" s="14">
        <v>0.39322149112879001</v>
      </c>
      <c r="M14" s="14"/>
      <c r="N14" s="14">
        <v>0.38543267163030398</v>
      </c>
      <c r="O14" s="14">
        <v>0.397563548714781</v>
      </c>
      <c r="P14" s="14"/>
      <c r="Q14" s="14">
        <v>0.32519413394942898</v>
      </c>
      <c r="R14" s="14">
        <v>0.38232981546810002</v>
      </c>
      <c r="S14" s="14">
        <v>0.478750188385618</v>
      </c>
      <c r="T14" s="14">
        <v>0.39052461947981199</v>
      </c>
      <c r="U14" s="14">
        <v>0.37772058397184199</v>
      </c>
      <c r="V14" s="14">
        <v>0.324392459367502</v>
      </c>
      <c r="W14" s="14">
        <v>0.446427996801186</v>
      </c>
      <c r="X14" s="14">
        <v>0.41396082648232002</v>
      </c>
      <c r="Y14" s="14">
        <v>0.37129681106097201</v>
      </c>
      <c r="Z14" s="14">
        <v>0.51999346282480297</v>
      </c>
      <c r="AA14" s="14"/>
      <c r="AB14" s="14">
        <v>0.452545188312029</v>
      </c>
      <c r="AC14" s="14">
        <v>0.37756969138949897</v>
      </c>
      <c r="AD14" s="14">
        <v>0.36832894445143899</v>
      </c>
      <c r="AE14" s="14"/>
      <c r="AF14" s="14">
        <v>0.44272822912444298</v>
      </c>
      <c r="AG14" s="14">
        <v>0.37546091801864601</v>
      </c>
      <c r="AH14" s="14">
        <v>0.295677843700002</v>
      </c>
      <c r="AI14" s="14">
        <v>0.36146791239489201</v>
      </c>
      <c r="AJ14" s="14"/>
      <c r="AK14" s="14">
        <v>0.41498004251448101</v>
      </c>
      <c r="AL14" s="14">
        <v>0.37246842989839601</v>
      </c>
      <c r="AM14" s="14">
        <v>0.43898608679261297</v>
      </c>
      <c r="AN14" s="14">
        <v>0.23628560815230501</v>
      </c>
      <c r="AO14" s="14"/>
      <c r="AP14" s="14">
        <v>0.38262180835634002</v>
      </c>
      <c r="AQ14" s="14">
        <v>0.422937553955955</v>
      </c>
      <c r="AR14" s="14">
        <v>0.36312971460542098</v>
      </c>
      <c r="AS14" s="14"/>
      <c r="AT14" s="14">
        <v>0.39412191146872799</v>
      </c>
      <c r="AU14" s="14">
        <v>0.40372980363250499</v>
      </c>
      <c r="AV14" s="14">
        <v>0.365754526222833</v>
      </c>
      <c r="AW14" s="14"/>
      <c r="AX14" s="14">
        <v>0.32235329753039099</v>
      </c>
      <c r="AY14" s="14">
        <v>0.41906175506582399</v>
      </c>
      <c r="AZ14" s="14">
        <v>0.37679092213573301</v>
      </c>
      <c r="BA14" s="14"/>
      <c r="BB14" s="14">
        <v>0.41784592806226301</v>
      </c>
      <c r="BC14" s="14">
        <v>0.340578672423691</v>
      </c>
      <c r="BD14" s="14"/>
      <c r="BE14" s="14">
        <v>0.40704426712185898</v>
      </c>
      <c r="BF14" s="14">
        <v>0.37461411927454202</v>
      </c>
      <c r="BG14" s="14"/>
      <c r="BH14" s="14">
        <v>0.34276098396793903</v>
      </c>
      <c r="BI14" s="14">
        <v>0.40999029270311499</v>
      </c>
    </row>
    <row r="15" spans="2:61" x14ac:dyDescent="0.35">
      <c r="B15" s="15" t="s">
        <v>160</v>
      </c>
      <c r="C15" s="14">
        <v>0.37612630803479202</v>
      </c>
      <c r="D15" s="14">
        <v>0.31529615028440999</v>
      </c>
      <c r="E15" s="14">
        <v>0.431633295163316</v>
      </c>
      <c r="F15" s="14"/>
      <c r="G15" s="14">
        <v>0.34601668151598602</v>
      </c>
      <c r="H15" s="14">
        <v>0.40140567116812298</v>
      </c>
      <c r="I15" s="14">
        <v>0.402549612195854</v>
      </c>
      <c r="J15" s="14">
        <v>0.392151935859057</v>
      </c>
      <c r="K15" s="14">
        <v>0.333275210964593</v>
      </c>
      <c r="L15" s="14">
        <v>0.35708872968039801</v>
      </c>
      <c r="M15" s="14"/>
      <c r="N15" s="14">
        <v>0.34690346395127802</v>
      </c>
      <c r="O15" s="14">
        <v>0.38201999087516397</v>
      </c>
      <c r="P15" s="14"/>
      <c r="Q15" s="14">
        <v>0.43655370183069903</v>
      </c>
      <c r="R15" s="14">
        <v>0.40136414699823703</v>
      </c>
      <c r="S15" s="14">
        <v>0.34758072141458202</v>
      </c>
      <c r="T15" s="14">
        <v>0.27022509948408002</v>
      </c>
      <c r="U15" s="14">
        <v>0.38945907284750497</v>
      </c>
      <c r="V15" s="14">
        <v>0.389305187034654</v>
      </c>
      <c r="W15" s="14">
        <v>0.37611450377718703</v>
      </c>
      <c r="X15" s="14">
        <v>0.38293667160308997</v>
      </c>
      <c r="Y15" s="14">
        <v>0.33865819599659702</v>
      </c>
      <c r="Z15" s="14">
        <v>0.389050414784679</v>
      </c>
      <c r="AA15" s="14"/>
      <c r="AB15" s="14">
        <v>0.37803511740046303</v>
      </c>
      <c r="AC15" s="14">
        <v>0.41486809409082498</v>
      </c>
      <c r="AD15" s="14">
        <v>0.34832569926528201</v>
      </c>
      <c r="AE15" s="14"/>
      <c r="AF15" s="14">
        <v>0.42267494326122401</v>
      </c>
      <c r="AG15" s="14">
        <v>0.33734057166624598</v>
      </c>
      <c r="AH15" s="14">
        <v>0.39889908909132499</v>
      </c>
      <c r="AI15" s="14">
        <v>0.34337646997939397</v>
      </c>
      <c r="AJ15" s="14"/>
      <c r="AK15" s="14">
        <v>0.42113764628488698</v>
      </c>
      <c r="AL15" s="14">
        <v>0.35181436168256103</v>
      </c>
      <c r="AM15" s="14">
        <v>0.32243468709043999</v>
      </c>
      <c r="AN15" s="14">
        <v>0.35073432261763099</v>
      </c>
      <c r="AO15" s="14"/>
      <c r="AP15" s="14">
        <v>0.33444054012114799</v>
      </c>
      <c r="AQ15" s="14">
        <v>0.39080075129051201</v>
      </c>
      <c r="AR15" s="14">
        <v>0.37843952021544902</v>
      </c>
      <c r="AS15" s="14"/>
      <c r="AT15" s="14">
        <v>0.36044270664517403</v>
      </c>
      <c r="AU15" s="14">
        <v>0.38136571965492599</v>
      </c>
      <c r="AV15" s="14">
        <v>0.35322149663744601</v>
      </c>
      <c r="AW15" s="14"/>
      <c r="AX15" s="14">
        <v>0.35229839642604399</v>
      </c>
      <c r="AY15" s="14">
        <v>0.39466237420502498</v>
      </c>
      <c r="AZ15" s="14">
        <v>0.359416015125193</v>
      </c>
      <c r="BA15" s="14"/>
      <c r="BB15" s="14">
        <v>0.28992083711297301</v>
      </c>
      <c r="BC15" s="14">
        <v>0.346931639206848</v>
      </c>
      <c r="BD15" s="14"/>
      <c r="BE15" s="14">
        <v>0.37127014984370299</v>
      </c>
      <c r="BF15" s="14">
        <v>0.38494475637159697</v>
      </c>
      <c r="BG15" s="14"/>
      <c r="BH15" s="14">
        <v>0.33836161008340399</v>
      </c>
      <c r="BI15" s="14">
        <v>0.38647715847226799</v>
      </c>
    </row>
    <row r="16" spans="2:61" x14ac:dyDescent="0.35">
      <c r="B16" s="15" t="s">
        <v>161</v>
      </c>
      <c r="C16" s="14">
        <v>0.30596708563587199</v>
      </c>
      <c r="D16" s="14">
        <v>0.29120287944872603</v>
      </c>
      <c r="E16" s="14">
        <v>0.31952801932166802</v>
      </c>
      <c r="F16" s="14"/>
      <c r="G16" s="14">
        <v>0.39714304971088399</v>
      </c>
      <c r="H16" s="14">
        <v>0.31189805978902702</v>
      </c>
      <c r="I16" s="14">
        <v>0.302500284771345</v>
      </c>
      <c r="J16" s="14">
        <v>0.29174477370579099</v>
      </c>
      <c r="K16" s="14">
        <v>0.25887154676935198</v>
      </c>
      <c r="L16" s="14">
        <v>0.28581353755673999</v>
      </c>
      <c r="M16" s="14"/>
      <c r="N16" s="14">
        <v>0.25550137229262498</v>
      </c>
      <c r="O16" s="14">
        <v>0.31614504462946902</v>
      </c>
      <c r="P16" s="14"/>
      <c r="Q16" s="14">
        <v>0.400631491236628</v>
      </c>
      <c r="R16" s="14">
        <v>0.30323176484918002</v>
      </c>
      <c r="S16" s="14">
        <v>0.28937069706664198</v>
      </c>
      <c r="T16" s="14">
        <v>0.26445477582083299</v>
      </c>
      <c r="U16" s="14">
        <v>0.314005210310983</v>
      </c>
      <c r="V16" s="14">
        <v>0.32232658127053199</v>
      </c>
      <c r="W16" s="14">
        <v>0.37410469293287302</v>
      </c>
      <c r="X16" s="14">
        <v>0.27060693029595201</v>
      </c>
      <c r="Y16" s="14">
        <v>0.248935595649285</v>
      </c>
      <c r="Z16" s="14">
        <v>0.34889842213273797</v>
      </c>
      <c r="AA16" s="14"/>
      <c r="AB16" s="14">
        <v>0.25019343130507998</v>
      </c>
      <c r="AC16" s="14">
        <v>0.34265934869654702</v>
      </c>
      <c r="AD16" s="14">
        <v>0.31411989531587697</v>
      </c>
      <c r="AE16" s="14"/>
      <c r="AF16" s="14">
        <v>0.29972340420022597</v>
      </c>
      <c r="AG16" s="14">
        <v>0.33706782456727202</v>
      </c>
      <c r="AH16" s="14">
        <v>0.22371536143033199</v>
      </c>
      <c r="AI16" s="14">
        <v>0.27022245805033401</v>
      </c>
      <c r="AJ16" s="14"/>
      <c r="AK16" s="14">
        <v>0.31059586876990802</v>
      </c>
      <c r="AL16" s="14">
        <v>0.32635288928846301</v>
      </c>
      <c r="AM16" s="14">
        <v>0.28010990597947899</v>
      </c>
      <c r="AN16" s="14">
        <v>0.24007291932608199</v>
      </c>
      <c r="AO16" s="14"/>
      <c r="AP16" s="14">
        <v>0.221000590347951</v>
      </c>
      <c r="AQ16" s="14">
        <v>0.328230127767832</v>
      </c>
      <c r="AR16" s="14">
        <v>0.32623202786222399</v>
      </c>
      <c r="AS16" s="14"/>
      <c r="AT16" s="14">
        <v>0.29957215441385598</v>
      </c>
      <c r="AU16" s="14">
        <v>0.304827046991754</v>
      </c>
      <c r="AV16" s="14">
        <v>0.29937451159439699</v>
      </c>
      <c r="AW16" s="14"/>
      <c r="AX16" s="14">
        <v>0.265554191607414</v>
      </c>
      <c r="AY16" s="14">
        <v>0.31139595420600302</v>
      </c>
      <c r="AZ16" s="14">
        <v>0.29841978379265999</v>
      </c>
      <c r="BA16" s="14"/>
      <c r="BB16" s="14">
        <v>0.23393395071926301</v>
      </c>
      <c r="BC16" s="14">
        <v>0.30474426885091999</v>
      </c>
      <c r="BD16" s="14"/>
      <c r="BE16" s="14">
        <v>0.31316614449097702</v>
      </c>
      <c r="BF16" s="14">
        <v>0.29289409128740501</v>
      </c>
      <c r="BG16" s="14"/>
      <c r="BH16" s="14">
        <v>0.31582424395726699</v>
      </c>
      <c r="BI16" s="14">
        <v>0.30326535685057598</v>
      </c>
    </row>
    <row r="17" spans="2:61" x14ac:dyDescent="0.35">
      <c r="B17" s="15" t="s">
        <v>162</v>
      </c>
      <c r="C17" s="14">
        <v>0.249890995069454</v>
      </c>
      <c r="D17" s="14">
        <v>0.228081260693792</v>
      </c>
      <c r="E17" s="14">
        <v>0.269359333898192</v>
      </c>
      <c r="F17" s="14"/>
      <c r="G17" s="14">
        <v>0.26942146235466402</v>
      </c>
      <c r="H17" s="14">
        <v>0.26340276243766297</v>
      </c>
      <c r="I17" s="14">
        <v>0.27134101136050798</v>
      </c>
      <c r="J17" s="14">
        <v>0.25029671389227798</v>
      </c>
      <c r="K17" s="14">
        <v>0.15181973617115299</v>
      </c>
      <c r="L17" s="14">
        <v>0.27173304211098198</v>
      </c>
      <c r="M17" s="14"/>
      <c r="N17" s="14">
        <v>0.21406994438888099</v>
      </c>
      <c r="O17" s="14">
        <v>0.25711540865208998</v>
      </c>
      <c r="P17" s="14"/>
      <c r="Q17" s="14">
        <v>0.28066566844308999</v>
      </c>
      <c r="R17" s="14">
        <v>0.30516388562810298</v>
      </c>
      <c r="S17" s="14">
        <v>0.27675141123455499</v>
      </c>
      <c r="T17" s="14">
        <v>0.21037740232754401</v>
      </c>
      <c r="U17" s="14">
        <v>0.31690302498534501</v>
      </c>
      <c r="V17" s="14">
        <v>0.176152095631464</v>
      </c>
      <c r="W17" s="14">
        <v>0.26948021745873302</v>
      </c>
      <c r="X17" s="14">
        <v>0.194288572496016</v>
      </c>
      <c r="Y17" s="14">
        <v>0.15988450561671499</v>
      </c>
      <c r="Z17" s="14">
        <v>0.39265629772118699</v>
      </c>
      <c r="AA17" s="14"/>
      <c r="AB17" s="14">
        <v>0.22604226030883501</v>
      </c>
      <c r="AC17" s="14">
        <v>0.27027998620486998</v>
      </c>
      <c r="AD17" s="14">
        <v>0.245174070790593</v>
      </c>
      <c r="AE17" s="14"/>
      <c r="AF17" s="14">
        <v>0.26007066119590599</v>
      </c>
      <c r="AG17" s="14">
        <v>0.24457607053381999</v>
      </c>
      <c r="AH17" s="14">
        <v>0.16102994097708301</v>
      </c>
      <c r="AI17" s="14">
        <v>0.24637030316206801</v>
      </c>
      <c r="AJ17" s="14"/>
      <c r="AK17" s="14">
        <v>0.27430195221660297</v>
      </c>
      <c r="AL17" s="14">
        <v>0.233531808063736</v>
      </c>
      <c r="AM17" s="14">
        <v>0.25206482951523101</v>
      </c>
      <c r="AN17" s="14">
        <v>8.0341710939307504E-2</v>
      </c>
      <c r="AO17" s="14"/>
      <c r="AP17" s="14">
        <v>0.231874083457248</v>
      </c>
      <c r="AQ17" s="14">
        <v>0.26451107920528799</v>
      </c>
      <c r="AR17" s="14">
        <v>0.22912103375880299</v>
      </c>
      <c r="AS17" s="14"/>
      <c r="AT17" s="14">
        <v>0.23553268118995799</v>
      </c>
      <c r="AU17" s="14">
        <v>0.23056333776149401</v>
      </c>
      <c r="AV17" s="14">
        <v>0.28901581646614699</v>
      </c>
      <c r="AW17" s="14"/>
      <c r="AX17" s="14">
        <v>0.25437762035332301</v>
      </c>
      <c r="AY17" s="14">
        <v>0.23859003142471699</v>
      </c>
      <c r="AZ17" s="14">
        <v>0.235467409066937</v>
      </c>
      <c r="BA17" s="14"/>
      <c r="BB17" s="14">
        <v>0.17357361896215501</v>
      </c>
      <c r="BC17" s="14">
        <v>0.22291671568567101</v>
      </c>
      <c r="BD17" s="14"/>
      <c r="BE17" s="14">
        <v>0.27073661394585702</v>
      </c>
      <c r="BF17" s="14">
        <v>0.212036788950793</v>
      </c>
      <c r="BG17" s="14"/>
      <c r="BH17" s="14">
        <v>0.257785567687557</v>
      </c>
      <c r="BI17" s="14">
        <v>0.24772718746948399</v>
      </c>
    </row>
    <row r="18" spans="2:61" ht="29" x14ac:dyDescent="0.35">
      <c r="B18" s="15" t="s">
        <v>163</v>
      </c>
      <c r="C18" s="14">
        <v>0.19655220893643899</v>
      </c>
      <c r="D18" s="14">
        <v>0.21361352482346799</v>
      </c>
      <c r="E18" s="14">
        <v>0.180670500473463</v>
      </c>
      <c r="F18" s="14"/>
      <c r="G18" s="14">
        <v>0.23252272877646199</v>
      </c>
      <c r="H18" s="14">
        <v>0.17711346339001399</v>
      </c>
      <c r="I18" s="14">
        <v>0.135878370692366</v>
      </c>
      <c r="J18" s="14">
        <v>0.22260259029344601</v>
      </c>
      <c r="K18" s="14">
        <v>0.20760527875318599</v>
      </c>
      <c r="L18" s="14">
        <v>0.22741804675128</v>
      </c>
      <c r="M18" s="14"/>
      <c r="N18" s="14">
        <v>0.22801643302629199</v>
      </c>
      <c r="O18" s="14">
        <v>0.19020648306957799</v>
      </c>
      <c r="P18" s="14"/>
      <c r="Q18" s="14">
        <v>0.14146270408750999</v>
      </c>
      <c r="R18" s="14">
        <v>0.19672116531117501</v>
      </c>
      <c r="S18" s="14">
        <v>0.18737017005336401</v>
      </c>
      <c r="T18" s="14">
        <v>0.15847175101580799</v>
      </c>
      <c r="U18" s="14">
        <v>0.17061356124271501</v>
      </c>
      <c r="V18" s="14">
        <v>0.14691355303603801</v>
      </c>
      <c r="W18" s="14">
        <v>0.17918180177526699</v>
      </c>
      <c r="X18" s="14">
        <v>0.25753052134412302</v>
      </c>
      <c r="Y18" s="14">
        <v>0.223893732348837</v>
      </c>
      <c r="Z18" s="14">
        <v>0.209671329494522</v>
      </c>
      <c r="AA18" s="14"/>
      <c r="AB18" s="14">
        <v>0.21016469691443099</v>
      </c>
      <c r="AC18" s="14">
        <v>0.201985733205825</v>
      </c>
      <c r="AD18" s="14">
        <v>0.20067849150908201</v>
      </c>
      <c r="AE18" s="14"/>
      <c r="AF18" s="14">
        <v>0.19432876664652299</v>
      </c>
      <c r="AG18" s="14">
        <v>0.19773361330484601</v>
      </c>
      <c r="AH18" s="14">
        <v>0.20212678210170801</v>
      </c>
      <c r="AI18" s="14">
        <v>0.213710153314915</v>
      </c>
      <c r="AJ18" s="14"/>
      <c r="AK18" s="14">
        <v>0.18336233663232299</v>
      </c>
      <c r="AL18" s="14">
        <v>0.20107951262712501</v>
      </c>
      <c r="AM18" s="14">
        <v>0.218023739115384</v>
      </c>
      <c r="AN18" s="14">
        <v>0.27267448450856102</v>
      </c>
      <c r="AO18" s="14"/>
      <c r="AP18" s="14">
        <v>0.18641988798425599</v>
      </c>
      <c r="AQ18" s="14">
        <v>0.20698283565429901</v>
      </c>
      <c r="AR18" s="14">
        <v>0.203438816843414</v>
      </c>
      <c r="AS18" s="14"/>
      <c r="AT18" s="14">
        <v>0.22572726958897599</v>
      </c>
      <c r="AU18" s="14">
        <v>0.18687590317963401</v>
      </c>
      <c r="AV18" s="14">
        <v>0.23836338310637001</v>
      </c>
      <c r="AW18" s="14"/>
      <c r="AX18" s="14">
        <v>0.228610714551192</v>
      </c>
      <c r="AY18" s="14">
        <v>0.18392320998282799</v>
      </c>
      <c r="AZ18" s="14">
        <v>0.214160774448971</v>
      </c>
      <c r="BA18" s="14"/>
      <c r="BB18" s="14">
        <v>0.19894935722805401</v>
      </c>
      <c r="BC18" s="14">
        <v>0.21883246710579099</v>
      </c>
      <c r="BD18" s="14"/>
      <c r="BE18" s="14">
        <v>0.214976387181609</v>
      </c>
      <c r="BF18" s="14">
        <v>0.163095171992858</v>
      </c>
      <c r="BG18" s="14"/>
      <c r="BH18" s="14">
        <v>0.164258196014127</v>
      </c>
      <c r="BI18" s="14">
        <v>0.20540361026937401</v>
      </c>
    </row>
    <row r="19" spans="2:61" x14ac:dyDescent="0.35">
      <c r="B19" s="15" t="s">
        <v>164</v>
      </c>
      <c r="C19" s="14">
        <v>0.153970076780648</v>
      </c>
      <c r="D19" s="14">
        <v>0.163089179080771</v>
      </c>
      <c r="E19" s="14">
        <v>0.14490448948894699</v>
      </c>
      <c r="F19" s="14"/>
      <c r="G19" s="14">
        <v>0.27761448992899002</v>
      </c>
      <c r="H19" s="14">
        <v>0.193691072007529</v>
      </c>
      <c r="I19" s="14">
        <v>9.5177623811999498E-2</v>
      </c>
      <c r="J19" s="14">
        <v>0.155438912869829</v>
      </c>
      <c r="K19" s="14">
        <v>0.136117435885176</v>
      </c>
      <c r="L19" s="14">
        <v>9.6489574432308906E-2</v>
      </c>
      <c r="M19" s="14"/>
      <c r="N19" s="14">
        <v>0.12656020843593499</v>
      </c>
      <c r="O19" s="14">
        <v>0.159498117455211</v>
      </c>
      <c r="P19" s="14"/>
      <c r="Q19" s="14">
        <v>0.155277215945022</v>
      </c>
      <c r="R19" s="14">
        <v>0.20267683463237701</v>
      </c>
      <c r="S19" s="14">
        <v>0.22247175012147299</v>
      </c>
      <c r="T19" s="14">
        <v>0.121939183504267</v>
      </c>
      <c r="U19" s="14">
        <v>7.6091402060154301E-2</v>
      </c>
      <c r="V19" s="14">
        <v>0.152318982148443</v>
      </c>
      <c r="W19" s="14">
        <v>0.14975746037197499</v>
      </c>
      <c r="X19" s="14">
        <v>0.127005004411017</v>
      </c>
      <c r="Y19" s="14">
        <v>0.118635366230904</v>
      </c>
      <c r="Z19" s="14">
        <v>0.128188486484721</v>
      </c>
      <c r="AA19" s="14"/>
      <c r="AB19" s="14">
        <v>0.161439828027096</v>
      </c>
      <c r="AC19" s="14">
        <v>0.16382691875842101</v>
      </c>
      <c r="AD19" s="14">
        <v>0.159076218289118</v>
      </c>
      <c r="AE19" s="14"/>
      <c r="AF19" s="14">
        <v>0.19103853630234799</v>
      </c>
      <c r="AG19" s="14">
        <v>0.12036636401429</v>
      </c>
      <c r="AH19" s="14">
        <v>5.9222331056866202E-2</v>
      </c>
      <c r="AI19" s="14">
        <v>0.174113068404042</v>
      </c>
      <c r="AJ19" s="14"/>
      <c r="AK19" s="14">
        <v>0.18362418681163201</v>
      </c>
      <c r="AL19" s="14">
        <v>0.13610448734900299</v>
      </c>
      <c r="AM19" s="14">
        <v>0.115963578066601</v>
      </c>
      <c r="AN19" s="14">
        <v>0.33630348900108598</v>
      </c>
      <c r="AO19" s="14"/>
      <c r="AP19" s="14">
        <v>0.19703956437943801</v>
      </c>
      <c r="AQ19" s="14">
        <v>0.18087012511394199</v>
      </c>
      <c r="AR19" s="14">
        <v>0.125303301344968</v>
      </c>
      <c r="AS19" s="14"/>
      <c r="AT19" s="14">
        <v>0.19504974374155101</v>
      </c>
      <c r="AU19" s="14">
        <v>0.13849271759235901</v>
      </c>
      <c r="AV19" s="14">
        <v>0.15931619627862301</v>
      </c>
      <c r="AW19" s="14"/>
      <c r="AX19" s="14">
        <v>0.25243109288140098</v>
      </c>
      <c r="AY19" s="14">
        <v>0.148871164148838</v>
      </c>
      <c r="AZ19" s="14">
        <v>0.130568070185475</v>
      </c>
      <c r="BA19" s="14"/>
      <c r="BB19" s="14">
        <v>0.157651414638045</v>
      </c>
      <c r="BC19" s="14">
        <v>0.12524947717617099</v>
      </c>
      <c r="BD19" s="14"/>
      <c r="BE19" s="14">
        <v>0.16684365532866599</v>
      </c>
      <c r="BF19" s="14">
        <v>0.13059254605196699</v>
      </c>
      <c r="BG19" s="14"/>
      <c r="BH19" s="14">
        <v>0.14074109240098601</v>
      </c>
      <c r="BI19" s="14">
        <v>0.157595982618153</v>
      </c>
    </row>
    <row r="20" spans="2:61" x14ac:dyDescent="0.35">
      <c r="B20" s="15" t="s">
        <v>165</v>
      </c>
      <c r="C20" s="14">
        <v>0.13609784101254899</v>
      </c>
      <c r="D20" s="14">
        <v>0.13479279331918501</v>
      </c>
      <c r="E20" s="14">
        <v>0.136267493948905</v>
      </c>
      <c r="F20" s="14"/>
      <c r="G20" s="14">
        <v>0.156469034088247</v>
      </c>
      <c r="H20" s="14">
        <v>8.96502868738005E-2</v>
      </c>
      <c r="I20" s="14">
        <v>0.13217962236757599</v>
      </c>
      <c r="J20" s="14">
        <v>0.115371014360458</v>
      </c>
      <c r="K20" s="14">
        <v>0.12763498058543801</v>
      </c>
      <c r="L20" s="14">
        <v>0.205553860915169</v>
      </c>
      <c r="M20" s="14"/>
      <c r="N20" s="14">
        <v>0.178633338396292</v>
      </c>
      <c r="O20" s="14">
        <v>0.12751925330490299</v>
      </c>
      <c r="P20" s="14"/>
      <c r="Q20" s="14">
        <v>0.12883177850022901</v>
      </c>
      <c r="R20" s="14">
        <v>0.15065033549969101</v>
      </c>
      <c r="S20" s="14">
        <v>8.8634447705458905E-2</v>
      </c>
      <c r="T20" s="14">
        <v>0.123671886548588</v>
      </c>
      <c r="U20" s="14">
        <v>0.12909619356445201</v>
      </c>
      <c r="V20" s="14">
        <v>0.12783832872224099</v>
      </c>
      <c r="W20" s="14">
        <v>0.16030190107554601</v>
      </c>
      <c r="X20" s="14">
        <v>0.152766354709263</v>
      </c>
      <c r="Y20" s="14">
        <v>0.13132157845394701</v>
      </c>
      <c r="Z20" s="14">
        <v>0.10651720832914099</v>
      </c>
      <c r="AA20" s="14"/>
      <c r="AB20" s="14">
        <v>0.153571945548171</v>
      </c>
      <c r="AC20" s="14">
        <v>0.15657368107209399</v>
      </c>
      <c r="AD20" s="14">
        <v>0.11201614500308001</v>
      </c>
      <c r="AE20" s="14"/>
      <c r="AF20" s="14">
        <v>0.150374054184641</v>
      </c>
      <c r="AG20" s="14">
        <v>0.14155457459960999</v>
      </c>
      <c r="AH20" s="14">
        <v>4.0323902833774697E-2</v>
      </c>
      <c r="AI20" s="14">
        <v>0.111923108493741</v>
      </c>
      <c r="AJ20" s="14"/>
      <c r="AK20" s="14">
        <v>0.128418928908725</v>
      </c>
      <c r="AL20" s="14">
        <v>0.14358738440001101</v>
      </c>
      <c r="AM20" s="14">
        <v>0.17119202748203899</v>
      </c>
      <c r="AN20" s="14">
        <v>0.25288742402903502</v>
      </c>
      <c r="AO20" s="14"/>
      <c r="AP20" s="14">
        <v>0.16866781154379601</v>
      </c>
      <c r="AQ20" s="14">
        <v>0.15715299176502501</v>
      </c>
      <c r="AR20" s="14">
        <v>0.11808430121951299</v>
      </c>
      <c r="AS20" s="14"/>
      <c r="AT20" s="14">
        <v>0.185596616533521</v>
      </c>
      <c r="AU20" s="14">
        <v>0.10716884947185799</v>
      </c>
      <c r="AV20" s="14">
        <v>0.115463108604202</v>
      </c>
      <c r="AW20" s="14"/>
      <c r="AX20" s="14">
        <v>0.160773730119565</v>
      </c>
      <c r="AY20" s="14">
        <v>0.14574248355536301</v>
      </c>
      <c r="AZ20" s="14">
        <v>0.11654104172643499</v>
      </c>
      <c r="BA20" s="14"/>
      <c r="BB20" s="14">
        <v>0.15373529508692699</v>
      </c>
      <c r="BC20" s="14">
        <v>0.17538955458970101</v>
      </c>
      <c r="BD20" s="14"/>
      <c r="BE20" s="14">
        <v>0.149031509865027</v>
      </c>
      <c r="BF20" s="14">
        <v>0.11261119043551</v>
      </c>
      <c r="BG20" s="14"/>
      <c r="BH20" s="14">
        <v>0.14521863216233699</v>
      </c>
      <c r="BI20" s="14">
        <v>0.13359794163073899</v>
      </c>
    </row>
    <row r="21" spans="2:61" x14ac:dyDescent="0.35">
      <c r="B21" s="15" t="s">
        <v>153</v>
      </c>
      <c r="C21" s="20">
        <v>6.8165631807863497E-3</v>
      </c>
      <c r="D21" s="20">
        <v>6.0656431088054697E-3</v>
      </c>
      <c r="E21" s="20">
        <v>7.5434625263234396E-3</v>
      </c>
      <c r="F21" s="20"/>
      <c r="G21" s="20">
        <v>0</v>
      </c>
      <c r="H21" s="20">
        <v>4.1474671171664304E-3</v>
      </c>
      <c r="I21" s="20">
        <v>9.2607916139050006E-3</v>
      </c>
      <c r="J21" s="20">
        <v>1.2538378669419E-2</v>
      </c>
      <c r="K21" s="20">
        <v>1.4985611310635701E-2</v>
      </c>
      <c r="L21" s="20">
        <v>0</v>
      </c>
      <c r="M21" s="20"/>
      <c r="N21" s="20">
        <v>0</v>
      </c>
      <c r="O21" s="20">
        <v>8.1913322256508304E-3</v>
      </c>
      <c r="P21" s="20"/>
      <c r="Q21" s="20">
        <v>0</v>
      </c>
      <c r="R21" s="20">
        <v>1.0690578946646901E-2</v>
      </c>
      <c r="S21" s="20">
        <v>2.4132999294160101E-2</v>
      </c>
      <c r="T21" s="20">
        <v>0</v>
      </c>
      <c r="U21" s="20">
        <v>0</v>
      </c>
      <c r="V21" s="20">
        <v>1.07447357564426E-2</v>
      </c>
      <c r="W21" s="20">
        <v>0</v>
      </c>
      <c r="X21" s="20">
        <v>1.05653035224501E-2</v>
      </c>
      <c r="Y21" s="20">
        <v>0</v>
      </c>
      <c r="Z21" s="20">
        <v>2.37290471201166E-2</v>
      </c>
      <c r="AA21" s="20"/>
      <c r="AB21" s="20">
        <v>0</v>
      </c>
      <c r="AC21" s="20">
        <v>4.2562953077443502E-3</v>
      </c>
      <c r="AD21" s="20">
        <v>2.4202316075349001E-3</v>
      </c>
      <c r="AE21" s="20"/>
      <c r="AF21" s="20">
        <v>7.3760719955509799E-3</v>
      </c>
      <c r="AG21" s="20">
        <v>0</v>
      </c>
      <c r="AH21" s="20">
        <v>2.1446605783897801E-2</v>
      </c>
      <c r="AI21" s="20">
        <v>0</v>
      </c>
      <c r="AJ21" s="20"/>
      <c r="AK21" s="20">
        <v>5.3348684012805301E-3</v>
      </c>
      <c r="AL21" s="20">
        <v>0</v>
      </c>
      <c r="AM21" s="20">
        <v>1.45551780286077E-2</v>
      </c>
      <c r="AN21" s="20">
        <v>0</v>
      </c>
      <c r="AO21" s="20"/>
      <c r="AP21" s="20">
        <v>0</v>
      </c>
      <c r="AQ21" s="20">
        <v>5.0070058428787999E-3</v>
      </c>
      <c r="AR21" s="20">
        <v>5.0979831981161497E-3</v>
      </c>
      <c r="AS21" s="20"/>
      <c r="AT21" s="20">
        <v>0</v>
      </c>
      <c r="AU21" s="20">
        <v>4.0038504523797203E-3</v>
      </c>
      <c r="AV21" s="20">
        <v>1.51934783118431E-2</v>
      </c>
      <c r="AW21" s="20"/>
      <c r="AX21" s="20">
        <v>0</v>
      </c>
      <c r="AY21" s="20">
        <v>8.1327981746659901E-3</v>
      </c>
      <c r="AZ21" s="20">
        <v>0</v>
      </c>
      <c r="BA21" s="20"/>
      <c r="BB21" s="20">
        <v>0</v>
      </c>
      <c r="BC21" s="20">
        <v>6.0304269211720199E-3</v>
      </c>
      <c r="BD21" s="20"/>
      <c r="BE21" s="20">
        <v>4.6056200205564501E-3</v>
      </c>
      <c r="BF21" s="20">
        <v>1.08314834669251E-2</v>
      </c>
      <c r="BG21" s="20"/>
      <c r="BH21" s="20">
        <v>4.6993500481621198E-3</v>
      </c>
      <c r="BI21" s="20">
        <v>7.3968658885761396E-3</v>
      </c>
    </row>
    <row r="22" spans="2:61" x14ac:dyDescent="0.35">
      <c r="B22" s="16"/>
    </row>
    <row r="23" spans="2:61" x14ac:dyDescent="0.35">
      <c r="B23" t="s">
        <v>88</v>
      </c>
    </row>
    <row r="24" spans="2:61" x14ac:dyDescent="0.35">
      <c r="B24" t="s">
        <v>89</v>
      </c>
    </row>
    <row r="26" spans="2:61" x14ac:dyDescent="0.35">
      <c r="B2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43.5" x14ac:dyDescent="0.35">
      <c r="B9" s="15" t="s">
        <v>167</v>
      </c>
      <c r="C9" s="14">
        <v>0.35822384508161598</v>
      </c>
      <c r="D9" s="14">
        <v>0.376285936634355</v>
      </c>
      <c r="E9" s="14">
        <v>0.341183092893589</v>
      </c>
      <c r="F9" s="14"/>
      <c r="G9" s="14">
        <v>0.37007531920053799</v>
      </c>
      <c r="H9" s="14">
        <v>0.40631941547251499</v>
      </c>
      <c r="I9" s="14">
        <v>0.351801682365388</v>
      </c>
      <c r="J9" s="14">
        <v>0.24357356419033899</v>
      </c>
      <c r="K9" s="14">
        <v>0.33177413750673401</v>
      </c>
      <c r="L9" s="14">
        <v>0.43731807647114801</v>
      </c>
      <c r="M9" s="14"/>
      <c r="N9" s="14">
        <v>0.44588785156229899</v>
      </c>
      <c r="O9" s="14">
        <v>0.34054370932080602</v>
      </c>
      <c r="P9" s="14"/>
      <c r="Q9" s="14">
        <v>0.35300975341198798</v>
      </c>
      <c r="R9" s="14">
        <v>0.23767087356379599</v>
      </c>
      <c r="S9" s="14">
        <v>0.28993249956571499</v>
      </c>
      <c r="T9" s="14">
        <v>0.24713263004953601</v>
      </c>
      <c r="U9" s="14">
        <v>0.323858161036161</v>
      </c>
      <c r="V9" s="14">
        <v>0.40944452710573098</v>
      </c>
      <c r="W9" s="14">
        <v>0.39953164416636999</v>
      </c>
      <c r="X9" s="14">
        <v>0.44888596755521798</v>
      </c>
      <c r="Y9" s="14">
        <v>0.48907505647400601</v>
      </c>
      <c r="Z9" s="14">
        <v>0.33578360443869598</v>
      </c>
      <c r="AA9" s="14"/>
      <c r="AB9" s="14">
        <v>0.49001701802631298</v>
      </c>
      <c r="AC9" s="14">
        <v>0.338140704224834</v>
      </c>
      <c r="AD9" s="14">
        <v>0.31139128046346598</v>
      </c>
      <c r="AE9" s="14"/>
      <c r="AF9" s="14">
        <v>0.45205868361879997</v>
      </c>
      <c r="AG9" s="14">
        <v>0.298453545111523</v>
      </c>
      <c r="AH9" s="14">
        <v>0.35759382575232501</v>
      </c>
      <c r="AI9" s="14">
        <v>0.29044588328336202</v>
      </c>
      <c r="AJ9" s="14"/>
      <c r="AK9" s="14">
        <v>0.45266257603847299</v>
      </c>
      <c r="AL9" s="14">
        <v>0.29828158393050802</v>
      </c>
      <c r="AM9" s="14">
        <v>0.31711088331360698</v>
      </c>
      <c r="AN9" s="14">
        <v>0.16584988276667401</v>
      </c>
      <c r="AO9" s="14"/>
      <c r="AP9" s="14">
        <v>0.52677527186509099</v>
      </c>
      <c r="AQ9" s="14">
        <v>0.40968905832710301</v>
      </c>
      <c r="AR9" s="14">
        <v>0.28977848978901999</v>
      </c>
      <c r="AS9" s="14"/>
      <c r="AT9" s="14">
        <v>0.47059831431717097</v>
      </c>
      <c r="AU9" s="14">
        <v>0.35338594759224701</v>
      </c>
      <c r="AV9" s="14">
        <v>0.25631986511381999</v>
      </c>
      <c r="AW9" s="14"/>
      <c r="AX9" s="14">
        <v>0.43812547581974298</v>
      </c>
      <c r="AY9" s="14">
        <v>0.40144641274927101</v>
      </c>
      <c r="AZ9" s="14">
        <v>0.265869394617336</v>
      </c>
      <c r="BA9" s="14"/>
      <c r="BB9" s="14">
        <v>0.55133763773329203</v>
      </c>
      <c r="BC9" s="14">
        <v>0.34716007473101101</v>
      </c>
      <c r="BD9" s="14"/>
      <c r="BE9" s="14">
        <v>0.39613223568410699</v>
      </c>
      <c r="BF9" s="14">
        <v>0.28938482235930202</v>
      </c>
      <c r="BG9" s="14"/>
      <c r="BH9" s="14">
        <v>0.37206226408583798</v>
      </c>
      <c r="BI9" s="14">
        <v>0.35443090052826098</v>
      </c>
    </row>
    <row r="10" spans="2:61" ht="43.5" x14ac:dyDescent="0.35">
      <c r="B10" s="15" t="s">
        <v>168</v>
      </c>
      <c r="C10" s="14">
        <v>0.54573817204789898</v>
      </c>
      <c r="D10" s="14">
        <v>0.55351487226131302</v>
      </c>
      <c r="E10" s="14">
        <v>0.53881997664634895</v>
      </c>
      <c r="F10" s="14"/>
      <c r="G10" s="14">
        <v>0.54500084715764496</v>
      </c>
      <c r="H10" s="14">
        <v>0.51608137995132697</v>
      </c>
      <c r="I10" s="14">
        <v>0.57906706350548798</v>
      </c>
      <c r="J10" s="14">
        <v>0.67534487718810798</v>
      </c>
      <c r="K10" s="14">
        <v>0.56648638328221801</v>
      </c>
      <c r="L10" s="14">
        <v>0.39552404407653502</v>
      </c>
      <c r="M10" s="14"/>
      <c r="N10" s="14">
        <v>0.49248273441017698</v>
      </c>
      <c r="O10" s="14">
        <v>0.55647876451264899</v>
      </c>
      <c r="P10" s="14"/>
      <c r="Q10" s="14">
        <v>0.472323733337564</v>
      </c>
      <c r="R10" s="14">
        <v>0.65336385861954605</v>
      </c>
      <c r="S10" s="14">
        <v>0.62835602558531101</v>
      </c>
      <c r="T10" s="14">
        <v>0.62837505246318404</v>
      </c>
      <c r="U10" s="14">
        <v>0.56159030161885304</v>
      </c>
      <c r="V10" s="14">
        <v>0.53362226981744598</v>
      </c>
      <c r="W10" s="14">
        <v>0.55003208732311304</v>
      </c>
      <c r="X10" s="14">
        <v>0.46183138221811598</v>
      </c>
      <c r="Y10" s="14">
        <v>0.43188794479466303</v>
      </c>
      <c r="Z10" s="14">
        <v>0.47801424063230702</v>
      </c>
      <c r="AA10" s="14"/>
      <c r="AB10" s="14">
        <v>0.43527896815884498</v>
      </c>
      <c r="AC10" s="14">
        <v>0.58319622802636795</v>
      </c>
      <c r="AD10" s="14">
        <v>0.61213330887383599</v>
      </c>
      <c r="AE10" s="14"/>
      <c r="AF10" s="14">
        <v>0.48106839615887598</v>
      </c>
      <c r="AG10" s="14">
        <v>0.61521111627223402</v>
      </c>
      <c r="AH10" s="14">
        <v>0.522573491006185</v>
      </c>
      <c r="AI10" s="14">
        <v>0.54096102254091905</v>
      </c>
      <c r="AJ10" s="14"/>
      <c r="AK10" s="14">
        <v>0.48354210128095798</v>
      </c>
      <c r="AL10" s="14">
        <v>0.64198287681025801</v>
      </c>
      <c r="AM10" s="14">
        <v>0.55795449196281299</v>
      </c>
      <c r="AN10" s="14">
        <v>0.594675367953026</v>
      </c>
      <c r="AO10" s="14"/>
      <c r="AP10" s="14">
        <v>0.40259879534723497</v>
      </c>
      <c r="AQ10" s="14">
        <v>0.51462465236792498</v>
      </c>
      <c r="AR10" s="14">
        <v>0.64802487967983802</v>
      </c>
      <c r="AS10" s="14"/>
      <c r="AT10" s="14">
        <v>0.477987215885675</v>
      </c>
      <c r="AU10" s="14">
        <v>0.55347583614684603</v>
      </c>
      <c r="AV10" s="14">
        <v>0.67146105217656304</v>
      </c>
      <c r="AW10" s="14"/>
      <c r="AX10" s="14">
        <v>0.477236565783273</v>
      </c>
      <c r="AY10" s="14">
        <v>0.513076962831022</v>
      </c>
      <c r="AZ10" s="14">
        <v>0.66058120030062395</v>
      </c>
      <c r="BA10" s="14"/>
      <c r="BB10" s="14">
        <v>0.42507337169993897</v>
      </c>
      <c r="BC10" s="14">
        <v>0.53960764020393504</v>
      </c>
      <c r="BD10" s="14"/>
      <c r="BE10" s="14">
        <v>0.53733094189837305</v>
      </c>
      <c r="BF10" s="14">
        <v>0.56100512213722498</v>
      </c>
      <c r="BG10" s="14"/>
      <c r="BH10" s="14">
        <v>0.54169162992460496</v>
      </c>
      <c r="BI10" s="14">
        <v>0.54684728067524901</v>
      </c>
    </row>
    <row r="11" spans="2:61" x14ac:dyDescent="0.35">
      <c r="B11" s="15" t="s">
        <v>86</v>
      </c>
      <c r="C11" s="20">
        <v>9.6037982870485303E-2</v>
      </c>
      <c r="D11" s="20">
        <v>7.0199191104331704E-2</v>
      </c>
      <c r="E11" s="20">
        <v>0.119996930460062</v>
      </c>
      <c r="F11" s="20"/>
      <c r="G11" s="20">
        <v>8.4923833641817006E-2</v>
      </c>
      <c r="H11" s="20">
        <v>7.7599204576158598E-2</v>
      </c>
      <c r="I11" s="20">
        <v>6.9131254129123604E-2</v>
      </c>
      <c r="J11" s="20">
        <v>8.1081558621553002E-2</v>
      </c>
      <c r="K11" s="20">
        <v>0.10173947921104801</v>
      </c>
      <c r="L11" s="20">
        <v>0.167157879452317</v>
      </c>
      <c r="M11" s="20"/>
      <c r="N11" s="20">
        <v>6.16294140275239E-2</v>
      </c>
      <c r="O11" s="20">
        <v>0.102977526166545</v>
      </c>
      <c r="P11" s="20"/>
      <c r="Q11" s="20">
        <v>0.17466651325044799</v>
      </c>
      <c r="R11" s="20">
        <v>0.108965267816658</v>
      </c>
      <c r="S11" s="20">
        <v>8.1711474848974203E-2</v>
      </c>
      <c r="T11" s="20">
        <v>0.124492317487281</v>
      </c>
      <c r="U11" s="20">
        <v>0.11455153734498701</v>
      </c>
      <c r="V11" s="20">
        <v>5.69332030768228E-2</v>
      </c>
      <c r="W11" s="20">
        <v>5.0436268510516899E-2</v>
      </c>
      <c r="X11" s="20">
        <v>8.9282650226666302E-2</v>
      </c>
      <c r="Y11" s="20">
        <v>7.9036998731331798E-2</v>
      </c>
      <c r="Z11" s="20">
        <v>0.186202154928996</v>
      </c>
      <c r="AA11" s="20"/>
      <c r="AB11" s="20">
        <v>7.4704013814841694E-2</v>
      </c>
      <c r="AC11" s="20">
        <v>7.8663067748798401E-2</v>
      </c>
      <c r="AD11" s="20">
        <v>7.6475410662698001E-2</v>
      </c>
      <c r="AE11" s="20"/>
      <c r="AF11" s="20">
        <v>6.6872920222324703E-2</v>
      </c>
      <c r="AG11" s="20">
        <v>8.6335338616243207E-2</v>
      </c>
      <c r="AH11" s="20">
        <v>0.11983268324149</v>
      </c>
      <c r="AI11" s="20">
        <v>0.16859309417571899</v>
      </c>
      <c r="AJ11" s="20"/>
      <c r="AK11" s="20">
        <v>6.3795322680568797E-2</v>
      </c>
      <c r="AL11" s="20">
        <v>5.9735539259234E-2</v>
      </c>
      <c r="AM11" s="20">
        <v>0.12493462472358</v>
      </c>
      <c r="AN11" s="20">
        <v>0.23947474928029999</v>
      </c>
      <c r="AO11" s="20"/>
      <c r="AP11" s="20">
        <v>7.0625932787673998E-2</v>
      </c>
      <c r="AQ11" s="20">
        <v>7.5686289304972093E-2</v>
      </c>
      <c r="AR11" s="20">
        <v>6.2196630531142501E-2</v>
      </c>
      <c r="AS11" s="20"/>
      <c r="AT11" s="20">
        <v>5.1414469797154597E-2</v>
      </c>
      <c r="AU11" s="20">
        <v>9.3138216260907097E-2</v>
      </c>
      <c r="AV11" s="20">
        <v>7.2219082709616994E-2</v>
      </c>
      <c r="AW11" s="20"/>
      <c r="AX11" s="20">
        <v>8.4637958396983307E-2</v>
      </c>
      <c r="AY11" s="20">
        <v>8.5476624419707201E-2</v>
      </c>
      <c r="AZ11" s="20">
        <v>7.3549405082039193E-2</v>
      </c>
      <c r="BA11" s="20"/>
      <c r="BB11" s="20">
        <v>2.3588990566769798E-2</v>
      </c>
      <c r="BC11" s="20">
        <v>0.11323228506505401</v>
      </c>
      <c r="BD11" s="20"/>
      <c r="BE11" s="20">
        <v>6.6536822417519695E-2</v>
      </c>
      <c r="BF11" s="20">
        <v>0.14961005550347301</v>
      </c>
      <c r="BG11" s="20"/>
      <c r="BH11" s="20">
        <v>8.6246105989556898E-2</v>
      </c>
      <c r="BI11" s="20">
        <v>9.8721818796490599E-2</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H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8" width="20.7265625" customWidth="1"/>
  </cols>
  <sheetData>
    <row r="2" spans="2:8" ht="40.15" customHeight="1" x14ac:dyDescent="0.35">
      <c r="D2" s="25" t="s">
        <v>179</v>
      </c>
      <c r="E2" s="23"/>
      <c r="F2" s="23"/>
      <c r="G2" s="23"/>
      <c r="H2" s="23"/>
    </row>
    <row r="6" spans="2:8" ht="49.9" customHeight="1" x14ac:dyDescent="0.35">
      <c r="B6" s="17" t="s">
        <v>13</v>
      </c>
      <c r="C6" s="17" t="s">
        <v>170</v>
      </c>
      <c r="D6" s="17" t="s">
        <v>171</v>
      </c>
      <c r="E6" s="17" t="s">
        <v>172</v>
      </c>
      <c r="F6" s="17" t="s">
        <v>173</v>
      </c>
      <c r="G6" s="17" t="s">
        <v>174</v>
      </c>
    </row>
    <row r="7" spans="2:8" x14ac:dyDescent="0.35">
      <c r="B7" s="15" t="s">
        <v>175</v>
      </c>
      <c r="C7" s="14">
        <v>0.16516274574703901</v>
      </c>
      <c r="D7" s="14">
        <v>4.4734445711805598E-2</v>
      </c>
      <c r="E7" s="14">
        <v>0.120606153246943</v>
      </c>
      <c r="F7" s="14">
        <v>0.414737685112475</v>
      </c>
      <c r="G7" s="14">
        <v>0.403390316877073</v>
      </c>
    </row>
    <row r="8" spans="2:8" x14ac:dyDescent="0.35">
      <c r="B8" s="15" t="s">
        <v>176</v>
      </c>
      <c r="C8" s="14">
        <v>0.163704899205659</v>
      </c>
      <c r="D8" s="14">
        <v>5.8479581469642397E-2</v>
      </c>
      <c r="E8" s="14">
        <v>0.155916276340509</v>
      </c>
      <c r="F8" s="14">
        <v>0.28976109765710001</v>
      </c>
      <c r="G8" s="14">
        <v>0.30093213609473601</v>
      </c>
    </row>
    <row r="9" spans="2:8" x14ac:dyDescent="0.35">
      <c r="B9" s="15" t="s">
        <v>177</v>
      </c>
      <c r="C9" s="14">
        <v>0.12794242035137399</v>
      </c>
      <c r="D9" s="14">
        <v>7.3241927173725199E-2</v>
      </c>
      <c r="E9" s="14">
        <v>9.8092029153131602E-2</v>
      </c>
      <c r="F9" s="14">
        <v>8.8220955589929997E-2</v>
      </c>
      <c r="G9" s="14">
        <v>9.7951688411617804E-2</v>
      </c>
    </row>
    <row r="10" spans="2:8" x14ac:dyDescent="0.35">
      <c r="B10" s="15" t="s">
        <v>178</v>
      </c>
      <c r="C10" s="14">
        <v>0.251320264975741</v>
      </c>
      <c r="D10" s="14">
        <v>0.33420449466171498</v>
      </c>
      <c r="E10" s="14">
        <v>0.31242579039057</v>
      </c>
      <c r="F10" s="14">
        <v>0.10499221198570299</v>
      </c>
      <c r="G10" s="14">
        <v>9.6921694208957201E-2</v>
      </c>
    </row>
    <row r="11" spans="2:8" x14ac:dyDescent="0.35">
      <c r="B11" s="15" t="s">
        <v>113</v>
      </c>
      <c r="C11" s="14">
        <v>0.29186966972018702</v>
      </c>
      <c r="D11" s="14">
        <v>0.48933955098311099</v>
      </c>
      <c r="E11" s="14">
        <v>0.31295975086884698</v>
      </c>
      <c r="F11" s="14">
        <v>0.102288049654792</v>
      </c>
      <c r="G11" s="14">
        <v>0.100804164407616</v>
      </c>
    </row>
    <row r="12" spans="2:8" x14ac:dyDescent="0.35">
      <c r="B12" s="16"/>
      <c r="C12" s="16"/>
      <c r="D12" s="16"/>
      <c r="E12" s="16"/>
      <c r="F12" s="16"/>
      <c r="G12" s="16"/>
    </row>
    <row r="13" spans="2:8" x14ac:dyDescent="0.35">
      <c r="B13" t="s">
        <v>88</v>
      </c>
    </row>
    <row r="14" spans="2:8" x14ac:dyDescent="0.35">
      <c r="B14" t="s">
        <v>89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0.16516274574703901</v>
      </c>
      <c r="D9" s="14">
        <v>0.195998211821898</v>
      </c>
      <c r="E9" s="14">
        <v>0.13869808069557199</v>
      </c>
      <c r="F9" s="14"/>
      <c r="G9" s="14">
        <v>7.8938015342381401E-2</v>
      </c>
      <c r="H9" s="14">
        <v>0.16049290722595799</v>
      </c>
      <c r="I9" s="14">
        <v>0.18232264748222099</v>
      </c>
      <c r="J9" s="14">
        <v>0.18891478622633701</v>
      </c>
      <c r="K9" s="14">
        <v>0.19024178117359</v>
      </c>
      <c r="L9" s="14">
        <v>0.17205832017672401</v>
      </c>
      <c r="M9" s="14"/>
      <c r="N9" s="14">
        <v>0.19794896977222501</v>
      </c>
      <c r="O9" s="14">
        <v>0.15855039804448101</v>
      </c>
      <c r="P9" s="14"/>
      <c r="Q9" s="14">
        <v>0.18988407554279499</v>
      </c>
      <c r="R9" s="14">
        <v>0.15216546462274699</v>
      </c>
      <c r="S9" s="14">
        <v>0.18262852629022699</v>
      </c>
      <c r="T9" s="14">
        <v>0.10740607632006299</v>
      </c>
      <c r="U9" s="14">
        <v>0.178643703278211</v>
      </c>
      <c r="V9" s="14">
        <v>0.17770855426174001</v>
      </c>
      <c r="W9" s="14">
        <v>0.14949196449404301</v>
      </c>
      <c r="X9" s="14">
        <v>0.218822387367684</v>
      </c>
      <c r="Y9" s="14">
        <v>0.19264382257148899</v>
      </c>
      <c r="Z9" s="14">
        <v>7.2130684497063405E-2</v>
      </c>
      <c r="AA9" s="14"/>
      <c r="AB9" s="14">
        <v>0.22494752787958799</v>
      </c>
      <c r="AC9" s="14">
        <v>0.12058387930119201</v>
      </c>
      <c r="AD9" s="14">
        <v>0.16032671083580499</v>
      </c>
      <c r="AE9" s="14"/>
      <c r="AF9" s="14">
        <v>0.19940956445425501</v>
      </c>
      <c r="AG9" s="14">
        <v>0.14644138447322699</v>
      </c>
      <c r="AH9" s="14">
        <v>9.1639127749212304E-2</v>
      </c>
      <c r="AI9" s="14">
        <v>0.137781134923568</v>
      </c>
      <c r="AJ9" s="14"/>
      <c r="AK9" s="14">
        <v>0.214070910206486</v>
      </c>
      <c r="AL9" s="14">
        <v>0.157518169269356</v>
      </c>
      <c r="AM9" s="14">
        <v>9.4389127556682106E-2</v>
      </c>
      <c r="AN9" s="14">
        <v>7.6554399765530398E-2</v>
      </c>
      <c r="AO9" s="14"/>
      <c r="AP9" s="14">
        <v>0.30566951565828498</v>
      </c>
      <c r="AQ9" s="14">
        <v>0.15722399152428199</v>
      </c>
      <c r="AR9" s="14">
        <v>0.13890109328804001</v>
      </c>
      <c r="AS9" s="14"/>
      <c r="AT9" s="14">
        <v>0.26267777545245702</v>
      </c>
      <c r="AU9" s="14">
        <v>0.13612017918415101</v>
      </c>
      <c r="AV9" s="14">
        <v>0.120138795225271</v>
      </c>
      <c r="AW9" s="14"/>
      <c r="AX9" s="14">
        <v>0.30303742504313202</v>
      </c>
      <c r="AY9" s="14">
        <v>0.16748058630639401</v>
      </c>
      <c r="AZ9" s="14">
        <v>0.110846513994612</v>
      </c>
      <c r="BA9" s="14"/>
      <c r="BB9" s="14">
        <v>0.219160754551736</v>
      </c>
      <c r="BC9" s="14">
        <v>0.16545686868582801</v>
      </c>
      <c r="BD9" s="14"/>
      <c r="BE9" s="14">
        <v>0.177178678505373</v>
      </c>
      <c r="BF9" s="14">
        <v>0.143342640619011</v>
      </c>
      <c r="BG9" s="14"/>
      <c r="BH9" s="14">
        <v>0.16010289774105599</v>
      </c>
      <c r="BI9" s="14">
        <v>0.16654958935462499</v>
      </c>
    </row>
    <row r="10" spans="2:61" x14ac:dyDescent="0.35">
      <c r="B10" s="15" t="s">
        <v>176</v>
      </c>
      <c r="C10" s="14">
        <v>0.163704899205659</v>
      </c>
      <c r="D10" s="14">
        <v>0.19290161511422299</v>
      </c>
      <c r="E10" s="14">
        <v>0.13721361884017499</v>
      </c>
      <c r="F10" s="14"/>
      <c r="G10" s="14">
        <v>0.17450840149994201</v>
      </c>
      <c r="H10" s="14">
        <v>0.157401730629982</v>
      </c>
      <c r="I10" s="14">
        <v>0.17125661979274701</v>
      </c>
      <c r="J10" s="14">
        <v>0.14743419059695401</v>
      </c>
      <c r="K10" s="14">
        <v>0.15140262491349299</v>
      </c>
      <c r="L10" s="14">
        <v>0.17989528568719201</v>
      </c>
      <c r="M10" s="14"/>
      <c r="N10" s="14">
        <v>0.22294791287418</v>
      </c>
      <c r="O10" s="14">
        <v>0.151756728381756</v>
      </c>
      <c r="P10" s="14"/>
      <c r="Q10" s="14">
        <v>0.170562649250245</v>
      </c>
      <c r="R10" s="14">
        <v>0.117599788357519</v>
      </c>
      <c r="S10" s="14">
        <v>0.17167847801024999</v>
      </c>
      <c r="T10" s="14">
        <v>0.17693226676586599</v>
      </c>
      <c r="U10" s="14">
        <v>0.115201774777106</v>
      </c>
      <c r="V10" s="14">
        <v>0.21217419140225099</v>
      </c>
      <c r="W10" s="14">
        <v>0.15637174186205799</v>
      </c>
      <c r="X10" s="14">
        <v>0.141598129628041</v>
      </c>
      <c r="Y10" s="14">
        <v>0.20007273491077901</v>
      </c>
      <c r="Z10" s="14">
        <v>0.10916445806933101</v>
      </c>
      <c r="AA10" s="14"/>
      <c r="AB10" s="14">
        <v>0.19888371554718001</v>
      </c>
      <c r="AC10" s="14">
        <v>0.15306264876329401</v>
      </c>
      <c r="AD10" s="14">
        <v>0.148691284385706</v>
      </c>
      <c r="AE10" s="14"/>
      <c r="AF10" s="14">
        <v>0.197242371910091</v>
      </c>
      <c r="AG10" s="14">
        <v>0.12953603705957001</v>
      </c>
      <c r="AH10" s="14">
        <v>0.12239032098071601</v>
      </c>
      <c r="AI10" s="14">
        <v>0.183205792524156</v>
      </c>
      <c r="AJ10" s="14"/>
      <c r="AK10" s="14">
        <v>0.19507242870108199</v>
      </c>
      <c r="AL10" s="14">
        <v>0.148136444273163</v>
      </c>
      <c r="AM10" s="14">
        <v>0.13030472384501199</v>
      </c>
      <c r="AN10" s="14">
        <v>0.16254129185566299</v>
      </c>
      <c r="AO10" s="14"/>
      <c r="AP10" s="14">
        <v>0.219755089364987</v>
      </c>
      <c r="AQ10" s="14">
        <v>0.19767292487423599</v>
      </c>
      <c r="AR10" s="14">
        <v>0.119593547937659</v>
      </c>
      <c r="AS10" s="14"/>
      <c r="AT10" s="14">
        <v>0.21344384715915299</v>
      </c>
      <c r="AU10" s="14">
        <v>0.145756231211189</v>
      </c>
      <c r="AV10" s="14">
        <v>0.13700920313602699</v>
      </c>
      <c r="AW10" s="14"/>
      <c r="AX10" s="14">
        <v>0.191334344178374</v>
      </c>
      <c r="AY10" s="14">
        <v>0.17400695288409099</v>
      </c>
      <c r="AZ10" s="14">
        <v>0.14569237594204601</v>
      </c>
      <c r="BA10" s="14"/>
      <c r="BB10" s="14">
        <v>0.23210394041834201</v>
      </c>
      <c r="BC10" s="14">
        <v>0.165481734870184</v>
      </c>
      <c r="BD10" s="14"/>
      <c r="BE10" s="14">
        <v>0.164482293796992</v>
      </c>
      <c r="BF10" s="14">
        <v>0.16229320424614099</v>
      </c>
      <c r="BG10" s="14"/>
      <c r="BH10" s="14">
        <v>0.166059895207192</v>
      </c>
      <c r="BI10" s="14">
        <v>0.16305942306749099</v>
      </c>
    </row>
    <row r="11" spans="2:61" x14ac:dyDescent="0.35">
      <c r="B11" s="15" t="s">
        <v>177</v>
      </c>
      <c r="C11" s="14">
        <v>0.12794242035137399</v>
      </c>
      <c r="D11" s="14">
        <v>0.128284136693255</v>
      </c>
      <c r="E11" s="14">
        <v>0.128608117694304</v>
      </c>
      <c r="F11" s="14"/>
      <c r="G11" s="14">
        <v>0.13292037772675799</v>
      </c>
      <c r="H11" s="14">
        <v>9.7710085679886899E-2</v>
      </c>
      <c r="I11" s="14">
        <v>0.115831179244246</v>
      </c>
      <c r="J11" s="14">
        <v>0.112952392154186</v>
      </c>
      <c r="K11" s="14">
        <v>0.112262185892051</v>
      </c>
      <c r="L11" s="14">
        <v>0.200034828751815</v>
      </c>
      <c r="M11" s="14"/>
      <c r="N11" s="14">
        <v>0.136517023905046</v>
      </c>
      <c r="O11" s="14">
        <v>0.12621308854223001</v>
      </c>
      <c r="P11" s="14"/>
      <c r="Q11" s="14">
        <v>8.8335711579841103E-2</v>
      </c>
      <c r="R11" s="14">
        <v>0.107384586059457</v>
      </c>
      <c r="S11" s="14">
        <v>5.2495148247407399E-2</v>
      </c>
      <c r="T11" s="14">
        <v>0.14874098400399899</v>
      </c>
      <c r="U11" s="14">
        <v>2.0060732259126399E-2</v>
      </c>
      <c r="V11" s="14">
        <v>0.1639805552743</v>
      </c>
      <c r="W11" s="14">
        <v>0.158057028177363</v>
      </c>
      <c r="X11" s="14">
        <v>0.156265433356853</v>
      </c>
      <c r="Y11" s="14">
        <v>0.13342727174695401</v>
      </c>
      <c r="Z11" s="14">
        <v>0.219584476225372</v>
      </c>
      <c r="AA11" s="14"/>
      <c r="AB11" s="14">
        <v>0.13416913890781201</v>
      </c>
      <c r="AC11" s="14">
        <v>0.10892893226903499</v>
      </c>
      <c r="AD11" s="14">
        <v>0.12762836218561599</v>
      </c>
      <c r="AE11" s="14"/>
      <c r="AF11" s="14">
        <v>0.12499756317091</v>
      </c>
      <c r="AG11" s="14">
        <v>0.12458389401191799</v>
      </c>
      <c r="AH11" s="14">
        <v>0.16882394643651799</v>
      </c>
      <c r="AI11" s="14">
        <v>0.11645442195077201</v>
      </c>
      <c r="AJ11" s="14"/>
      <c r="AK11" s="14">
        <v>0.12305445487960601</v>
      </c>
      <c r="AL11" s="14">
        <v>9.8960048419083804E-2</v>
      </c>
      <c r="AM11" s="14">
        <v>0.199118896639885</v>
      </c>
      <c r="AN11" s="14">
        <v>0.173762949777957</v>
      </c>
      <c r="AO11" s="14"/>
      <c r="AP11" s="14">
        <v>0.10525948258699699</v>
      </c>
      <c r="AQ11" s="14">
        <v>0.110877770447403</v>
      </c>
      <c r="AR11" s="14">
        <v>0.13172404084200401</v>
      </c>
      <c r="AS11" s="14"/>
      <c r="AT11" s="14">
        <v>9.4201169264392703E-2</v>
      </c>
      <c r="AU11" s="14">
        <v>0.131546964772848</v>
      </c>
      <c r="AV11" s="14">
        <v>0.111523455444481</v>
      </c>
      <c r="AW11" s="14"/>
      <c r="AX11" s="14">
        <v>5.5427154102539601E-2</v>
      </c>
      <c r="AY11" s="14">
        <v>0.134754296955887</v>
      </c>
      <c r="AZ11" s="14">
        <v>0.12812749838729001</v>
      </c>
      <c r="BA11" s="14"/>
      <c r="BB11" s="14">
        <v>9.0704572797564401E-2</v>
      </c>
      <c r="BC11" s="14">
        <v>0.18202113698997599</v>
      </c>
      <c r="BD11" s="14"/>
      <c r="BE11" s="14">
        <v>0.12132701118030099</v>
      </c>
      <c r="BF11" s="14">
        <v>0.13995554712903599</v>
      </c>
      <c r="BG11" s="14"/>
      <c r="BH11" s="14">
        <v>0.14362787904523999</v>
      </c>
      <c r="BI11" s="14">
        <v>0.123643224388191</v>
      </c>
    </row>
    <row r="12" spans="2:61" x14ac:dyDescent="0.35">
      <c r="B12" s="15" t="s">
        <v>178</v>
      </c>
      <c r="C12" s="14">
        <v>0.251320264975741</v>
      </c>
      <c r="D12" s="14">
        <v>0.24327603175665599</v>
      </c>
      <c r="E12" s="14">
        <v>0.25842450751844998</v>
      </c>
      <c r="F12" s="14"/>
      <c r="G12" s="14">
        <v>0.29455984521164202</v>
      </c>
      <c r="H12" s="14">
        <v>0.27179370922698998</v>
      </c>
      <c r="I12" s="14">
        <v>0.261894091895436</v>
      </c>
      <c r="J12" s="14">
        <v>0.26430645775415901</v>
      </c>
      <c r="K12" s="14">
        <v>0.21425406072552</v>
      </c>
      <c r="L12" s="14">
        <v>0.199349879055533</v>
      </c>
      <c r="M12" s="14"/>
      <c r="N12" s="14">
        <v>0.195950025047265</v>
      </c>
      <c r="O12" s="14">
        <v>0.262487372188206</v>
      </c>
      <c r="P12" s="14"/>
      <c r="Q12" s="14">
        <v>0.22987136366658101</v>
      </c>
      <c r="R12" s="14">
        <v>0.27948623378909099</v>
      </c>
      <c r="S12" s="14">
        <v>0.22805246871999499</v>
      </c>
      <c r="T12" s="14">
        <v>0.35543692316056202</v>
      </c>
      <c r="U12" s="14">
        <v>0.28736525247719502</v>
      </c>
      <c r="V12" s="14">
        <v>0.19881003853447499</v>
      </c>
      <c r="W12" s="14">
        <v>0.24253969773130199</v>
      </c>
      <c r="X12" s="14">
        <v>0.25342131255015998</v>
      </c>
      <c r="Y12" s="14">
        <v>0.23179093772616499</v>
      </c>
      <c r="Z12" s="14">
        <v>0.30965805274077202</v>
      </c>
      <c r="AA12" s="14"/>
      <c r="AB12" s="14">
        <v>0.22882717572438999</v>
      </c>
      <c r="AC12" s="14">
        <v>0.28037147509623001</v>
      </c>
      <c r="AD12" s="14">
        <v>0.24204769646789101</v>
      </c>
      <c r="AE12" s="14"/>
      <c r="AF12" s="14">
        <v>0.229555039808788</v>
      </c>
      <c r="AG12" s="14">
        <v>0.27208232043606201</v>
      </c>
      <c r="AH12" s="14">
        <v>0.34305831497338901</v>
      </c>
      <c r="AI12" s="14">
        <v>0.24261551536215101</v>
      </c>
      <c r="AJ12" s="14"/>
      <c r="AK12" s="14">
        <v>0.219455473158812</v>
      </c>
      <c r="AL12" s="14">
        <v>0.249907951250215</v>
      </c>
      <c r="AM12" s="14">
        <v>0.34483758445338097</v>
      </c>
      <c r="AN12" s="14">
        <v>0.359688094679467</v>
      </c>
      <c r="AO12" s="14"/>
      <c r="AP12" s="14">
        <v>0.17214800754860801</v>
      </c>
      <c r="AQ12" s="14">
        <v>0.28122652639388501</v>
      </c>
      <c r="AR12" s="14">
        <v>0.24799659686100101</v>
      </c>
      <c r="AS12" s="14"/>
      <c r="AT12" s="14">
        <v>0.177568029710477</v>
      </c>
      <c r="AU12" s="14">
        <v>0.31110004704722299</v>
      </c>
      <c r="AV12" s="14">
        <v>0.213339910188899</v>
      </c>
      <c r="AW12" s="14"/>
      <c r="AX12" s="14">
        <v>0.186876892107422</v>
      </c>
      <c r="AY12" s="14">
        <v>0.25748218040077597</v>
      </c>
      <c r="AZ12" s="14">
        <v>0.27614379492531599</v>
      </c>
      <c r="BA12" s="14"/>
      <c r="BB12" s="14">
        <v>0.248069372091898</v>
      </c>
      <c r="BC12" s="14">
        <v>0.21146240975879199</v>
      </c>
      <c r="BD12" s="14"/>
      <c r="BE12" s="14">
        <v>0.25144510076864102</v>
      </c>
      <c r="BF12" s="14">
        <v>0.25109357178599001</v>
      </c>
      <c r="BG12" s="14"/>
      <c r="BH12" s="14">
        <v>0.270513040543992</v>
      </c>
      <c r="BI12" s="14">
        <v>0.24605975555387899</v>
      </c>
    </row>
    <row r="13" spans="2:61" x14ac:dyDescent="0.35">
      <c r="B13" s="15" t="s">
        <v>113</v>
      </c>
      <c r="C13" s="20">
        <v>0.29186966972018702</v>
      </c>
      <c r="D13" s="20">
        <v>0.23954000461396799</v>
      </c>
      <c r="E13" s="20">
        <v>0.33705567525149799</v>
      </c>
      <c r="F13" s="20"/>
      <c r="G13" s="20">
        <v>0.31907336021927601</v>
      </c>
      <c r="H13" s="20">
        <v>0.31260156723718302</v>
      </c>
      <c r="I13" s="20">
        <v>0.26869546158535002</v>
      </c>
      <c r="J13" s="20">
        <v>0.28639217326836303</v>
      </c>
      <c r="K13" s="20">
        <v>0.33183934729534498</v>
      </c>
      <c r="L13" s="20">
        <v>0.248661686328736</v>
      </c>
      <c r="M13" s="20"/>
      <c r="N13" s="20">
        <v>0.24663606840128399</v>
      </c>
      <c r="O13" s="20">
        <v>0.30099241284332701</v>
      </c>
      <c r="P13" s="20"/>
      <c r="Q13" s="20">
        <v>0.32134619996053798</v>
      </c>
      <c r="R13" s="20">
        <v>0.34336392717118702</v>
      </c>
      <c r="S13" s="20">
        <v>0.365145378732121</v>
      </c>
      <c r="T13" s="20">
        <v>0.21148374974951001</v>
      </c>
      <c r="U13" s="20">
        <v>0.39872853720836099</v>
      </c>
      <c r="V13" s="20">
        <v>0.24732666052723301</v>
      </c>
      <c r="W13" s="20">
        <v>0.29353956773523399</v>
      </c>
      <c r="X13" s="20">
        <v>0.22989273709726399</v>
      </c>
      <c r="Y13" s="20">
        <v>0.242065233044614</v>
      </c>
      <c r="Z13" s="20">
        <v>0.28946232846746101</v>
      </c>
      <c r="AA13" s="20"/>
      <c r="AB13" s="20">
        <v>0.21317244194102999</v>
      </c>
      <c r="AC13" s="20">
        <v>0.33705306457024897</v>
      </c>
      <c r="AD13" s="20">
        <v>0.32130594612498198</v>
      </c>
      <c r="AE13" s="20"/>
      <c r="AF13" s="20">
        <v>0.24879546065595501</v>
      </c>
      <c r="AG13" s="20">
        <v>0.32735636401922302</v>
      </c>
      <c r="AH13" s="20">
        <v>0.27408828986016398</v>
      </c>
      <c r="AI13" s="20">
        <v>0.31994313523935303</v>
      </c>
      <c r="AJ13" s="20"/>
      <c r="AK13" s="20">
        <v>0.248346733054013</v>
      </c>
      <c r="AL13" s="20">
        <v>0.34547738678818202</v>
      </c>
      <c r="AM13" s="20">
        <v>0.23134966750504099</v>
      </c>
      <c r="AN13" s="20">
        <v>0.22745326392138299</v>
      </c>
      <c r="AO13" s="20"/>
      <c r="AP13" s="20">
        <v>0.19716790484112301</v>
      </c>
      <c r="AQ13" s="20">
        <v>0.25299878676019399</v>
      </c>
      <c r="AR13" s="20">
        <v>0.361784721071295</v>
      </c>
      <c r="AS13" s="20"/>
      <c r="AT13" s="20">
        <v>0.25210917841352098</v>
      </c>
      <c r="AU13" s="20">
        <v>0.27547657778458901</v>
      </c>
      <c r="AV13" s="20">
        <v>0.41798863600532099</v>
      </c>
      <c r="AW13" s="20"/>
      <c r="AX13" s="20">
        <v>0.26332418456853302</v>
      </c>
      <c r="AY13" s="20">
        <v>0.26627598345285203</v>
      </c>
      <c r="AZ13" s="20">
        <v>0.33918981675073701</v>
      </c>
      <c r="BA13" s="20"/>
      <c r="BB13" s="20">
        <v>0.20996136014045899</v>
      </c>
      <c r="BC13" s="20">
        <v>0.27557784969521998</v>
      </c>
      <c r="BD13" s="20"/>
      <c r="BE13" s="20">
        <v>0.28556691574869397</v>
      </c>
      <c r="BF13" s="20">
        <v>0.30331503621982198</v>
      </c>
      <c r="BG13" s="20"/>
      <c r="BH13" s="20">
        <v>0.25969628746251999</v>
      </c>
      <c r="BI13" s="20">
        <v>0.30068800763581299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4.4734445711805598E-2</v>
      </c>
      <c r="D9" s="14">
        <v>5.30774858295045E-2</v>
      </c>
      <c r="E9" s="14">
        <v>3.7574354460519002E-2</v>
      </c>
      <c r="F9" s="14"/>
      <c r="G9" s="14">
        <v>2.17924874471098E-2</v>
      </c>
      <c r="H9" s="14">
        <v>6.10640934122288E-2</v>
      </c>
      <c r="I9" s="14">
        <v>1.8203676661975102E-2</v>
      </c>
      <c r="J9" s="14">
        <v>5.0625994718546001E-2</v>
      </c>
      <c r="K9" s="14">
        <v>9.7849873295956694E-2</v>
      </c>
      <c r="L9" s="14">
        <v>2.6546993388244601E-2</v>
      </c>
      <c r="M9" s="14"/>
      <c r="N9" s="14">
        <v>2.9471971641336199E-2</v>
      </c>
      <c r="O9" s="14">
        <v>4.7812591742824699E-2</v>
      </c>
      <c r="P9" s="14"/>
      <c r="Q9" s="14">
        <v>1.57977211540682E-2</v>
      </c>
      <c r="R9" s="14">
        <v>8.8829254655466303E-2</v>
      </c>
      <c r="S9" s="14">
        <v>3.7660986260115097E-2</v>
      </c>
      <c r="T9" s="14">
        <v>3.02238488201187E-2</v>
      </c>
      <c r="U9" s="14">
        <v>2.0060732259126399E-2</v>
      </c>
      <c r="V9" s="14">
        <v>2.9397968999902099E-2</v>
      </c>
      <c r="W9" s="14">
        <v>4.3182802073377803E-2</v>
      </c>
      <c r="X9" s="14">
        <v>5.5514177744906801E-2</v>
      </c>
      <c r="Y9" s="14">
        <v>1.9345452257215599E-2</v>
      </c>
      <c r="Z9" s="14">
        <v>0</v>
      </c>
      <c r="AA9" s="14"/>
      <c r="AB9" s="14">
        <v>4.6760007882085203E-2</v>
      </c>
      <c r="AC9" s="14">
        <v>2.1881014508209101E-2</v>
      </c>
      <c r="AD9" s="14">
        <v>6.06913412189986E-2</v>
      </c>
      <c r="AE9" s="14"/>
      <c r="AF9" s="14">
        <v>4.3351845656915099E-2</v>
      </c>
      <c r="AG9" s="14">
        <v>5.4613964729134698E-2</v>
      </c>
      <c r="AH9" s="14">
        <v>2.04994607865976E-2</v>
      </c>
      <c r="AI9" s="14">
        <v>2.4602133459418401E-2</v>
      </c>
      <c r="AJ9" s="14"/>
      <c r="AK9" s="14">
        <v>5.6211318243236698E-2</v>
      </c>
      <c r="AL9" s="14">
        <v>5.8115998944093597E-2</v>
      </c>
      <c r="AM9" s="14">
        <v>6.6383021802080798E-3</v>
      </c>
      <c r="AN9" s="14">
        <v>8.92954830011434E-2</v>
      </c>
      <c r="AO9" s="14"/>
      <c r="AP9" s="14">
        <v>0.132162106104149</v>
      </c>
      <c r="AQ9" s="14">
        <v>3.5823045611251103E-2</v>
      </c>
      <c r="AR9" s="14">
        <v>2.6008817593640599E-2</v>
      </c>
      <c r="AS9" s="14"/>
      <c r="AT9" s="14">
        <v>3.8468024771330399E-2</v>
      </c>
      <c r="AU9" s="14">
        <v>5.844996652191E-2</v>
      </c>
      <c r="AV9" s="14">
        <v>2.6447562860648501E-2</v>
      </c>
      <c r="AW9" s="14"/>
      <c r="AX9" s="14">
        <v>8.4152106466312507E-2</v>
      </c>
      <c r="AY9" s="14">
        <v>4.8266404451314499E-2</v>
      </c>
      <c r="AZ9" s="14">
        <v>2.7454581532711901E-2</v>
      </c>
      <c r="BA9" s="14"/>
      <c r="BB9" s="14">
        <v>6.3778076275626497E-2</v>
      </c>
      <c r="BC9" s="14">
        <v>3.4373681940694303E-2</v>
      </c>
      <c r="BD9" s="14"/>
      <c r="BE9" s="14">
        <v>5.0097074534549903E-2</v>
      </c>
      <c r="BF9" s="14">
        <v>3.4996281640129898E-2</v>
      </c>
      <c r="BG9" s="14"/>
      <c r="BH9" s="14">
        <v>4.3169816782963499E-2</v>
      </c>
      <c r="BI9" s="14">
        <v>4.5163291721733702E-2</v>
      </c>
    </row>
    <row r="10" spans="2:61" x14ac:dyDescent="0.35">
      <c r="B10" s="15" t="s">
        <v>176</v>
      </c>
      <c r="C10" s="14">
        <v>5.8479581469642397E-2</v>
      </c>
      <c r="D10" s="14">
        <v>7.0535670170015496E-2</v>
      </c>
      <c r="E10" s="14">
        <v>4.8086039349632501E-2</v>
      </c>
      <c r="F10" s="14"/>
      <c r="G10" s="14">
        <v>8.1614733599676997E-2</v>
      </c>
      <c r="H10" s="14">
        <v>8.2449949678759002E-2</v>
      </c>
      <c r="I10" s="14">
        <v>4.5658404058152802E-2</v>
      </c>
      <c r="J10" s="14">
        <v>8.5441849866727801E-2</v>
      </c>
      <c r="K10" s="14">
        <v>2.6100488881125799E-2</v>
      </c>
      <c r="L10" s="14">
        <v>2.7254512199465099E-2</v>
      </c>
      <c r="M10" s="14"/>
      <c r="N10" s="14">
        <v>5.9784254279475701E-2</v>
      </c>
      <c r="O10" s="14">
        <v>5.8216454180264297E-2</v>
      </c>
      <c r="P10" s="14"/>
      <c r="Q10" s="14">
        <v>8.0855551550517393E-2</v>
      </c>
      <c r="R10" s="14">
        <v>3.7988149064403398E-2</v>
      </c>
      <c r="S10" s="14">
        <v>0.13319809553773301</v>
      </c>
      <c r="T10" s="14">
        <v>3.1251337989111498E-2</v>
      </c>
      <c r="U10" s="14">
        <v>2.3907197455757302E-2</v>
      </c>
      <c r="V10" s="14">
        <v>5.5840680546057897E-2</v>
      </c>
      <c r="W10" s="14">
        <v>0.114733458398975</v>
      </c>
      <c r="X10" s="14">
        <v>1.01991135247473E-2</v>
      </c>
      <c r="Y10" s="14">
        <v>4.6418328329062598E-2</v>
      </c>
      <c r="Z10" s="14">
        <v>2.00506968770327E-2</v>
      </c>
      <c r="AA10" s="14"/>
      <c r="AB10" s="14">
        <v>7.9543588979917201E-2</v>
      </c>
      <c r="AC10" s="14">
        <v>4.8755404163519603E-2</v>
      </c>
      <c r="AD10" s="14">
        <v>5.7187475735508003E-2</v>
      </c>
      <c r="AE10" s="14"/>
      <c r="AF10" s="14">
        <v>7.4127307034026396E-2</v>
      </c>
      <c r="AG10" s="14">
        <v>5.8049656197639403E-2</v>
      </c>
      <c r="AH10" s="14">
        <v>1.6693694944263499E-2</v>
      </c>
      <c r="AI10" s="14">
        <v>2.2160067957116902E-2</v>
      </c>
      <c r="AJ10" s="14"/>
      <c r="AK10" s="14">
        <v>7.0984633094705998E-2</v>
      </c>
      <c r="AL10" s="14">
        <v>6.1798182317570699E-2</v>
      </c>
      <c r="AM10" s="14">
        <v>4.3208664673098002E-2</v>
      </c>
      <c r="AN10" s="14">
        <v>0</v>
      </c>
      <c r="AO10" s="14"/>
      <c r="AP10" s="14">
        <v>0.10699045907448</v>
      </c>
      <c r="AQ10" s="14">
        <v>5.8916304528391902E-2</v>
      </c>
      <c r="AR10" s="14">
        <v>4.1567019053628397E-2</v>
      </c>
      <c r="AS10" s="14"/>
      <c r="AT10" s="14">
        <v>6.6532254431884597E-2</v>
      </c>
      <c r="AU10" s="14">
        <v>4.7326347046601998E-2</v>
      </c>
      <c r="AV10" s="14">
        <v>7.3265869499582803E-2</v>
      </c>
      <c r="AW10" s="14"/>
      <c r="AX10" s="14">
        <v>5.22186430216472E-2</v>
      </c>
      <c r="AY10" s="14">
        <v>6.4456770998763901E-2</v>
      </c>
      <c r="AZ10" s="14">
        <v>4.0843902911735397E-2</v>
      </c>
      <c r="BA10" s="14"/>
      <c r="BB10" s="14">
        <v>6.9493353558008994E-2</v>
      </c>
      <c r="BC10" s="14">
        <v>5.0471046632188502E-2</v>
      </c>
      <c r="BD10" s="14"/>
      <c r="BE10" s="14">
        <v>6.5056284904418601E-2</v>
      </c>
      <c r="BF10" s="14">
        <v>4.6536741639487997E-2</v>
      </c>
      <c r="BG10" s="14"/>
      <c r="BH10" s="14">
        <v>5.1896347554634098E-2</v>
      </c>
      <c r="BI10" s="14">
        <v>6.0283966870444197E-2</v>
      </c>
    </row>
    <row r="11" spans="2:61" x14ac:dyDescent="0.35">
      <c r="B11" s="15" t="s">
        <v>177</v>
      </c>
      <c r="C11" s="14">
        <v>7.3241927173725199E-2</v>
      </c>
      <c r="D11" s="14">
        <v>7.3806519329101303E-2</v>
      </c>
      <c r="E11" s="14">
        <v>7.3291311341332196E-2</v>
      </c>
      <c r="F11" s="14"/>
      <c r="G11" s="14">
        <v>6.95271713587505E-2</v>
      </c>
      <c r="H11" s="14">
        <v>7.29310182776962E-2</v>
      </c>
      <c r="I11" s="14">
        <v>6.9238900804671905E-2</v>
      </c>
      <c r="J11" s="14">
        <v>4.8475387504832101E-2</v>
      </c>
      <c r="K11" s="14">
        <v>6.4020975285029397E-2</v>
      </c>
      <c r="L11" s="14">
        <v>0.113053464068022</v>
      </c>
      <c r="M11" s="14"/>
      <c r="N11" s="14">
        <v>6.7994426044963294E-2</v>
      </c>
      <c r="O11" s="14">
        <v>7.4300246729105804E-2</v>
      </c>
      <c r="P11" s="14"/>
      <c r="Q11" s="14">
        <v>5.0235684627087697E-2</v>
      </c>
      <c r="R11" s="14">
        <v>7.3031642192908794E-2</v>
      </c>
      <c r="S11" s="14">
        <v>2.82138702420872E-2</v>
      </c>
      <c r="T11" s="14">
        <v>9.5357582143904496E-2</v>
      </c>
      <c r="U11" s="14">
        <v>2.3419671357459301E-2</v>
      </c>
      <c r="V11" s="14">
        <v>8.9629883492331294E-2</v>
      </c>
      <c r="W11" s="14">
        <v>3.1148483132267198E-2</v>
      </c>
      <c r="X11" s="14">
        <v>9.0178702047322701E-2</v>
      </c>
      <c r="Y11" s="14">
        <v>0.110741941922551</v>
      </c>
      <c r="Z11" s="14">
        <v>0.13300393796573801</v>
      </c>
      <c r="AA11" s="14"/>
      <c r="AB11" s="14">
        <v>5.9362679288724997E-2</v>
      </c>
      <c r="AC11" s="14">
        <v>8.4654237258109596E-2</v>
      </c>
      <c r="AD11" s="14">
        <v>6.3778746781533904E-2</v>
      </c>
      <c r="AE11" s="14"/>
      <c r="AF11" s="14">
        <v>6.5989641305857605E-2</v>
      </c>
      <c r="AG11" s="14">
        <v>7.4009200865208194E-2</v>
      </c>
      <c r="AH11" s="14">
        <v>7.6151693486800606E-2</v>
      </c>
      <c r="AI11" s="14">
        <v>8.7061597448803693E-2</v>
      </c>
      <c r="AJ11" s="14"/>
      <c r="AK11" s="14">
        <v>6.9656025883501199E-2</v>
      </c>
      <c r="AL11" s="14">
        <v>5.4780605177980599E-2</v>
      </c>
      <c r="AM11" s="14">
        <v>0.100267743756922</v>
      </c>
      <c r="AN11" s="14">
        <v>0</v>
      </c>
      <c r="AO11" s="14"/>
      <c r="AP11" s="14">
        <v>5.6547308393164103E-2</v>
      </c>
      <c r="AQ11" s="14">
        <v>8.8734737373264802E-2</v>
      </c>
      <c r="AR11" s="14">
        <v>5.8205397815951E-2</v>
      </c>
      <c r="AS11" s="14"/>
      <c r="AT11" s="14">
        <v>6.5329343093450995E-2</v>
      </c>
      <c r="AU11" s="14">
        <v>6.6547324426713406E-2</v>
      </c>
      <c r="AV11" s="14">
        <v>0.10023487375818101</v>
      </c>
      <c r="AW11" s="14"/>
      <c r="AX11" s="14">
        <v>9.0154002792051394E-2</v>
      </c>
      <c r="AY11" s="14">
        <v>7.6254119547469704E-2</v>
      </c>
      <c r="AZ11" s="14">
        <v>4.8349217392814399E-2</v>
      </c>
      <c r="BA11" s="14"/>
      <c r="BB11" s="14">
        <v>5.3377742435193699E-2</v>
      </c>
      <c r="BC11" s="14">
        <v>9.0990358790412396E-2</v>
      </c>
      <c r="BD11" s="14"/>
      <c r="BE11" s="14">
        <v>5.5306619994372599E-2</v>
      </c>
      <c r="BF11" s="14">
        <v>0.105811207980123</v>
      </c>
      <c r="BG11" s="14"/>
      <c r="BH11" s="14">
        <v>7.9918484669711506E-2</v>
      </c>
      <c r="BI11" s="14">
        <v>7.1411962899494197E-2</v>
      </c>
    </row>
    <row r="12" spans="2:61" x14ac:dyDescent="0.35">
      <c r="B12" s="15" t="s">
        <v>178</v>
      </c>
      <c r="C12" s="14">
        <v>0.33420449466171498</v>
      </c>
      <c r="D12" s="14">
        <v>0.34262593075166298</v>
      </c>
      <c r="E12" s="14">
        <v>0.32360941604441501</v>
      </c>
      <c r="F12" s="14"/>
      <c r="G12" s="14">
        <v>0.45917204470313799</v>
      </c>
      <c r="H12" s="14">
        <v>0.290773475454221</v>
      </c>
      <c r="I12" s="14">
        <v>0.39515367339294699</v>
      </c>
      <c r="J12" s="14">
        <v>0.262889970827482</v>
      </c>
      <c r="K12" s="14">
        <v>0.29781299336641598</v>
      </c>
      <c r="L12" s="14">
        <v>0.318410899204358</v>
      </c>
      <c r="M12" s="14"/>
      <c r="N12" s="14">
        <v>0.38653211846153901</v>
      </c>
      <c r="O12" s="14">
        <v>0.323651024315532</v>
      </c>
      <c r="P12" s="14"/>
      <c r="Q12" s="14">
        <v>0.32224028240877001</v>
      </c>
      <c r="R12" s="14">
        <v>0.354465836209715</v>
      </c>
      <c r="S12" s="14">
        <v>0.349745681283816</v>
      </c>
      <c r="T12" s="14">
        <v>0.32937937201470702</v>
      </c>
      <c r="U12" s="14">
        <v>0.30683036454350998</v>
      </c>
      <c r="V12" s="14">
        <v>0.360880910562902</v>
      </c>
      <c r="W12" s="14">
        <v>0.24793416696614901</v>
      </c>
      <c r="X12" s="14">
        <v>0.38684233784220601</v>
      </c>
      <c r="Y12" s="14">
        <v>0.36986180222972598</v>
      </c>
      <c r="Z12" s="14">
        <v>0.23478628144749999</v>
      </c>
      <c r="AA12" s="14"/>
      <c r="AB12" s="14">
        <v>0.34927337284360799</v>
      </c>
      <c r="AC12" s="14">
        <v>0.35558418570842099</v>
      </c>
      <c r="AD12" s="14">
        <v>0.32015920800272302</v>
      </c>
      <c r="AE12" s="14"/>
      <c r="AF12" s="14">
        <v>0.340399086761625</v>
      </c>
      <c r="AG12" s="14">
        <v>0.32073064593365003</v>
      </c>
      <c r="AH12" s="14">
        <v>0.33814528308166297</v>
      </c>
      <c r="AI12" s="14">
        <v>0.359266940935552</v>
      </c>
      <c r="AJ12" s="14"/>
      <c r="AK12" s="14">
        <v>0.33882352222069501</v>
      </c>
      <c r="AL12" s="14">
        <v>0.31239115099015502</v>
      </c>
      <c r="AM12" s="14">
        <v>0.38054861652805999</v>
      </c>
      <c r="AN12" s="14">
        <v>0.42626200430238798</v>
      </c>
      <c r="AO12" s="14"/>
      <c r="AP12" s="14">
        <v>0.299507966703978</v>
      </c>
      <c r="AQ12" s="14">
        <v>0.40099011148913899</v>
      </c>
      <c r="AR12" s="14">
        <v>0.28815441173151202</v>
      </c>
      <c r="AS12" s="14"/>
      <c r="AT12" s="14">
        <v>0.33648782765456298</v>
      </c>
      <c r="AU12" s="14">
        <v>0.35146024670940201</v>
      </c>
      <c r="AV12" s="14">
        <v>0.244914825514532</v>
      </c>
      <c r="AW12" s="14"/>
      <c r="AX12" s="14">
        <v>0.343089716602966</v>
      </c>
      <c r="AY12" s="14">
        <v>0.31877397842824601</v>
      </c>
      <c r="AZ12" s="14">
        <v>0.35916029264603799</v>
      </c>
      <c r="BA12" s="14"/>
      <c r="BB12" s="14">
        <v>0.43995437292096101</v>
      </c>
      <c r="BC12" s="14">
        <v>0.32649561904218</v>
      </c>
      <c r="BD12" s="14"/>
      <c r="BE12" s="14">
        <v>0.339190660048587</v>
      </c>
      <c r="BF12" s="14">
        <v>0.325149962224205</v>
      </c>
      <c r="BG12" s="14"/>
      <c r="BH12" s="14">
        <v>0.298071047131721</v>
      </c>
      <c r="BI12" s="14">
        <v>0.34410823893777998</v>
      </c>
    </row>
    <row r="13" spans="2:61" x14ac:dyDescent="0.35">
      <c r="B13" s="15" t="s">
        <v>113</v>
      </c>
      <c r="C13" s="20">
        <v>0.48933955098311099</v>
      </c>
      <c r="D13" s="20">
        <v>0.45995439391971599</v>
      </c>
      <c r="E13" s="20">
        <v>0.517438878804102</v>
      </c>
      <c r="F13" s="20"/>
      <c r="G13" s="20">
        <v>0.36789356289132502</v>
      </c>
      <c r="H13" s="20">
        <v>0.49278146317709498</v>
      </c>
      <c r="I13" s="20">
        <v>0.47174534508225402</v>
      </c>
      <c r="J13" s="20">
        <v>0.55256679708241296</v>
      </c>
      <c r="K13" s="20">
        <v>0.51421566917147199</v>
      </c>
      <c r="L13" s="20">
        <v>0.51473413113990996</v>
      </c>
      <c r="M13" s="20"/>
      <c r="N13" s="20">
        <v>0.45621722957268601</v>
      </c>
      <c r="O13" s="20">
        <v>0.49601968303227301</v>
      </c>
      <c r="P13" s="20"/>
      <c r="Q13" s="20">
        <v>0.53087076025955604</v>
      </c>
      <c r="R13" s="20">
        <v>0.44568511787750598</v>
      </c>
      <c r="S13" s="20">
        <v>0.45118136667624897</v>
      </c>
      <c r="T13" s="20">
        <v>0.51378785903215796</v>
      </c>
      <c r="U13" s="20">
        <v>0.62578203438414703</v>
      </c>
      <c r="V13" s="20">
        <v>0.46425055639880702</v>
      </c>
      <c r="W13" s="20">
        <v>0.56300108942923099</v>
      </c>
      <c r="X13" s="20">
        <v>0.45726566884081798</v>
      </c>
      <c r="Y13" s="20">
        <v>0.45363247526144501</v>
      </c>
      <c r="Z13" s="20">
        <v>0.61215908370972905</v>
      </c>
      <c r="AA13" s="20"/>
      <c r="AB13" s="20">
        <v>0.46506035100566501</v>
      </c>
      <c r="AC13" s="20">
        <v>0.48912515836174097</v>
      </c>
      <c r="AD13" s="20">
        <v>0.49818322826123701</v>
      </c>
      <c r="AE13" s="20"/>
      <c r="AF13" s="20">
        <v>0.476132119241576</v>
      </c>
      <c r="AG13" s="20">
        <v>0.492596532274367</v>
      </c>
      <c r="AH13" s="20">
        <v>0.548509867700676</v>
      </c>
      <c r="AI13" s="20">
        <v>0.50690926019910898</v>
      </c>
      <c r="AJ13" s="20"/>
      <c r="AK13" s="20">
        <v>0.46432450055786101</v>
      </c>
      <c r="AL13" s="20">
        <v>0.5129140625702</v>
      </c>
      <c r="AM13" s="20">
        <v>0.46933667286171099</v>
      </c>
      <c r="AN13" s="20">
        <v>0.48444251269646899</v>
      </c>
      <c r="AO13" s="20"/>
      <c r="AP13" s="20">
        <v>0.404792159724228</v>
      </c>
      <c r="AQ13" s="20">
        <v>0.41553580099795301</v>
      </c>
      <c r="AR13" s="20">
        <v>0.586064353805268</v>
      </c>
      <c r="AS13" s="20"/>
      <c r="AT13" s="20">
        <v>0.49318255004877098</v>
      </c>
      <c r="AU13" s="20">
        <v>0.476216115295372</v>
      </c>
      <c r="AV13" s="20">
        <v>0.555136868367056</v>
      </c>
      <c r="AW13" s="20"/>
      <c r="AX13" s="20">
        <v>0.43038553111702299</v>
      </c>
      <c r="AY13" s="20">
        <v>0.49224872657420599</v>
      </c>
      <c r="AZ13" s="20">
        <v>0.52419200551669998</v>
      </c>
      <c r="BA13" s="20"/>
      <c r="BB13" s="20">
        <v>0.37339645481021</v>
      </c>
      <c r="BC13" s="20">
        <v>0.497669293594525</v>
      </c>
      <c r="BD13" s="20"/>
      <c r="BE13" s="20">
        <v>0.49034936051807199</v>
      </c>
      <c r="BF13" s="20">
        <v>0.48750580651605402</v>
      </c>
      <c r="BG13" s="20"/>
      <c r="BH13" s="20">
        <v>0.52694430386097002</v>
      </c>
      <c r="BI13" s="20">
        <v>0.47903253957054798</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0.120606153246943</v>
      </c>
      <c r="D9" s="14">
        <v>0.15041765747636399</v>
      </c>
      <c r="E9" s="14">
        <v>9.47231979321706E-2</v>
      </c>
      <c r="F9" s="14"/>
      <c r="G9" s="14">
        <v>0.108456024889157</v>
      </c>
      <c r="H9" s="14">
        <v>0.166782582378389</v>
      </c>
      <c r="I9" s="14">
        <v>0.11319483866143799</v>
      </c>
      <c r="J9" s="14">
        <v>0.144332073900793</v>
      </c>
      <c r="K9" s="14">
        <v>0.153679253048111</v>
      </c>
      <c r="L9" s="14">
        <v>3.6041992613110897E-2</v>
      </c>
      <c r="M9" s="14"/>
      <c r="N9" s="14">
        <v>7.1560472197774394E-2</v>
      </c>
      <c r="O9" s="14">
        <v>0.13049771917282599</v>
      </c>
      <c r="P9" s="14"/>
      <c r="Q9" s="14">
        <v>0.13876403541177601</v>
      </c>
      <c r="R9" s="14">
        <v>0.159998006032087</v>
      </c>
      <c r="S9" s="14">
        <v>0.14543104922935701</v>
      </c>
      <c r="T9" s="14">
        <v>6.1014711557349E-2</v>
      </c>
      <c r="U9" s="14">
        <v>0.13725091815593901</v>
      </c>
      <c r="V9" s="14">
        <v>0.115048304604894</v>
      </c>
      <c r="W9" s="14">
        <v>9.6799878633678005E-2</v>
      </c>
      <c r="X9" s="14">
        <v>0.15006058043304499</v>
      </c>
      <c r="Y9" s="14">
        <v>6.6066301055826906E-2</v>
      </c>
      <c r="Z9" s="14">
        <v>5.1880966427929602E-2</v>
      </c>
      <c r="AA9" s="14"/>
      <c r="AB9" s="14">
        <v>0.124138617475088</v>
      </c>
      <c r="AC9" s="14">
        <v>9.5041275099120595E-2</v>
      </c>
      <c r="AD9" s="14">
        <v>0.14475065859577299</v>
      </c>
      <c r="AE9" s="14"/>
      <c r="AF9" s="14">
        <v>0.116755523957117</v>
      </c>
      <c r="AG9" s="14">
        <v>0.123815517817278</v>
      </c>
      <c r="AH9" s="14">
        <v>4.1946066570495398E-2</v>
      </c>
      <c r="AI9" s="14">
        <v>0.144280095317596</v>
      </c>
      <c r="AJ9" s="14"/>
      <c r="AK9" s="14">
        <v>0.15413905272532599</v>
      </c>
      <c r="AL9" s="14">
        <v>0.127422411062941</v>
      </c>
      <c r="AM9" s="14">
        <v>8.8281450628841296E-2</v>
      </c>
      <c r="AN9" s="14">
        <v>0.17630909317205001</v>
      </c>
      <c r="AO9" s="14"/>
      <c r="AP9" s="14">
        <v>0.21589742023906999</v>
      </c>
      <c r="AQ9" s="14">
        <v>0.126993957921858</v>
      </c>
      <c r="AR9" s="14">
        <v>9.3319650368618695E-2</v>
      </c>
      <c r="AS9" s="14"/>
      <c r="AT9" s="14">
        <v>0.147329620698637</v>
      </c>
      <c r="AU9" s="14">
        <v>0.115037324937807</v>
      </c>
      <c r="AV9" s="14">
        <v>0.104940458492277</v>
      </c>
      <c r="AW9" s="14"/>
      <c r="AX9" s="14">
        <v>0.169894561036464</v>
      </c>
      <c r="AY9" s="14">
        <v>0.122669759186134</v>
      </c>
      <c r="AZ9" s="14">
        <v>0.10870166003439299</v>
      </c>
      <c r="BA9" s="14"/>
      <c r="BB9" s="14">
        <v>0.130545926836102</v>
      </c>
      <c r="BC9" s="14">
        <v>0.114967283282278</v>
      </c>
      <c r="BD9" s="14"/>
      <c r="BE9" s="14">
        <v>0.11802911222198</v>
      </c>
      <c r="BF9" s="14">
        <v>0.12528588200499099</v>
      </c>
      <c r="BG9" s="14"/>
      <c r="BH9" s="14">
        <v>0.123941575801086</v>
      </c>
      <c r="BI9" s="14">
        <v>0.119691953958281</v>
      </c>
    </row>
    <row r="10" spans="2:61" x14ac:dyDescent="0.35">
      <c r="B10" s="15" t="s">
        <v>176</v>
      </c>
      <c r="C10" s="14">
        <v>0.155916276340509</v>
      </c>
      <c r="D10" s="14">
        <v>0.182227988794818</v>
      </c>
      <c r="E10" s="14">
        <v>0.12937113358438099</v>
      </c>
      <c r="F10" s="14"/>
      <c r="G10" s="14">
        <v>0.182566649531579</v>
      </c>
      <c r="H10" s="14">
        <v>0.150008747133971</v>
      </c>
      <c r="I10" s="14">
        <v>0.20247858635830401</v>
      </c>
      <c r="J10" s="14">
        <v>6.8765231681335207E-2</v>
      </c>
      <c r="K10" s="14">
        <v>0.10195313898345899</v>
      </c>
      <c r="L10" s="14">
        <v>0.217942086790433</v>
      </c>
      <c r="M10" s="14"/>
      <c r="N10" s="14">
        <v>0.22268110988982601</v>
      </c>
      <c r="O10" s="14">
        <v>0.14245109982636001</v>
      </c>
      <c r="P10" s="14"/>
      <c r="Q10" s="14">
        <v>0.12618914064254799</v>
      </c>
      <c r="R10" s="14">
        <v>0.12100609206210799</v>
      </c>
      <c r="S10" s="14">
        <v>0.10922208343307099</v>
      </c>
      <c r="T10" s="14">
        <v>0.157327871014208</v>
      </c>
      <c r="U10" s="14">
        <v>0.102096002330627</v>
      </c>
      <c r="V10" s="14">
        <v>0.207321297452359</v>
      </c>
      <c r="W10" s="14">
        <v>0.115270577118919</v>
      </c>
      <c r="X10" s="14">
        <v>0.20205509024065499</v>
      </c>
      <c r="Y10" s="14">
        <v>0.220018509856899</v>
      </c>
      <c r="Z10" s="14">
        <v>7.7158668518947496E-2</v>
      </c>
      <c r="AA10" s="14"/>
      <c r="AB10" s="14">
        <v>0.239128810653956</v>
      </c>
      <c r="AC10" s="14">
        <v>0.12729279091232801</v>
      </c>
      <c r="AD10" s="14">
        <v>0.123895896172226</v>
      </c>
      <c r="AE10" s="14"/>
      <c r="AF10" s="14">
        <v>0.225639887653593</v>
      </c>
      <c r="AG10" s="14">
        <v>8.8666552561064302E-2</v>
      </c>
      <c r="AH10" s="14">
        <v>0.12221401283255499</v>
      </c>
      <c r="AI10" s="14">
        <v>0.140171418817545</v>
      </c>
      <c r="AJ10" s="14"/>
      <c r="AK10" s="14">
        <v>0.232386699616662</v>
      </c>
      <c r="AL10" s="14">
        <v>0.10566653451800399</v>
      </c>
      <c r="AM10" s="14">
        <v>0.12189576202239701</v>
      </c>
      <c r="AN10" s="14">
        <v>0.21429520589915299</v>
      </c>
      <c r="AO10" s="14"/>
      <c r="AP10" s="14">
        <v>0.27850428731075599</v>
      </c>
      <c r="AQ10" s="14">
        <v>0.15776356950581999</v>
      </c>
      <c r="AR10" s="14">
        <v>0.10919249766241899</v>
      </c>
      <c r="AS10" s="14"/>
      <c r="AT10" s="14">
        <v>0.207500302746843</v>
      </c>
      <c r="AU10" s="14">
        <v>0.13777571513449099</v>
      </c>
      <c r="AV10" s="14">
        <v>0.13281823543687199</v>
      </c>
      <c r="AW10" s="14"/>
      <c r="AX10" s="14">
        <v>0.23235490098483799</v>
      </c>
      <c r="AY10" s="14">
        <v>0.14163555832035801</v>
      </c>
      <c r="AZ10" s="14">
        <v>0.14330832315272099</v>
      </c>
      <c r="BA10" s="14"/>
      <c r="BB10" s="14">
        <v>0.25436583087682801</v>
      </c>
      <c r="BC10" s="14">
        <v>0.13483689316726999</v>
      </c>
      <c r="BD10" s="14"/>
      <c r="BE10" s="14">
        <v>0.159961187153142</v>
      </c>
      <c r="BF10" s="14">
        <v>0.14857099728974599</v>
      </c>
      <c r="BG10" s="14"/>
      <c r="BH10" s="14">
        <v>0.15698825631466401</v>
      </c>
      <c r="BI10" s="14">
        <v>0.15562245949603801</v>
      </c>
    </row>
    <row r="11" spans="2:61" x14ac:dyDescent="0.35">
      <c r="B11" s="15" t="s">
        <v>177</v>
      </c>
      <c r="C11" s="14">
        <v>9.8092029153131602E-2</v>
      </c>
      <c r="D11" s="14">
        <v>0.10167782269775601</v>
      </c>
      <c r="E11" s="14">
        <v>9.5614365937626303E-2</v>
      </c>
      <c r="F11" s="14"/>
      <c r="G11" s="14">
        <v>8.1089131795456501E-2</v>
      </c>
      <c r="H11" s="14">
        <v>8.9950636928463307E-2</v>
      </c>
      <c r="I11" s="14">
        <v>0.13822364167456999</v>
      </c>
      <c r="J11" s="14">
        <v>9.9357289795331497E-2</v>
      </c>
      <c r="K11" s="14">
        <v>7.6112107902672796E-2</v>
      </c>
      <c r="L11" s="14">
        <v>8.9565611956535895E-2</v>
      </c>
      <c r="M11" s="14"/>
      <c r="N11" s="14">
        <v>8.1527792220011303E-2</v>
      </c>
      <c r="O11" s="14">
        <v>0.101432715593425</v>
      </c>
      <c r="P11" s="14"/>
      <c r="Q11" s="14">
        <v>5.4207344682205602E-2</v>
      </c>
      <c r="R11" s="14">
        <v>6.5983309109456101E-2</v>
      </c>
      <c r="S11" s="14">
        <v>7.7411432679498099E-2</v>
      </c>
      <c r="T11" s="14">
        <v>0.18431401790316601</v>
      </c>
      <c r="U11" s="14">
        <v>6.6294977047888101E-2</v>
      </c>
      <c r="V11" s="14">
        <v>8.8690559620855994E-2</v>
      </c>
      <c r="W11" s="14">
        <v>0.102110882537586</v>
      </c>
      <c r="X11" s="14">
        <v>0.11605331284102401</v>
      </c>
      <c r="Y11" s="14">
        <v>0.127881379440686</v>
      </c>
      <c r="Z11" s="14">
        <v>4.4413575954826298E-2</v>
      </c>
      <c r="AA11" s="14"/>
      <c r="AB11" s="14">
        <v>0.117604580207293</v>
      </c>
      <c r="AC11" s="14">
        <v>0.107869032253609</v>
      </c>
      <c r="AD11" s="14">
        <v>7.6797634965806494E-2</v>
      </c>
      <c r="AE11" s="14"/>
      <c r="AF11" s="14">
        <v>0.11143838851118899</v>
      </c>
      <c r="AG11" s="14">
        <v>8.5343517937983601E-2</v>
      </c>
      <c r="AH11" s="14">
        <v>0.143310452762899</v>
      </c>
      <c r="AI11" s="14">
        <v>6.8445846953814699E-2</v>
      </c>
      <c r="AJ11" s="14"/>
      <c r="AK11" s="14">
        <v>0.101956640926438</v>
      </c>
      <c r="AL11" s="14">
        <v>7.5541361289249306E-2</v>
      </c>
      <c r="AM11" s="14">
        <v>9.28091497359817E-2</v>
      </c>
      <c r="AN11" s="14">
        <v>0</v>
      </c>
      <c r="AO11" s="14"/>
      <c r="AP11" s="14">
        <v>0.11065951031353199</v>
      </c>
      <c r="AQ11" s="14">
        <v>0.108701091809169</v>
      </c>
      <c r="AR11" s="14">
        <v>8.6897260334266299E-2</v>
      </c>
      <c r="AS11" s="14"/>
      <c r="AT11" s="14">
        <v>0.10245423741977</v>
      </c>
      <c r="AU11" s="14">
        <v>9.8106401319074804E-2</v>
      </c>
      <c r="AV11" s="14">
        <v>6.8112631536354898E-2</v>
      </c>
      <c r="AW11" s="14"/>
      <c r="AX11" s="14">
        <v>9.31903038841215E-2</v>
      </c>
      <c r="AY11" s="14">
        <v>0.112664648269648</v>
      </c>
      <c r="AZ11" s="14">
        <v>7.6034842938899005E-2</v>
      </c>
      <c r="BA11" s="14"/>
      <c r="BB11" s="14">
        <v>0.11047199118493201</v>
      </c>
      <c r="BC11" s="14">
        <v>0.12923315668840099</v>
      </c>
      <c r="BD11" s="14"/>
      <c r="BE11" s="14">
        <v>9.2906277018168504E-2</v>
      </c>
      <c r="BF11" s="14">
        <v>0.10750899735930899</v>
      </c>
      <c r="BG11" s="14"/>
      <c r="BH11" s="14">
        <v>0.113324243124102</v>
      </c>
      <c r="BI11" s="14">
        <v>9.3917062128422296E-2</v>
      </c>
    </row>
    <row r="12" spans="2:61" x14ac:dyDescent="0.35">
      <c r="B12" s="15" t="s">
        <v>178</v>
      </c>
      <c r="C12" s="14">
        <v>0.31242579039057</v>
      </c>
      <c r="D12" s="14">
        <v>0.28044126902454197</v>
      </c>
      <c r="E12" s="14">
        <v>0.34002788445350601</v>
      </c>
      <c r="F12" s="14"/>
      <c r="G12" s="14">
        <v>0.34428507904880001</v>
      </c>
      <c r="H12" s="14">
        <v>0.31505889179507901</v>
      </c>
      <c r="I12" s="14">
        <v>0.28231950218937102</v>
      </c>
      <c r="J12" s="14">
        <v>0.36523706386131699</v>
      </c>
      <c r="K12" s="14">
        <v>0.29830811068706597</v>
      </c>
      <c r="L12" s="14">
        <v>0.27882045922270099</v>
      </c>
      <c r="M12" s="14"/>
      <c r="N12" s="14">
        <v>0.22736609202973401</v>
      </c>
      <c r="O12" s="14">
        <v>0.32958068753897302</v>
      </c>
      <c r="P12" s="14"/>
      <c r="Q12" s="14">
        <v>0.276865378330237</v>
      </c>
      <c r="R12" s="14">
        <v>0.38695906765980698</v>
      </c>
      <c r="S12" s="14">
        <v>0.36276590819757898</v>
      </c>
      <c r="T12" s="14">
        <v>0.30485395999065801</v>
      </c>
      <c r="U12" s="14">
        <v>0.28122330618646002</v>
      </c>
      <c r="V12" s="14">
        <v>0.334539874924564</v>
      </c>
      <c r="W12" s="14">
        <v>0.29985224963429402</v>
      </c>
      <c r="X12" s="14">
        <v>0.231964976898619</v>
      </c>
      <c r="Y12" s="14">
        <v>0.26054686968324398</v>
      </c>
      <c r="Z12" s="14">
        <v>0.42784802867391603</v>
      </c>
      <c r="AA12" s="14"/>
      <c r="AB12" s="14">
        <v>0.272702344602956</v>
      </c>
      <c r="AC12" s="14">
        <v>0.36104069168812603</v>
      </c>
      <c r="AD12" s="14">
        <v>0.29502450583381001</v>
      </c>
      <c r="AE12" s="14"/>
      <c r="AF12" s="14">
        <v>0.29101408965353298</v>
      </c>
      <c r="AG12" s="14">
        <v>0.353358414443735</v>
      </c>
      <c r="AH12" s="14">
        <v>0.29938200145516902</v>
      </c>
      <c r="AI12" s="14">
        <v>0.27965674094834397</v>
      </c>
      <c r="AJ12" s="14"/>
      <c r="AK12" s="14">
        <v>0.27252062782525199</v>
      </c>
      <c r="AL12" s="14">
        <v>0.33485067483845998</v>
      </c>
      <c r="AM12" s="14">
        <v>0.34427910671767598</v>
      </c>
      <c r="AN12" s="14">
        <v>0.35764623083257002</v>
      </c>
      <c r="AO12" s="14"/>
      <c r="AP12" s="14">
        <v>0.20837991533342301</v>
      </c>
      <c r="AQ12" s="14">
        <v>0.36433870197172402</v>
      </c>
      <c r="AR12" s="14">
        <v>0.29801051200966899</v>
      </c>
      <c r="AS12" s="14"/>
      <c r="AT12" s="14">
        <v>0.24822722002783201</v>
      </c>
      <c r="AU12" s="14">
        <v>0.339909803349559</v>
      </c>
      <c r="AV12" s="14">
        <v>0.32891283780965702</v>
      </c>
      <c r="AW12" s="14"/>
      <c r="AX12" s="14">
        <v>0.28209017605657599</v>
      </c>
      <c r="AY12" s="14">
        <v>0.29803652297762101</v>
      </c>
      <c r="AZ12" s="14">
        <v>0.32182415710684398</v>
      </c>
      <c r="BA12" s="14"/>
      <c r="BB12" s="14">
        <v>0.22940359320464401</v>
      </c>
      <c r="BC12" s="14">
        <v>0.29299795955508601</v>
      </c>
      <c r="BD12" s="14"/>
      <c r="BE12" s="14">
        <v>0.29942482324487302</v>
      </c>
      <c r="BF12" s="14">
        <v>0.33603465002640598</v>
      </c>
      <c r="BG12" s="14"/>
      <c r="BH12" s="14">
        <v>0.27597680114016898</v>
      </c>
      <c r="BI12" s="14">
        <v>0.32241602086490601</v>
      </c>
    </row>
    <row r="13" spans="2:61" x14ac:dyDescent="0.35">
      <c r="B13" s="15" t="s">
        <v>113</v>
      </c>
      <c r="C13" s="20">
        <v>0.31295975086884698</v>
      </c>
      <c r="D13" s="20">
        <v>0.28523526200652</v>
      </c>
      <c r="E13" s="20">
        <v>0.34026341809231597</v>
      </c>
      <c r="F13" s="20"/>
      <c r="G13" s="20">
        <v>0.28360311473500799</v>
      </c>
      <c r="H13" s="20">
        <v>0.27819914176409699</v>
      </c>
      <c r="I13" s="20">
        <v>0.26378343111631702</v>
      </c>
      <c r="J13" s="20">
        <v>0.322308340761223</v>
      </c>
      <c r="K13" s="20">
        <v>0.36994738937869198</v>
      </c>
      <c r="L13" s="20">
        <v>0.37762984941722</v>
      </c>
      <c r="M13" s="20"/>
      <c r="N13" s="20">
        <v>0.39686453366265401</v>
      </c>
      <c r="O13" s="20">
        <v>0.29603777786841501</v>
      </c>
      <c r="P13" s="20"/>
      <c r="Q13" s="20">
        <v>0.40397410093323399</v>
      </c>
      <c r="R13" s="20">
        <v>0.26605352513654301</v>
      </c>
      <c r="S13" s="20">
        <v>0.305169526460495</v>
      </c>
      <c r="T13" s="20">
        <v>0.29248943953461798</v>
      </c>
      <c r="U13" s="20">
        <v>0.413134796279085</v>
      </c>
      <c r="V13" s="20">
        <v>0.25439996339732701</v>
      </c>
      <c r="W13" s="20">
        <v>0.38596641207552301</v>
      </c>
      <c r="X13" s="20">
        <v>0.29986603958665697</v>
      </c>
      <c r="Y13" s="20">
        <v>0.32548693996334399</v>
      </c>
      <c r="Z13" s="20">
        <v>0.39869876042438002</v>
      </c>
      <c r="AA13" s="20"/>
      <c r="AB13" s="20">
        <v>0.24642564706070699</v>
      </c>
      <c r="AC13" s="20">
        <v>0.30875621004681802</v>
      </c>
      <c r="AD13" s="20">
        <v>0.35953130443238401</v>
      </c>
      <c r="AE13" s="20"/>
      <c r="AF13" s="20">
        <v>0.25515211022456802</v>
      </c>
      <c r="AG13" s="20">
        <v>0.348815997239939</v>
      </c>
      <c r="AH13" s="20">
        <v>0.39314746637888098</v>
      </c>
      <c r="AI13" s="20">
        <v>0.367445897962699</v>
      </c>
      <c r="AJ13" s="20"/>
      <c r="AK13" s="20">
        <v>0.23899697890632199</v>
      </c>
      <c r="AL13" s="20">
        <v>0.35651901829134602</v>
      </c>
      <c r="AM13" s="20">
        <v>0.35273453089510398</v>
      </c>
      <c r="AN13" s="20">
        <v>0.251749470096226</v>
      </c>
      <c r="AO13" s="20"/>
      <c r="AP13" s="20">
        <v>0.18655886680321901</v>
      </c>
      <c r="AQ13" s="20">
        <v>0.24220267879142901</v>
      </c>
      <c r="AR13" s="20">
        <v>0.41258007962502602</v>
      </c>
      <c r="AS13" s="20"/>
      <c r="AT13" s="20">
        <v>0.29448861910691698</v>
      </c>
      <c r="AU13" s="20">
        <v>0.30917075525906901</v>
      </c>
      <c r="AV13" s="20">
        <v>0.36521583672483898</v>
      </c>
      <c r="AW13" s="20"/>
      <c r="AX13" s="20">
        <v>0.22247005803799999</v>
      </c>
      <c r="AY13" s="20">
        <v>0.32499351124623899</v>
      </c>
      <c r="AZ13" s="20">
        <v>0.35013101676714398</v>
      </c>
      <c r="BA13" s="20"/>
      <c r="BB13" s="20">
        <v>0.27521265789749499</v>
      </c>
      <c r="BC13" s="20">
        <v>0.32796470730696498</v>
      </c>
      <c r="BD13" s="20"/>
      <c r="BE13" s="20">
        <v>0.32967860036183699</v>
      </c>
      <c r="BF13" s="20">
        <v>0.28259947331954799</v>
      </c>
      <c r="BG13" s="20"/>
      <c r="BH13" s="20">
        <v>0.32976912361997801</v>
      </c>
      <c r="BI13" s="20">
        <v>0.308352503552353</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183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0.414737685112475</v>
      </c>
      <c r="D9" s="14">
        <v>0.39808844280664901</v>
      </c>
      <c r="E9" s="14">
        <v>0.43082034525125301</v>
      </c>
      <c r="F9" s="14"/>
      <c r="G9" s="14">
        <v>0.43320785648566401</v>
      </c>
      <c r="H9" s="14">
        <v>0.41308866813746498</v>
      </c>
      <c r="I9" s="14">
        <v>0.34345861527341198</v>
      </c>
      <c r="J9" s="14">
        <v>0.437532561447664</v>
      </c>
      <c r="K9" s="14">
        <v>0.39614172439133799</v>
      </c>
      <c r="L9" s="14">
        <v>0.47750553711963301</v>
      </c>
      <c r="M9" s="14"/>
      <c r="N9" s="14">
        <v>0.48015149754570902</v>
      </c>
      <c r="O9" s="14">
        <v>0.40154498344526801</v>
      </c>
      <c r="P9" s="14"/>
      <c r="Q9" s="14">
        <v>0.40138073606921898</v>
      </c>
      <c r="R9" s="14">
        <v>0.37309978915694098</v>
      </c>
      <c r="S9" s="14">
        <v>0.36083636847024297</v>
      </c>
      <c r="T9" s="14">
        <v>0.37725304788418002</v>
      </c>
      <c r="U9" s="14">
        <v>0.60943800731673503</v>
      </c>
      <c r="V9" s="14">
        <v>0.44246122309719099</v>
      </c>
      <c r="W9" s="14">
        <v>0.48567276363295298</v>
      </c>
      <c r="X9" s="14">
        <v>0.407288976481191</v>
      </c>
      <c r="Y9" s="14">
        <v>0.393333356659473</v>
      </c>
      <c r="Z9" s="14">
        <v>0.367895626723865</v>
      </c>
      <c r="AA9" s="14"/>
      <c r="AB9" s="14">
        <v>0.38211266374548603</v>
      </c>
      <c r="AC9" s="14">
        <v>0.43761725885576302</v>
      </c>
      <c r="AD9" s="14">
        <v>0.44082730561375899</v>
      </c>
      <c r="AE9" s="14"/>
      <c r="AF9" s="14">
        <v>0.392482223542782</v>
      </c>
      <c r="AG9" s="14">
        <v>0.40648489349989297</v>
      </c>
      <c r="AH9" s="14">
        <v>0.404928170479389</v>
      </c>
      <c r="AI9" s="14">
        <v>0.51001338952213104</v>
      </c>
      <c r="AJ9" s="14"/>
      <c r="AK9" s="14">
        <v>0.39581428723486201</v>
      </c>
      <c r="AL9" s="14">
        <v>0.41834173767420202</v>
      </c>
      <c r="AM9" s="14">
        <v>0.45774660526191102</v>
      </c>
      <c r="AN9" s="14">
        <v>0.42858677390692701</v>
      </c>
      <c r="AO9" s="14"/>
      <c r="AP9" s="14">
        <v>0.32346123481092098</v>
      </c>
      <c r="AQ9" s="14">
        <v>0.38382645592175502</v>
      </c>
      <c r="AR9" s="14">
        <v>0.481306690062906</v>
      </c>
      <c r="AS9" s="14"/>
      <c r="AT9" s="14">
        <v>0.39705784365846802</v>
      </c>
      <c r="AU9" s="14">
        <v>0.41536127975779902</v>
      </c>
      <c r="AV9" s="14">
        <v>0.47796128198244497</v>
      </c>
      <c r="AW9" s="14"/>
      <c r="AX9" s="14">
        <v>0.399283266339446</v>
      </c>
      <c r="AY9" s="14">
        <v>0.42201385992455898</v>
      </c>
      <c r="AZ9" s="14">
        <v>0.43426422828841099</v>
      </c>
      <c r="BA9" s="14"/>
      <c r="BB9" s="14">
        <v>0.40609054298276298</v>
      </c>
      <c r="BC9" s="14">
        <v>0.45617423132628099</v>
      </c>
      <c r="BD9" s="14"/>
      <c r="BE9" s="14">
        <v>0.43029142902057499</v>
      </c>
      <c r="BF9" s="14">
        <v>0.38649315894584801</v>
      </c>
      <c r="BG9" s="14"/>
      <c r="BH9" s="14">
        <v>0.45192954966569399</v>
      </c>
      <c r="BI9" s="14">
        <v>0.40454384143400102</v>
      </c>
    </row>
    <row r="10" spans="2:61" x14ac:dyDescent="0.35">
      <c r="B10" s="15" t="s">
        <v>176</v>
      </c>
      <c r="C10" s="14">
        <v>0.28976109765710001</v>
      </c>
      <c r="D10" s="14">
        <v>0.289136844746332</v>
      </c>
      <c r="E10" s="14">
        <v>0.29103694152680698</v>
      </c>
      <c r="F10" s="14"/>
      <c r="G10" s="14">
        <v>0.34001635020973398</v>
      </c>
      <c r="H10" s="14">
        <v>0.29043465446496203</v>
      </c>
      <c r="I10" s="14">
        <v>0.327832740845793</v>
      </c>
      <c r="J10" s="14">
        <v>0.28552193791307501</v>
      </c>
      <c r="K10" s="14">
        <v>0.23314570960995001</v>
      </c>
      <c r="L10" s="14">
        <v>0.25567042117804301</v>
      </c>
      <c r="M10" s="14"/>
      <c r="N10" s="14">
        <v>0.31497631432032702</v>
      </c>
      <c r="O10" s="14">
        <v>0.28467567580905401</v>
      </c>
      <c r="P10" s="14"/>
      <c r="Q10" s="14">
        <v>0.26888007215719401</v>
      </c>
      <c r="R10" s="14">
        <v>0.23251375199968699</v>
      </c>
      <c r="S10" s="14">
        <v>0.319585728085229</v>
      </c>
      <c r="T10" s="14">
        <v>0.29944255368185901</v>
      </c>
      <c r="U10" s="14">
        <v>0.172767069146255</v>
      </c>
      <c r="V10" s="14">
        <v>0.260270046105613</v>
      </c>
      <c r="W10" s="14">
        <v>0.30893941073329301</v>
      </c>
      <c r="X10" s="14">
        <v>0.35293468762957297</v>
      </c>
      <c r="Y10" s="14">
        <v>0.34466765101324498</v>
      </c>
      <c r="Z10" s="14">
        <v>0.32642855638449098</v>
      </c>
      <c r="AA10" s="14"/>
      <c r="AB10" s="14">
        <v>0.29233621534415</v>
      </c>
      <c r="AC10" s="14">
        <v>0.30343246063561602</v>
      </c>
      <c r="AD10" s="14">
        <v>0.28834466646965001</v>
      </c>
      <c r="AE10" s="14"/>
      <c r="AF10" s="14">
        <v>0.282296960207431</v>
      </c>
      <c r="AG10" s="14">
        <v>0.29670010521529799</v>
      </c>
      <c r="AH10" s="14">
        <v>0.31480861412129002</v>
      </c>
      <c r="AI10" s="14">
        <v>0.27939744403375699</v>
      </c>
      <c r="AJ10" s="14"/>
      <c r="AK10" s="14">
        <v>0.274042539465224</v>
      </c>
      <c r="AL10" s="14">
        <v>0.30828537176897403</v>
      </c>
      <c r="AM10" s="14">
        <v>0.27983261506575602</v>
      </c>
      <c r="AN10" s="14">
        <v>0.231850636556861</v>
      </c>
      <c r="AO10" s="14"/>
      <c r="AP10" s="14">
        <v>0.25677031415350599</v>
      </c>
      <c r="AQ10" s="14">
        <v>0.336893564491549</v>
      </c>
      <c r="AR10" s="14">
        <v>0.26878198540593201</v>
      </c>
      <c r="AS10" s="14"/>
      <c r="AT10" s="14">
        <v>0.29334834949340999</v>
      </c>
      <c r="AU10" s="14">
        <v>0.31563892834497498</v>
      </c>
      <c r="AV10" s="14">
        <v>0.22146236865560301</v>
      </c>
      <c r="AW10" s="14"/>
      <c r="AX10" s="14">
        <v>0.267415941966481</v>
      </c>
      <c r="AY10" s="14">
        <v>0.28982417316583298</v>
      </c>
      <c r="AZ10" s="14">
        <v>0.302021509078363</v>
      </c>
      <c r="BA10" s="14"/>
      <c r="BB10" s="14">
        <v>0.37007244631862002</v>
      </c>
      <c r="BC10" s="14">
        <v>0.26408323454347299</v>
      </c>
      <c r="BD10" s="14"/>
      <c r="BE10" s="14">
        <v>0.29411671639127801</v>
      </c>
      <c r="BF10" s="14">
        <v>0.28185159445091201</v>
      </c>
      <c r="BG10" s="14"/>
      <c r="BH10" s="14">
        <v>0.24498342864630299</v>
      </c>
      <c r="BI10" s="14">
        <v>0.30203411928873503</v>
      </c>
    </row>
    <row r="11" spans="2:61" x14ac:dyDescent="0.35">
      <c r="B11" s="15" t="s">
        <v>177</v>
      </c>
      <c r="C11" s="14">
        <v>8.8220955589929997E-2</v>
      </c>
      <c r="D11" s="14">
        <v>7.1893639491277597E-2</v>
      </c>
      <c r="E11" s="14">
        <v>0.101531323226632</v>
      </c>
      <c r="F11" s="14"/>
      <c r="G11" s="14">
        <v>4.5090069139480798E-2</v>
      </c>
      <c r="H11" s="14">
        <v>5.6128723167843897E-2</v>
      </c>
      <c r="I11" s="14">
        <v>0.12492407846847201</v>
      </c>
      <c r="J11" s="14">
        <v>6.5036805894066296E-2</v>
      </c>
      <c r="K11" s="14">
        <v>0.11487137263335299</v>
      </c>
      <c r="L11" s="14">
        <v>0.116736848426353</v>
      </c>
      <c r="M11" s="14"/>
      <c r="N11" s="14">
        <v>6.1869614013229997E-2</v>
      </c>
      <c r="O11" s="14">
        <v>9.3535511874306504E-2</v>
      </c>
      <c r="P11" s="14"/>
      <c r="Q11" s="14">
        <v>3.3343031296839298E-2</v>
      </c>
      <c r="R11" s="14">
        <v>0.109273793718263</v>
      </c>
      <c r="S11" s="14">
        <v>3.8848289063211201E-2</v>
      </c>
      <c r="T11" s="14">
        <v>7.84043870044102E-2</v>
      </c>
      <c r="U11" s="14">
        <v>2.6047064346693599E-2</v>
      </c>
      <c r="V11" s="14">
        <v>0.15708047163217101</v>
      </c>
      <c r="W11" s="14">
        <v>0.106165284319492</v>
      </c>
      <c r="X11" s="14">
        <v>5.7804632829952303E-2</v>
      </c>
      <c r="Y11" s="14">
        <v>9.5227278529836701E-2</v>
      </c>
      <c r="Z11" s="14">
        <v>0.10836967956063</v>
      </c>
      <c r="AA11" s="14"/>
      <c r="AB11" s="14">
        <v>9.8422444010814E-2</v>
      </c>
      <c r="AC11" s="14">
        <v>8.1495266270264696E-2</v>
      </c>
      <c r="AD11" s="14">
        <v>7.6646799237988894E-2</v>
      </c>
      <c r="AE11" s="14"/>
      <c r="AF11" s="14">
        <v>9.0524366113374402E-2</v>
      </c>
      <c r="AG11" s="14">
        <v>8.9336085784169295E-2</v>
      </c>
      <c r="AH11" s="14">
        <v>8.1948245225830704E-2</v>
      </c>
      <c r="AI11" s="14">
        <v>7.3757135506769003E-2</v>
      </c>
      <c r="AJ11" s="14"/>
      <c r="AK11" s="14">
        <v>8.4637759965756301E-2</v>
      </c>
      <c r="AL11" s="14">
        <v>7.4339187274521101E-2</v>
      </c>
      <c r="AM11" s="14">
        <v>0.11576321560504201</v>
      </c>
      <c r="AN11" s="14">
        <v>0</v>
      </c>
      <c r="AO11" s="14"/>
      <c r="AP11" s="14">
        <v>9.9443720688154699E-2</v>
      </c>
      <c r="AQ11" s="14">
        <v>8.1116726876052897E-2</v>
      </c>
      <c r="AR11" s="14">
        <v>7.8049855690420306E-2</v>
      </c>
      <c r="AS11" s="14"/>
      <c r="AT11" s="14">
        <v>7.3684835328493695E-2</v>
      </c>
      <c r="AU11" s="14">
        <v>7.3924854873037099E-2</v>
      </c>
      <c r="AV11" s="14">
        <v>0.100418806054463</v>
      </c>
      <c r="AW11" s="14"/>
      <c r="AX11" s="14">
        <v>6.7754912906521803E-2</v>
      </c>
      <c r="AY11" s="14">
        <v>9.4882391905263097E-2</v>
      </c>
      <c r="AZ11" s="14">
        <v>7.0810440772734906E-2</v>
      </c>
      <c r="BA11" s="14"/>
      <c r="BB11" s="14">
        <v>4.9062698993806698E-2</v>
      </c>
      <c r="BC11" s="14">
        <v>9.8467944682014599E-2</v>
      </c>
      <c r="BD11" s="14"/>
      <c r="BE11" s="14">
        <v>7.2979368596859398E-2</v>
      </c>
      <c r="BF11" s="14">
        <v>0.11589862632890301</v>
      </c>
      <c r="BG11" s="14"/>
      <c r="BH11" s="14">
        <v>7.4954112055685806E-2</v>
      </c>
      <c r="BI11" s="14">
        <v>9.1857238167302402E-2</v>
      </c>
    </row>
    <row r="12" spans="2:61" x14ac:dyDescent="0.35">
      <c r="B12" s="15" t="s">
        <v>178</v>
      </c>
      <c r="C12" s="14">
        <v>0.10499221198570299</v>
      </c>
      <c r="D12" s="14">
        <v>0.13897314664355401</v>
      </c>
      <c r="E12" s="14">
        <v>7.3203800685371898E-2</v>
      </c>
      <c r="F12" s="14"/>
      <c r="G12" s="14">
        <v>9.3489500605414694E-2</v>
      </c>
      <c r="H12" s="14">
        <v>0.12801042806671201</v>
      </c>
      <c r="I12" s="14">
        <v>0.11835234052344799</v>
      </c>
      <c r="J12" s="14">
        <v>0.101213526703489</v>
      </c>
      <c r="K12" s="14">
        <v>0.10051870199919601</v>
      </c>
      <c r="L12" s="14">
        <v>7.9212371035092599E-2</v>
      </c>
      <c r="M12" s="14"/>
      <c r="N12" s="14">
        <v>9.1296579341433606E-2</v>
      </c>
      <c r="O12" s="14">
        <v>0.107754356384548</v>
      </c>
      <c r="P12" s="14"/>
      <c r="Q12" s="14">
        <v>0.11994209912156201</v>
      </c>
      <c r="R12" s="14">
        <v>0.14877686324130901</v>
      </c>
      <c r="S12" s="14">
        <v>0.12059543310640899</v>
      </c>
      <c r="T12" s="14">
        <v>0.16897460493395799</v>
      </c>
      <c r="U12" s="14">
        <v>0.123580992034845</v>
      </c>
      <c r="V12" s="14">
        <v>7.2538222919180398E-2</v>
      </c>
      <c r="W12" s="14">
        <v>3.2441681431040502E-2</v>
      </c>
      <c r="X12" s="14">
        <v>0.1093419456939</v>
      </c>
      <c r="Y12" s="14">
        <v>8.7415635338473505E-2</v>
      </c>
      <c r="Z12" s="14">
        <v>6.1795562030698602E-2</v>
      </c>
      <c r="AA12" s="14"/>
      <c r="AB12" s="14">
        <v>0.140728591204315</v>
      </c>
      <c r="AC12" s="14">
        <v>8.1004704154821694E-2</v>
      </c>
      <c r="AD12" s="14">
        <v>9.3031075862898896E-2</v>
      </c>
      <c r="AE12" s="14"/>
      <c r="AF12" s="14">
        <v>0.13728840486805699</v>
      </c>
      <c r="AG12" s="14">
        <v>8.1526194804925997E-2</v>
      </c>
      <c r="AH12" s="14">
        <v>7.3758158841134097E-2</v>
      </c>
      <c r="AI12" s="14">
        <v>7.8868714930645303E-2</v>
      </c>
      <c r="AJ12" s="14"/>
      <c r="AK12" s="14">
        <v>0.13391585640123899</v>
      </c>
      <c r="AL12" s="14">
        <v>8.9262315351907998E-2</v>
      </c>
      <c r="AM12" s="14">
        <v>9.6728597730785196E-2</v>
      </c>
      <c r="AN12" s="14">
        <v>0.25665080411135699</v>
      </c>
      <c r="AO12" s="14"/>
      <c r="AP12" s="14">
        <v>0.170237968655023</v>
      </c>
      <c r="AQ12" s="14">
        <v>0.10256109666956501</v>
      </c>
      <c r="AR12" s="14">
        <v>7.8553705079519295E-2</v>
      </c>
      <c r="AS12" s="14"/>
      <c r="AT12" s="14">
        <v>0.11216480860378</v>
      </c>
      <c r="AU12" s="14">
        <v>9.59545061332783E-2</v>
      </c>
      <c r="AV12" s="14">
        <v>0.114916823680397</v>
      </c>
      <c r="AW12" s="14"/>
      <c r="AX12" s="14">
        <v>0.12749971583379299</v>
      </c>
      <c r="AY12" s="14">
        <v>0.10718712820437</v>
      </c>
      <c r="AZ12" s="14">
        <v>8.0583307103514995E-2</v>
      </c>
      <c r="BA12" s="14"/>
      <c r="BB12" s="14">
        <v>9.7430207536987806E-2</v>
      </c>
      <c r="BC12" s="14">
        <v>8.2699669293209196E-2</v>
      </c>
      <c r="BD12" s="14"/>
      <c r="BE12" s="14">
        <v>9.9498740505595901E-2</v>
      </c>
      <c r="BF12" s="14">
        <v>0.114967977298691</v>
      </c>
      <c r="BG12" s="14"/>
      <c r="BH12" s="14">
        <v>0.135240543335266</v>
      </c>
      <c r="BI12" s="14">
        <v>9.6701507418555099E-2</v>
      </c>
    </row>
    <row r="13" spans="2:61" x14ac:dyDescent="0.35">
      <c r="B13" s="15" t="s">
        <v>113</v>
      </c>
      <c r="C13" s="20">
        <v>0.102288049654792</v>
      </c>
      <c r="D13" s="20">
        <v>0.10190792631218699</v>
      </c>
      <c r="E13" s="20">
        <v>0.103407589309936</v>
      </c>
      <c r="F13" s="20"/>
      <c r="G13" s="20">
        <v>8.8196223559706299E-2</v>
      </c>
      <c r="H13" s="20">
        <v>0.112337526163017</v>
      </c>
      <c r="I13" s="20">
        <v>8.54322248888741E-2</v>
      </c>
      <c r="J13" s="20">
        <v>0.110695168041706</v>
      </c>
      <c r="K13" s="20">
        <v>0.15532249136616399</v>
      </c>
      <c r="L13" s="20">
        <v>7.0874822240878196E-2</v>
      </c>
      <c r="M13" s="20"/>
      <c r="N13" s="20">
        <v>5.1705994779300497E-2</v>
      </c>
      <c r="O13" s="20">
        <v>0.112489472486824</v>
      </c>
      <c r="P13" s="20"/>
      <c r="Q13" s="20">
        <v>0.17645406135518499</v>
      </c>
      <c r="R13" s="20">
        <v>0.13633580188380001</v>
      </c>
      <c r="S13" s="20">
        <v>0.160134181274908</v>
      </c>
      <c r="T13" s="20">
        <v>7.5925406495591902E-2</v>
      </c>
      <c r="U13" s="20">
        <v>6.8166867155471295E-2</v>
      </c>
      <c r="V13" s="20">
        <v>6.7650036245844702E-2</v>
      </c>
      <c r="W13" s="20">
        <v>6.6780859883221896E-2</v>
      </c>
      <c r="X13" s="20">
        <v>7.2629757365383907E-2</v>
      </c>
      <c r="Y13" s="20">
        <v>7.9356078458971704E-2</v>
      </c>
      <c r="Z13" s="20">
        <v>0.13551057530031599</v>
      </c>
      <c r="AA13" s="20"/>
      <c r="AB13" s="20">
        <v>8.6400085695234094E-2</v>
      </c>
      <c r="AC13" s="20">
        <v>9.6450310083534094E-2</v>
      </c>
      <c r="AD13" s="20">
        <v>0.101150152815703</v>
      </c>
      <c r="AE13" s="20"/>
      <c r="AF13" s="20">
        <v>9.74080452683556E-2</v>
      </c>
      <c r="AG13" s="20">
        <v>0.125952720695714</v>
      </c>
      <c r="AH13" s="20">
        <v>0.12455681133235599</v>
      </c>
      <c r="AI13" s="20">
        <v>5.7963316006697699E-2</v>
      </c>
      <c r="AJ13" s="20"/>
      <c r="AK13" s="20">
        <v>0.111589556932919</v>
      </c>
      <c r="AL13" s="20">
        <v>0.109771387930395</v>
      </c>
      <c r="AM13" s="20">
        <v>4.9928966336504899E-2</v>
      </c>
      <c r="AN13" s="20">
        <v>8.2911785424854903E-2</v>
      </c>
      <c r="AO13" s="20"/>
      <c r="AP13" s="20">
        <v>0.15008676169239499</v>
      </c>
      <c r="AQ13" s="20">
        <v>9.5602156041079106E-2</v>
      </c>
      <c r="AR13" s="20">
        <v>9.3307763761222004E-2</v>
      </c>
      <c r="AS13" s="20"/>
      <c r="AT13" s="20">
        <v>0.123744162915848</v>
      </c>
      <c r="AU13" s="20">
        <v>9.9120430890910202E-2</v>
      </c>
      <c r="AV13" s="20">
        <v>8.5240719627091593E-2</v>
      </c>
      <c r="AW13" s="20"/>
      <c r="AX13" s="20">
        <v>0.13804616295375899</v>
      </c>
      <c r="AY13" s="20">
        <v>8.6092446799974701E-2</v>
      </c>
      <c r="AZ13" s="20">
        <v>0.11232051475697501</v>
      </c>
      <c r="BA13" s="20"/>
      <c r="BB13" s="20">
        <v>7.7344104167821698E-2</v>
      </c>
      <c r="BC13" s="20">
        <v>9.8574920155022394E-2</v>
      </c>
      <c r="BD13" s="20"/>
      <c r="BE13" s="20">
        <v>0.10311374548569199</v>
      </c>
      <c r="BF13" s="20">
        <v>0.10078864297564701</v>
      </c>
      <c r="BG13" s="20"/>
      <c r="BH13" s="20">
        <v>9.2892366297051707E-2</v>
      </c>
      <c r="BI13" s="20">
        <v>0.104863293691406</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184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0.403390316877073</v>
      </c>
      <c r="D9" s="14">
        <v>0.40203912293121402</v>
      </c>
      <c r="E9" s="14">
        <v>0.40767246375079202</v>
      </c>
      <c r="F9" s="14"/>
      <c r="G9" s="14">
        <v>0.37660641365612901</v>
      </c>
      <c r="H9" s="14">
        <v>0.42283472748430401</v>
      </c>
      <c r="I9" s="14">
        <v>0.329460746934571</v>
      </c>
      <c r="J9" s="14">
        <v>0.45673540094432602</v>
      </c>
      <c r="K9" s="14">
        <v>0.41608715710482602</v>
      </c>
      <c r="L9" s="14">
        <v>0.424175146083421</v>
      </c>
      <c r="M9" s="14"/>
      <c r="N9" s="14">
        <v>0.48556435726587199</v>
      </c>
      <c r="O9" s="14">
        <v>0.38681740116840702</v>
      </c>
      <c r="P9" s="14"/>
      <c r="Q9" s="14">
        <v>0.36789445698294698</v>
      </c>
      <c r="R9" s="14">
        <v>0.388261650812392</v>
      </c>
      <c r="S9" s="14">
        <v>0.34488715008830301</v>
      </c>
      <c r="T9" s="14">
        <v>0.30606838246735502</v>
      </c>
      <c r="U9" s="14">
        <v>0.475675210780728</v>
      </c>
      <c r="V9" s="14">
        <v>0.45378084606270702</v>
      </c>
      <c r="W9" s="14">
        <v>0.42337295104695299</v>
      </c>
      <c r="X9" s="14">
        <v>0.40999115683911003</v>
      </c>
      <c r="Y9" s="14">
        <v>0.43467732074285198</v>
      </c>
      <c r="Z9" s="14">
        <v>0.31421222174414698</v>
      </c>
      <c r="AA9" s="14"/>
      <c r="AB9" s="14">
        <v>0.41088527001066399</v>
      </c>
      <c r="AC9" s="14">
        <v>0.40616921941957501</v>
      </c>
      <c r="AD9" s="14">
        <v>0.40532807653998598</v>
      </c>
      <c r="AE9" s="14"/>
      <c r="AF9" s="14">
        <v>0.405715389910283</v>
      </c>
      <c r="AG9" s="14">
        <v>0.36910019919463199</v>
      </c>
      <c r="AH9" s="14">
        <v>0.429191536970497</v>
      </c>
      <c r="AI9" s="14">
        <v>0.49244302068912799</v>
      </c>
      <c r="AJ9" s="14"/>
      <c r="AK9" s="14">
        <v>0.40179339354895899</v>
      </c>
      <c r="AL9" s="14">
        <v>0.387569178381452</v>
      </c>
      <c r="AM9" s="14">
        <v>0.44619104310420798</v>
      </c>
      <c r="AN9" s="14">
        <v>0.39742890252556301</v>
      </c>
      <c r="AO9" s="14"/>
      <c r="AP9" s="14">
        <v>0.352907863698391</v>
      </c>
      <c r="AQ9" s="14">
        <v>0.40104691441272</v>
      </c>
      <c r="AR9" s="14">
        <v>0.43532812285350903</v>
      </c>
      <c r="AS9" s="14"/>
      <c r="AT9" s="14">
        <v>0.40929559034944002</v>
      </c>
      <c r="AU9" s="14">
        <v>0.39191062610659899</v>
      </c>
      <c r="AV9" s="14">
        <v>0.43146492534004699</v>
      </c>
      <c r="AW9" s="14"/>
      <c r="AX9" s="14">
        <v>0.35697796236187102</v>
      </c>
      <c r="AY9" s="14">
        <v>0.42424489529579901</v>
      </c>
      <c r="AZ9" s="14">
        <v>0.41265010797215002</v>
      </c>
      <c r="BA9" s="14"/>
      <c r="BB9" s="14">
        <v>0.39766716312946998</v>
      </c>
      <c r="BC9" s="14">
        <v>0.45510337360507502</v>
      </c>
      <c r="BD9" s="14"/>
      <c r="BE9" s="14">
        <v>0.42239887683319199</v>
      </c>
      <c r="BF9" s="14">
        <v>0.36887208305229502</v>
      </c>
      <c r="BG9" s="14"/>
      <c r="BH9" s="14">
        <v>0.42202926372050398</v>
      </c>
      <c r="BI9" s="14">
        <v>0.39828160526135298</v>
      </c>
    </row>
    <row r="10" spans="2:61" x14ac:dyDescent="0.35">
      <c r="B10" s="15" t="s">
        <v>176</v>
      </c>
      <c r="C10" s="14">
        <v>0.30093213609473601</v>
      </c>
      <c r="D10" s="14">
        <v>0.30987248353445201</v>
      </c>
      <c r="E10" s="14">
        <v>0.29165603009586599</v>
      </c>
      <c r="F10" s="14"/>
      <c r="G10" s="14">
        <v>0.37708181716182199</v>
      </c>
      <c r="H10" s="14">
        <v>0.286886025475245</v>
      </c>
      <c r="I10" s="14">
        <v>0.32604610177504001</v>
      </c>
      <c r="J10" s="14">
        <v>0.26456330259437999</v>
      </c>
      <c r="K10" s="14">
        <v>0.302670519499042</v>
      </c>
      <c r="L10" s="14">
        <v>0.26522626777132402</v>
      </c>
      <c r="M10" s="14"/>
      <c r="N10" s="14">
        <v>0.33215296585224502</v>
      </c>
      <c r="O10" s="14">
        <v>0.29463549816044898</v>
      </c>
      <c r="P10" s="14"/>
      <c r="Q10" s="14">
        <v>0.36289919213889699</v>
      </c>
      <c r="R10" s="14">
        <v>0.24775767586174799</v>
      </c>
      <c r="S10" s="14">
        <v>0.32890255278014202</v>
      </c>
      <c r="T10" s="14">
        <v>0.35868318094655199</v>
      </c>
      <c r="U10" s="14">
        <v>0.33721211507646498</v>
      </c>
      <c r="V10" s="14">
        <v>0.25141623582253397</v>
      </c>
      <c r="W10" s="14">
        <v>0.31989562925253801</v>
      </c>
      <c r="X10" s="14">
        <v>0.290643087525157</v>
      </c>
      <c r="Y10" s="14">
        <v>0.31338132573178901</v>
      </c>
      <c r="Z10" s="14">
        <v>0.38568327153084098</v>
      </c>
      <c r="AA10" s="14"/>
      <c r="AB10" s="14">
        <v>0.30086484147210302</v>
      </c>
      <c r="AC10" s="14">
        <v>0.32206573843098202</v>
      </c>
      <c r="AD10" s="14">
        <v>0.29125372319319698</v>
      </c>
      <c r="AE10" s="14"/>
      <c r="AF10" s="14">
        <v>0.297165584322167</v>
      </c>
      <c r="AG10" s="14">
        <v>0.30851497111183901</v>
      </c>
      <c r="AH10" s="14">
        <v>0.30780583208382201</v>
      </c>
      <c r="AI10" s="14">
        <v>0.29445637901639898</v>
      </c>
      <c r="AJ10" s="14"/>
      <c r="AK10" s="14">
        <v>0.28842008948811498</v>
      </c>
      <c r="AL10" s="14">
        <v>0.29863203851445702</v>
      </c>
      <c r="AM10" s="14">
        <v>0.28910375086214901</v>
      </c>
      <c r="AN10" s="14">
        <v>0.42626200430238798</v>
      </c>
      <c r="AO10" s="14"/>
      <c r="AP10" s="14">
        <v>0.29993246430780102</v>
      </c>
      <c r="AQ10" s="14">
        <v>0.35015238822829903</v>
      </c>
      <c r="AR10" s="14">
        <v>0.25478703882277698</v>
      </c>
      <c r="AS10" s="14"/>
      <c r="AT10" s="14">
        <v>0.32381676780890301</v>
      </c>
      <c r="AU10" s="14">
        <v>0.30727341526495999</v>
      </c>
      <c r="AV10" s="14">
        <v>0.267869485196573</v>
      </c>
      <c r="AW10" s="14"/>
      <c r="AX10" s="14">
        <v>0.31877148909095598</v>
      </c>
      <c r="AY10" s="14">
        <v>0.29434731145752302</v>
      </c>
      <c r="AZ10" s="14">
        <v>0.31264977919549197</v>
      </c>
      <c r="BA10" s="14"/>
      <c r="BB10" s="14">
        <v>0.38115602974572099</v>
      </c>
      <c r="BC10" s="14">
        <v>0.24671003531887001</v>
      </c>
      <c r="BD10" s="14"/>
      <c r="BE10" s="14">
        <v>0.29980412538739598</v>
      </c>
      <c r="BF10" s="14">
        <v>0.30298052573828199</v>
      </c>
      <c r="BG10" s="14"/>
      <c r="BH10" s="14">
        <v>0.28545654974020301</v>
      </c>
      <c r="BI10" s="14">
        <v>0.30517380856870202</v>
      </c>
    </row>
    <row r="11" spans="2:61" x14ac:dyDescent="0.35">
      <c r="B11" s="15" t="s">
        <v>177</v>
      </c>
      <c r="C11" s="14">
        <v>9.7951688411617804E-2</v>
      </c>
      <c r="D11" s="14">
        <v>0.100194319132975</v>
      </c>
      <c r="E11" s="14">
        <v>9.4641965859886698E-2</v>
      </c>
      <c r="F11" s="14"/>
      <c r="G11" s="14">
        <v>7.4467865101380301E-2</v>
      </c>
      <c r="H11" s="14">
        <v>7.3042156130882593E-2</v>
      </c>
      <c r="I11" s="14">
        <v>0.14363663969590401</v>
      </c>
      <c r="J11" s="14">
        <v>6.7644010617921801E-2</v>
      </c>
      <c r="K11" s="14">
        <v>7.0215683042148896E-2</v>
      </c>
      <c r="L11" s="14">
        <v>0.14301169937654301</v>
      </c>
      <c r="M11" s="14"/>
      <c r="N11" s="14">
        <v>6.4679278756529901E-2</v>
      </c>
      <c r="O11" s="14">
        <v>0.10466209035886199</v>
      </c>
      <c r="P11" s="14"/>
      <c r="Q11" s="14">
        <v>1.6942661608533E-2</v>
      </c>
      <c r="R11" s="14">
        <v>0.11568491913920199</v>
      </c>
      <c r="S11" s="14">
        <v>5.5184442157355101E-2</v>
      </c>
      <c r="T11" s="14">
        <v>0.140644023285077</v>
      </c>
      <c r="U11" s="14">
        <v>2.1486955842693799E-2</v>
      </c>
      <c r="V11" s="14">
        <v>0.14553477712435101</v>
      </c>
      <c r="W11" s="14">
        <v>0.116992754847595</v>
      </c>
      <c r="X11" s="14">
        <v>0.11925168242077901</v>
      </c>
      <c r="Y11" s="14">
        <v>8.9382830074823505E-2</v>
      </c>
      <c r="Z11" s="14">
        <v>0.10606972594686601</v>
      </c>
      <c r="AA11" s="14"/>
      <c r="AB11" s="14">
        <v>8.8189643982084703E-2</v>
      </c>
      <c r="AC11" s="14">
        <v>8.9970706390237895E-2</v>
      </c>
      <c r="AD11" s="14">
        <v>9.9012500127529005E-2</v>
      </c>
      <c r="AE11" s="14"/>
      <c r="AF11" s="14">
        <v>9.1594114075330302E-2</v>
      </c>
      <c r="AG11" s="14">
        <v>0.10119336344909299</v>
      </c>
      <c r="AH11" s="14">
        <v>0.116198186758419</v>
      </c>
      <c r="AI11" s="14">
        <v>7.0437977971615606E-2</v>
      </c>
      <c r="AJ11" s="14"/>
      <c r="AK11" s="14">
        <v>8.2036184793809197E-2</v>
      </c>
      <c r="AL11" s="14">
        <v>9.63228270445462E-2</v>
      </c>
      <c r="AM11" s="14">
        <v>0.132002492628462</v>
      </c>
      <c r="AN11" s="14">
        <v>0</v>
      </c>
      <c r="AO11" s="14"/>
      <c r="AP11" s="14">
        <v>8.11832948803137E-2</v>
      </c>
      <c r="AQ11" s="14">
        <v>5.7818541033595398E-2</v>
      </c>
      <c r="AR11" s="14">
        <v>0.13579520504208101</v>
      </c>
      <c r="AS11" s="14"/>
      <c r="AT11" s="14">
        <v>9.0126152041271196E-2</v>
      </c>
      <c r="AU11" s="14">
        <v>9.7764392904571507E-2</v>
      </c>
      <c r="AV11" s="14">
        <v>7.7099801027362302E-2</v>
      </c>
      <c r="AW11" s="14"/>
      <c r="AX11" s="14">
        <v>7.9246467396112297E-2</v>
      </c>
      <c r="AY11" s="14">
        <v>8.7418789936645494E-2</v>
      </c>
      <c r="AZ11" s="14">
        <v>9.9793881867529105E-2</v>
      </c>
      <c r="BA11" s="14"/>
      <c r="BB11" s="14">
        <v>6.8433876176431693E-2</v>
      </c>
      <c r="BC11" s="14">
        <v>0.106637716130373</v>
      </c>
      <c r="BD11" s="14"/>
      <c r="BE11" s="14">
        <v>8.6417070364147197E-2</v>
      </c>
      <c r="BF11" s="14">
        <v>0.118897759221885</v>
      </c>
      <c r="BG11" s="14"/>
      <c r="BH11" s="14">
        <v>0.100334821348391</v>
      </c>
      <c r="BI11" s="14">
        <v>9.7298500277214803E-2</v>
      </c>
    </row>
    <row r="12" spans="2:61" x14ac:dyDescent="0.35">
      <c r="B12" s="15" t="s">
        <v>178</v>
      </c>
      <c r="C12" s="14">
        <v>9.6921694208957201E-2</v>
      </c>
      <c r="D12" s="14">
        <v>8.7822348900037595E-2</v>
      </c>
      <c r="E12" s="14">
        <v>0.103800393894858</v>
      </c>
      <c r="F12" s="14"/>
      <c r="G12" s="14">
        <v>6.7624727879270305E-2</v>
      </c>
      <c r="H12" s="14">
        <v>0.10404056841992999</v>
      </c>
      <c r="I12" s="14">
        <v>0.121720791819678</v>
      </c>
      <c r="J12" s="14">
        <v>0.10363074596375001</v>
      </c>
      <c r="K12" s="14">
        <v>7.7297864989145995E-2</v>
      </c>
      <c r="L12" s="14">
        <v>9.0832451222804506E-2</v>
      </c>
      <c r="M12" s="14"/>
      <c r="N12" s="14">
        <v>4.7371479897266797E-2</v>
      </c>
      <c r="O12" s="14">
        <v>0.106915014742407</v>
      </c>
      <c r="P12" s="14"/>
      <c r="Q12" s="14">
        <v>6.0011906760369098E-2</v>
      </c>
      <c r="R12" s="14">
        <v>0.109972089381458</v>
      </c>
      <c r="S12" s="14">
        <v>0.10554898567152</v>
      </c>
      <c r="T12" s="14">
        <v>9.7649360443082395E-2</v>
      </c>
      <c r="U12" s="14">
        <v>7.2490702454018396E-2</v>
      </c>
      <c r="V12" s="14">
        <v>8.0934277144258701E-2</v>
      </c>
      <c r="W12" s="14">
        <v>6.5675559353897198E-2</v>
      </c>
      <c r="X12" s="14">
        <v>0.13775027816883001</v>
      </c>
      <c r="Y12" s="14">
        <v>8.3679913501874995E-2</v>
      </c>
      <c r="Z12" s="14">
        <v>0.13160904423414799</v>
      </c>
      <c r="AA12" s="14"/>
      <c r="AB12" s="14">
        <v>0.104842050942021</v>
      </c>
      <c r="AC12" s="14">
        <v>8.7792780205612694E-2</v>
      </c>
      <c r="AD12" s="14">
        <v>9.7557349232878898E-2</v>
      </c>
      <c r="AE12" s="14"/>
      <c r="AF12" s="14">
        <v>0.107786957121515</v>
      </c>
      <c r="AG12" s="14">
        <v>9.1967245962495295E-2</v>
      </c>
      <c r="AH12" s="14">
        <v>8.2204280655966605E-2</v>
      </c>
      <c r="AI12" s="14">
        <v>9.1974815484353295E-2</v>
      </c>
      <c r="AJ12" s="14"/>
      <c r="AK12" s="14">
        <v>0.111281957262706</v>
      </c>
      <c r="AL12" s="14">
        <v>9.9214507482226794E-2</v>
      </c>
      <c r="AM12" s="14">
        <v>8.5971518526097607E-2</v>
      </c>
      <c r="AN12" s="14">
        <v>8.92954830011434E-2</v>
      </c>
      <c r="AO12" s="14"/>
      <c r="AP12" s="14">
        <v>0.115009110461706</v>
      </c>
      <c r="AQ12" s="14">
        <v>0.105638660224763</v>
      </c>
      <c r="AR12" s="14">
        <v>7.7311335642328602E-2</v>
      </c>
      <c r="AS12" s="14"/>
      <c r="AT12" s="14">
        <v>6.8911754505322304E-2</v>
      </c>
      <c r="AU12" s="14">
        <v>0.111041024038292</v>
      </c>
      <c r="AV12" s="14">
        <v>9.6527254618090794E-2</v>
      </c>
      <c r="AW12" s="14"/>
      <c r="AX12" s="14">
        <v>0.104564126470732</v>
      </c>
      <c r="AY12" s="14">
        <v>0.112562556919509</v>
      </c>
      <c r="AZ12" s="14">
        <v>7.05771911662018E-2</v>
      </c>
      <c r="BA12" s="14"/>
      <c r="BB12" s="14">
        <v>8.74607576072753E-2</v>
      </c>
      <c r="BC12" s="14">
        <v>8.9764455700097195E-2</v>
      </c>
      <c r="BD12" s="14"/>
      <c r="BE12" s="14">
        <v>8.8632576959141299E-2</v>
      </c>
      <c r="BF12" s="14">
        <v>0.11197415941887599</v>
      </c>
      <c r="BG12" s="14"/>
      <c r="BH12" s="14">
        <v>8.8513321261666195E-2</v>
      </c>
      <c r="BI12" s="14">
        <v>9.9226328312266202E-2</v>
      </c>
    </row>
    <row r="13" spans="2:61" x14ac:dyDescent="0.35">
      <c r="B13" s="15" t="s">
        <v>113</v>
      </c>
      <c r="C13" s="20">
        <v>0.100804164407616</v>
      </c>
      <c r="D13" s="20">
        <v>0.100071725501322</v>
      </c>
      <c r="E13" s="20">
        <v>0.10222914639859799</v>
      </c>
      <c r="F13" s="20"/>
      <c r="G13" s="20">
        <v>0.10421917620139901</v>
      </c>
      <c r="H13" s="20">
        <v>0.113196522489638</v>
      </c>
      <c r="I13" s="20">
        <v>7.9135719774807697E-2</v>
      </c>
      <c r="J13" s="20">
        <v>0.107426539879623</v>
      </c>
      <c r="K13" s="20">
        <v>0.13372877536483699</v>
      </c>
      <c r="L13" s="20">
        <v>7.6754435545908106E-2</v>
      </c>
      <c r="M13" s="20"/>
      <c r="N13" s="20">
        <v>7.0231918228086304E-2</v>
      </c>
      <c r="O13" s="20">
        <v>0.10696999556987399</v>
      </c>
      <c r="P13" s="20"/>
      <c r="Q13" s="20">
        <v>0.19225178250925401</v>
      </c>
      <c r="R13" s="20">
        <v>0.1383236648052</v>
      </c>
      <c r="S13" s="20">
        <v>0.16547686930267999</v>
      </c>
      <c r="T13" s="20">
        <v>9.6955052857933696E-2</v>
      </c>
      <c r="U13" s="20">
        <v>9.3135015846095306E-2</v>
      </c>
      <c r="V13" s="20">
        <v>6.8333863846149395E-2</v>
      </c>
      <c r="W13" s="20">
        <v>7.4063105499016693E-2</v>
      </c>
      <c r="X13" s="20">
        <v>4.2363795046123601E-2</v>
      </c>
      <c r="Y13" s="20">
        <v>7.887860994866E-2</v>
      </c>
      <c r="Z13" s="20">
        <v>6.2425736543997801E-2</v>
      </c>
      <c r="AA13" s="20"/>
      <c r="AB13" s="20">
        <v>9.5218193593127706E-2</v>
      </c>
      <c r="AC13" s="20">
        <v>9.4001555553592395E-2</v>
      </c>
      <c r="AD13" s="20">
        <v>0.106848350906408</v>
      </c>
      <c r="AE13" s="20"/>
      <c r="AF13" s="20">
        <v>9.7737954570704305E-2</v>
      </c>
      <c r="AG13" s="20">
        <v>0.129224220281941</v>
      </c>
      <c r="AH13" s="20">
        <v>6.4600163531295607E-2</v>
      </c>
      <c r="AI13" s="20">
        <v>5.0687806838504199E-2</v>
      </c>
      <c r="AJ13" s="20"/>
      <c r="AK13" s="20">
        <v>0.116468374906411</v>
      </c>
      <c r="AL13" s="20">
        <v>0.118261448577319</v>
      </c>
      <c r="AM13" s="20">
        <v>4.6731194879083102E-2</v>
      </c>
      <c r="AN13" s="20">
        <v>8.7013610170906294E-2</v>
      </c>
      <c r="AO13" s="20"/>
      <c r="AP13" s="20">
        <v>0.150967266651788</v>
      </c>
      <c r="AQ13" s="20">
        <v>8.5343496100622099E-2</v>
      </c>
      <c r="AR13" s="20">
        <v>9.6778297639304497E-2</v>
      </c>
      <c r="AS13" s="20"/>
      <c r="AT13" s="20">
        <v>0.107849735295063</v>
      </c>
      <c r="AU13" s="20">
        <v>9.2010541685576694E-2</v>
      </c>
      <c r="AV13" s="20">
        <v>0.12703853381792701</v>
      </c>
      <c r="AW13" s="20"/>
      <c r="AX13" s="20">
        <v>0.14043995468032799</v>
      </c>
      <c r="AY13" s="20">
        <v>8.1426446390523599E-2</v>
      </c>
      <c r="AZ13" s="20">
        <v>0.104329039798627</v>
      </c>
      <c r="BA13" s="20"/>
      <c r="BB13" s="20">
        <v>6.5282173341101604E-2</v>
      </c>
      <c r="BC13" s="20">
        <v>0.101784419245585</v>
      </c>
      <c r="BD13" s="20"/>
      <c r="BE13" s="20">
        <v>0.102747350456123</v>
      </c>
      <c r="BF13" s="20">
        <v>9.7275472568661994E-2</v>
      </c>
      <c r="BG13" s="20"/>
      <c r="BH13" s="20">
        <v>0.10366604392923599</v>
      </c>
      <c r="BI13" s="20">
        <v>0.100019757580465</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G19"/>
  <sheetViews>
    <sheetView showGridLines="0" workbookViewId="0">
      <pane xSplit="2" topLeftCell="C1" activePane="topRight" state="frozen"/>
      <selection activeCell="G5" sqref="G5:L5"/>
      <selection pane="topRight" activeCell="K11" sqref="K11"/>
    </sheetView>
  </sheetViews>
  <sheetFormatPr defaultColWidth="11.54296875" defaultRowHeight="14.5" x14ac:dyDescent="0.35"/>
  <cols>
    <col min="2" max="2" width="25.7265625" customWidth="1"/>
    <col min="3" max="7" width="20.7265625" customWidth="1"/>
  </cols>
  <sheetData>
    <row r="2" spans="2:7" ht="40.15" customHeight="1" x14ac:dyDescent="0.35">
      <c r="D2" s="25" t="s">
        <v>193</v>
      </c>
      <c r="E2" s="23"/>
      <c r="F2" s="23"/>
      <c r="G2" s="23"/>
    </row>
    <row r="6" spans="2:7" ht="49.9" customHeight="1" x14ac:dyDescent="0.35">
      <c r="B6" s="17" t="s">
        <v>13</v>
      </c>
      <c r="C6" s="17" t="s">
        <v>185</v>
      </c>
      <c r="D6" s="17" t="s">
        <v>186</v>
      </c>
      <c r="E6" s="17" t="s">
        <v>187</v>
      </c>
      <c r="F6" s="17" t="s">
        <v>188</v>
      </c>
    </row>
    <row r="7" spans="2:7" x14ac:dyDescent="0.35">
      <c r="B7" s="15" t="s">
        <v>189</v>
      </c>
      <c r="C7" s="14">
        <v>0.33899072892173399</v>
      </c>
      <c r="D7" s="14">
        <v>4.32265764143763E-2</v>
      </c>
      <c r="E7" s="14">
        <v>6.3471039270520502E-2</v>
      </c>
      <c r="F7" s="14">
        <v>0.24891995951266899</v>
      </c>
    </row>
    <row r="8" spans="2:7" x14ac:dyDescent="0.35">
      <c r="B8" s="15" t="s">
        <v>190</v>
      </c>
      <c r="C8" s="14">
        <v>0.27578967305164398</v>
      </c>
      <c r="D8" s="14">
        <v>8.4076696354398295E-2</v>
      </c>
      <c r="E8" s="14">
        <v>0.122896872694102</v>
      </c>
      <c r="F8" s="14">
        <v>0.33340152695727598</v>
      </c>
    </row>
    <row r="9" spans="2:7" x14ac:dyDescent="0.35">
      <c r="B9" s="15" t="s">
        <v>82</v>
      </c>
      <c r="C9" s="14">
        <v>0.15654607685066199</v>
      </c>
      <c r="D9" s="14">
        <v>0.141121496846496</v>
      </c>
      <c r="E9" s="14">
        <v>0.100963970592096</v>
      </c>
      <c r="F9" s="14">
        <v>0.155738271791206</v>
      </c>
    </row>
    <row r="10" spans="2:7" x14ac:dyDescent="0.35">
      <c r="B10" s="15" t="s">
        <v>191</v>
      </c>
      <c r="C10" s="14">
        <v>9.5441704814380399E-2</v>
      </c>
      <c r="D10" s="14">
        <v>0.191100628566823</v>
      </c>
      <c r="E10" s="14">
        <v>0.22641816663641601</v>
      </c>
      <c r="F10" s="14">
        <v>0.140935056824956</v>
      </c>
    </row>
    <row r="11" spans="2:7" x14ac:dyDescent="0.35">
      <c r="B11" s="15" t="s">
        <v>192</v>
      </c>
      <c r="C11" s="14">
        <v>0.11078674259306399</v>
      </c>
      <c r="D11" s="14">
        <v>0.50967249362863998</v>
      </c>
      <c r="E11" s="14">
        <v>0.47547713135672198</v>
      </c>
      <c r="F11" s="14">
        <v>0.10775481730676401</v>
      </c>
    </row>
    <row r="12" spans="2:7" x14ac:dyDescent="0.35">
      <c r="B12" s="15" t="s">
        <v>86</v>
      </c>
      <c r="C12" s="14">
        <v>2.2445073768516E-2</v>
      </c>
      <c r="D12" s="14">
        <v>3.0802108189266701E-2</v>
      </c>
      <c r="E12" s="14">
        <v>1.07728194501437E-2</v>
      </c>
      <c r="F12" s="14">
        <v>1.32503676071289E-2</v>
      </c>
    </row>
    <row r="13" spans="2:7" x14ac:dyDescent="0.35">
      <c r="B13" s="16"/>
      <c r="C13" s="16"/>
      <c r="D13" s="16"/>
      <c r="E13" s="16"/>
      <c r="F13" s="16"/>
    </row>
    <row r="14" spans="2:7" x14ac:dyDescent="0.35">
      <c r="B14" t="s">
        <v>88</v>
      </c>
    </row>
    <row r="15" spans="2:7" x14ac:dyDescent="0.35">
      <c r="B15" t="s">
        <v>89</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189</v>
      </c>
      <c r="C9" s="14">
        <v>0.33899072892173399</v>
      </c>
      <c r="D9" s="14">
        <v>0.30540897664050498</v>
      </c>
      <c r="E9" s="14">
        <v>0.36971945175987397</v>
      </c>
      <c r="F9" s="14"/>
      <c r="G9" s="14">
        <v>0.33631318490554701</v>
      </c>
      <c r="H9" s="14">
        <v>0.37816375029513699</v>
      </c>
      <c r="I9" s="14">
        <v>0.35495601384011499</v>
      </c>
      <c r="J9" s="14">
        <v>0.36293553115917998</v>
      </c>
      <c r="K9" s="14">
        <v>0.27820906777326998</v>
      </c>
      <c r="L9" s="14">
        <v>0.30183739771212498</v>
      </c>
      <c r="M9" s="14"/>
      <c r="N9" s="14">
        <v>0.27748492820480403</v>
      </c>
      <c r="O9" s="14">
        <v>0.35139526015876099</v>
      </c>
      <c r="P9" s="14"/>
      <c r="Q9" s="14">
        <v>0.540030855871378</v>
      </c>
      <c r="R9" s="14">
        <v>0.417034412866986</v>
      </c>
      <c r="S9" s="14">
        <v>0.40470154219133803</v>
      </c>
      <c r="T9" s="14">
        <v>0.27288118629062103</v>
      </c>
      <c r="U9" s="14">
        <v>0.40359835063279398</v>
      </c>
      <c r="V9" s="14">
        <v>0.29638409820971001</v>
      </c>
      <c r="W9" s="14">
        <v>0.27293986391357</v>
      </c>
      <c r="X9" s="14">
        <v>0.24835565638648199</v>
      </c>
      <c r="Y9" s="14">
        <v>0.29769752636401597</v>
      </c>
      <c r="Z9" s="14">
        <v>0.21565829421104801</v>
      </c>
      <c r="AA9" s="14"/>
      <c r="AB9" s="14">
        <v>0.50653586497160996</v>
      </c>
      <c r="AC9" s="14">
        <v>0.29176878832398101</v>
      </c>
      <c r="AD9" s="14">
        <v>0.24438346552041099</v>
      </c>
      <c r="AE9" s="14"/>
      <c r="AF9" s="14">
        <v>0.46081965580335499</v>
      </c>
      <c r="AG9" s="14">
        <v>0.248598697674622</v>
      </c>
      <c r="AH9" s="14">
        <v>0.16770403906856099</v>
      </c>
      <c r="AI9" s="14">
        <v>0.28566148671943697</v>
      </c>
      <c r="AJ9" s="14"/>
      <c r="AK9" s="14">
        <v>0.46657809039069098</v>
      </c>
      <c r="AL9" s="14">
        <v>0.243834963830979</v>
      </c>
      <c r="AM9" s="14">
        <v>0.28508105890678498</v>
      </c>
      <c r="AN9" s="14">
        <v>0.16878744166295301</v>
      </c>
      <c r="AO9" s="14"/>
      <c r="AP9" s="14">
        <v>0.56575057950277297</v>
      </c>
      <c r="AQ9" s="14">
        <v>0.34302787732078199</v>
      </c>
      <c r="AR9" s="14">
        <v>0.28445956718885101</v>
      </c>
      <c r="AS9" s="14"/>
      <c r="AT9" s="14">
        <v>0.43672289596518299</v>
      </c>
      <c r="AU9" s="14">
        <v>0.29712437179782297</v>
      </c>
      <c r="AV9" s="14">
        <v>0.34222124043619001</v>
      </c>
      <c r="AW9" s="14"/>
      <c r="AX9" s="14">
        <v>0.533168595541615</v>
      </c>
      <c r="AY9" s="14">
        <v>0.32216867634279001</v>
      </c>
      <c r="AZ9" s="14">
        <v>0.284116004210273</v>
      </c>
      <c r="BA9" s="14"/>
      <c r="BB9" s="14">
        <v>0.34023933044202698</v>
      </c>
      <c r="BC9" s="14">
        <v>0.300425165236198</v>
      </c>
      <c r="BD9" s="14"/>
      <c r="BE9" s="14">
        <v>0.34384378023798001</v>
      </c>
      <c r="BF9" s="14">
        <v>0.33017792245535599</v>
      </c>
      <c r="BG9" s="14"/>
      <c r="BH9" s="14">
        <v>0.34331497449006099</v>
      </c>
      <c r="BI9" s="14">
        <v>0.33780550511323698</v>
      </c>
    </row>
    <row r="10" spans="2:61" x14ac:dyDescent="0.35">
      <c r="B10" s="15" t="s">
        <v>190</v>
      </c>
      <c r="C10" s="14">
        <v>0.27578967305164398</v>
      </c>
      <c r="D10" s="14">
        <v>0.263476489942855</v>
      </c>
      <c r="E10" s="14">
        <v>0.28542896266902201</v>
      </c>
      <c r="F10" s="14"/>
      <c r="G10" s="14">
        <v>0.28969260091313898</v>
      </c>
      <c r="H10" s="14">
        <v>0.225734514767297</v>
      </c>
      <c r="I10" s="14">
        <v>0.18181555786325701</v>
      </c>
      <c r="J10" s="14">
        <v>0.31280164967428697</v>
      </c>
      <c r="K10" s="14">
        <v>0.30440142259574898</v>
      </c>
      <c r="L10" s="14">
        <v>0.37211429813886698</v>
      </c>
      <c r="M10" s="14"/>
      <c r="N10" s="14">
        <v>0.29862923282964499</v>
      </c>
      <c r="O10" s="14">
        <v>0.27118337528129099</v>
      </c>
      <c r="P10" s="14"/>
      <c r="Q10" s="14">
        <v>0.17175829596547501</v>
      </c>
      <c r="R10" s="14">
        <v>0.27345376737771698</v>
      </c>
      <c r="S10" s="14">
        <v>0.196285551326119</v>
      </c>
      <c r="T10" s="14">
        <v>0.27173395934718703</v>
      </c>
      <c r="U10" s="14">
        <v>0.21860013071287801</v>
      </c>
      <c r="V10" s="14">
        <v>0.365008705353906</v>
      </c>
      <c r="W10" s="14">
        <v>0.28898326014554099</v>
      </c>
      <c r="X10" s="14">
        <v>0.35772100438736498</v>
      </c>
      <c r="Y10" s="14">
        <v>0.25031144420964602</v>
      </c>
      <c r="Z10" s="14">
        <v>0.26885499757792802</v>
      </c>
      <c r="AA10" s="14"/>
      <c r="AB10" s="14">
        <v>0.31062718471953599</v>
      </c>
      <c r="AC10" s="14">
        <v>0.32344750280462597</v>
      </c>
      <c r="AD10" s="14">
        <v>0.225055417886141</v>
      </c>
      <c r="AE10" s="14"/>
      <c r="AF10" s="14">
        <v>0.32590484669952502</v>
      </c>
      <c r="AG10" s="14">
        <v>0.23883338909252599</v>
      </c>
      <c r="AH10" s="14">
        <v>0.32307941985805</v>
      </c>
      <c r="AI10" s="14">
        <v>0.229876488729191</v>
      </c>
      <c r="AJ10" s="14"/>
      <c r="AK10" s="14">
        <v>0.31060832869277499</v>
      </c>
      <c r="AL10" s="14">
        <v>0.22881423287824301</v>
      </c>
      <c r="AM10" s="14">
        <v>0.303890110916756</v>
      </c>
      <c r="AN10" s="14">
        <v>0.32936840232722597</v>
      </c>
      <c r="AO10" s="14"/>
      <c r="AP10" s="14">
        <v>0.29000200870649001</v>
      </c>
      <c r="AQ10" s="14">
        <v>0.31910572495157102</v>
      </c>
      <c r="AR10" s="14">
        <v>0.22107545046105201</v>
      </c>
      <c r="AS10" s="14"/>
      <c r="AT10" s="14">
        <v>0.28452570874571598</v>
      </c>
      <c r="AU10" s="14">
        <v>0.28629452435714697</v>
      </c>
      <c r="AV10" s="14">
        <v>0.21805167965706099</v>
      </c>
      <c r="AW10" s="14"/>
      <c r="AX10" s="14">
        <v>0.26399074626348801</v>
      </c>
      <c r="AY10" s="14">
        <v>0.33170351252123098</v>
      </c>
      <c r="AZ10" s="14">
        <v>0.19833514255675699</v>
      </c>
      <c r="BA10" s="14"/>
      <c r="BB10" s="14">
        <v>0.259688363918051</v>
      </c>
      <c r="BC10" s="14">
        <v>0.31412620940288799</v>
      </c>
      <c r="BD10" s="14"/>
      <c r="BE10" s="14">
        <v>0.29305944448579802</v>
      </c>
      <c r="BF10" s="14">
        <v>0.24442895925529701</v>
      </c>
      <c r="BG10" s="14"/>
      <c r="BH10" s="14">
        <v>0.25426934637925602</v>
      </c>
      <c r="BI10" s="14">
        <v>0.28168813629470402</v>
      </c>
    </row>
    <row r="11" spans="2:61" x14ac:dyDescent="0.35">
      <c r="B11" s="15" t="s">
        <v>82</v>
      </c>
      <c r="C11" s="14">
        <v>0.15654607685066199</v>
      </c>
      <c r="D11" s="14">
        <v>0.16619904398701499</v>
      </c>
      <c r="E11" s="14">
        <v>0.147020141957594</v>
      </c>
      <c r="F11" s="14"/>
      <c r="G11" s="14">
        <v>0.14934506710668499</v>
      </c>
      <c r="H11" s="14">
        <v>0.14812955531899299</v>
      </c>
      <c r="I11" s="14">
        <v>0.15787278984231401</v>
      </c>
      <c r="J11" s="14">
        <v>0.106442095860598</v>
      </c>
      <c r="K11" s="14">
        <v>0.24191896020408801</v>
      </c>
      <c r="L11" s="14">
        <v>0.15274180585578401</v>
      </c>
      <c r="M11" s="14"/>
      <c r="N11" s="14">
        <v>0.14179711011745999</v>
      </c>
      <c r="O11" s="14">
        <v>0.159520658376686</v>
      </c>
      <c r="P11" s="14"/>
      <c r="Q11" s="14">
        <v>0.17154077442781401</v>
      </c>
      <c r="R11" s="14">
        <v>0.123596918351823</v>
      </c>
      <c r="S11" s="14">
        <v>0.117988763947275</v>
      </c>
      <c r="T11" s="14">
        <v>0.201213040764252</v>
      </c>
      <c r="U11" s="14">
        <v>0.16046697532054799</v>
      </c>
      <c r="V11" s="14">
        <v>0.16882711230043301</v>
      </c>
      <c r="W11" s="14">
        <v>0.21682755092768899</v>
      </c>
      <c r="X11" s="14">
        <v>0.111173965564887</v>
      </c>
      <c r="Y11" s="14">
        <v>0.18751506868769299</v>
      </c>
      <c r="Z11" s="14">
        <v>0.16715012146026201</v>
      </c>
      <c r="AA11" s="14"/>
      <c r="AB11" s="14">
        <v>0.103841606213452</v>
      </c>
      <c r="AC11" s="14">
        <v>0.19028503388326101</v>
      </c>
      <c r="AD11" s="14">
        <v>0.16068984518493101</v>
      </c>
      <c r="AE11" s="14"/>
      <c r="AF11" s="14">
        <v>0.112862682781669</v>
      </c>
      <c r="AG11" s="14">
        <v>0.17570419457678699</v>
      </c>
      <c r="AH11" s="14">
        <v>0.31241869690569901</v>
      </c>
      <c r="AI11" s="14">
        <v>0.18973028038050599</v>
      </c>
      <c r="AJ11" s="14"/>
      <c r="AK11" s="14">
        <v>0.108469818944732</v>
      </c>
      <c r="AL11" s="14">
        <v>0.16377582780285099</v>
      </c>
      <c r="AM11" s="14">
        <v>0.189568159455969</v>
      </c>
      <c r="AN11" s="14">
        <v>0.36662393398586102</v>
      </c>
      <c r="AO11" s="14"/>
      <c r="AP11" s="14">
        <v>8.29012945126993E-2</v>
      </c>
      <c r="AQ11" s="14">
        <v>0.15490513198995001</v>
      </c>
      <c r="AR11" s="14">
        <v>0.17005344851172999</v>
      </c>
      <c r="AS11" s="14"/>
      <c r="AT11" s="14">
        <v>0.11484934663763199</v>
      </c>
      <c r="AU11" s="14">
        <v>0.182351512053394</v>
      </c>
      <c r="AV11" s="14">
        <v>0.132245799825294</v>
      </c>
      <c r="AW11" s="14"/>
      <c r="AX11" s="14">
        <v>7.8411646915560004E-2</v>
      </c>
      <c r="AY11" s="14">
        <v>0.172459910105527</v>
      </c>
      <c r="AZ11" s="14">
        <v>0.155913118806384</v>
      </c>
      <c r="BA11" s="14"/>
      <c r="BB11" s="14">
        <v>0.147626398140489</v>
      </c>
      <c r="BC11" s="14">
        <v>0.15828118387000401</v>
      </c>
      <c r="BD11" s="14"/>
      <c r="BE11" s="14">
        <v>0.145819379481123</v>
      </c>
      <c r="BF11" s="14">
        <v>0.176025019433588</v>
      </c>
      <c r="BG11" s="14"/>
      <c r="BH11" s="14">
        <v>0.176324339989921</v>
      </c>
      <c r="BI11" s="14">
        <v>0.151125092312905</v>
      </c>
    </row>
    <row r="12" spans="2:61" x14ac:dyDescent="0.35">
      <c r="B12" s="15" t="s">
        <v>191</v>
      </c>
      <c r="C12" s="14">
        <v>9.5441704814380399E-2</v>
      </c>
      <c r="D12" s="14">
        <v>9.7748516555031403E-2</v>
      </c>
      <c r="E12" s="14">
        <v>9.4093672225799896E-2</v>
      </c>
      <c r="F12" s="14"/>
      <c r="G12" s="14">
        <v>9.0977113144072405E-2</v>
      </c>
      <c r="H12" s="14">
        <v>0.111708463800872</v>
      </c>
      <c r="I12" s="14">
        <v>0.11971531896500701</v>
      </c>
      <c r="J12" s="14">
        <v>0.115753927430475</v>
      </c>
      <c r="K12" s="14">
        <v>5.7380898890377001E-2</v>
      </c>
      <c r="L12" s="14">
        <v>6.1770770237501098E-2</v>
      </c>
      <c r="M12" s="14"/>
      <c r="N12" s="14">
        <v>8.7275750969864799E-2</v>
      </c>
      <c r="O12" s="14">
        <v>9.7088619875459095E-2</v>
      </c>
      <c r="P12" s="14"/>
      <c r="Q12" s="14">
        <v>1.29710015534151E-2</v>
      </c>
      <c r="R12" s="14">
        <v>0.107929939687177</v>
      </c>
      <c r="S12" s="14">
        <v>0.11333961573833699</v>
      </c>
      <c r="T12" s="14">
        <v>9.3410923722048303E-2</v>
      </c>
      <c r="U12" s="14">
        <v>7.0927631999557594E-2</v>
      </c>
      <c r="V12" s="14">
        <v>6.0606749965165102E-2</v>
      </c>
      <c r="W12" s="14">
        <v>0.123355735405665</v>
      </c>
      <c r="X12" s="14">
        <v>0.112171790002098</v>
      </c>
      <c r="Y12" s="14">
        <v>0.100035339175608</v>
      </c>
      <c r="Z12" s="14">
        <v>0.127605128196529</v>
      </c>
      <c r="AA12" s="14"/>
      <c r="AB12" s="14">
        <v>4.5393511021850901E-2</v>
      </c>
      <c r="AC12" s="14">
        <v>0.114019776063253</v>
      </c>
      <c r="AD12" s="14">
        <v>0.123645706459117</v>
      </c>
      <c r="AE12" s="14"/>
      <c r="AF12" s="14">
        <v>6.3182846313722896E-2</v>
      </c>
      <c r="AG12" s="14">
        <v>0.116963464015799</v>
      </c>
      <c r="AH12" s="14">
        <v>9.6296418718451501E-2</v>
      </c>
      <c r="AI12" s="14">
        <v>0.13573355948565699</v>
      </c>
      <c r="AJ12" s="14"/>
      <c r="AK12" s="14">
        <v>7.1668883702264999E-2</v>
      </c>
      <c r="AL12" s="14">
        <v>0.13316819712028299</v>
      </c>
      <c r="AM12" s="14">
        <v>7.8352938093828803E-2</v>
      </c>
      <c r="AN12" s="14">
        <v>7.6554399765530398E-2</v>
      </c>
      <c r="AO12" s="14"/>
      <c r="AP12" s="14">
        <v>3.36452758135522E-2</v>
      </c>
      <c r="AQ12" s="14">
        <v>0.10872307732075</v>
      </c>
      <c r="AR12" s="14">
        <v>0.109194820609302</v>
      </c>
      <c r="AS12" s="14"/>
      <c r="AT12" s="14">
        <v>7.1518887790773006E-2</v>
      </c>
      <c r="AU12" s="14">
        <v>0.112097013972125</v>
      </c>
      <c r="AV12" s="14">
        <v>0.11366207161549299</v>
      </c>
      <c r="AW12" s="14"/>
      <c r="AX12" s="14">
        <v>6.7377050482144096E-2</v>
      </c>
      <c r="AY12" s="14">
        <v>9.5338617244220603E-2</v>
      </c>
      <c r="AZ12" s="14">
        <v>0.12346831380494799</v>
      </c>
      <c r="BA12" s="14"/>
      <c r="BB12" s="14">
        <v>0.100019820616513</v>
      </c>
      <c r="BC12" s="14">
        <v>0.10236572466904301</v>
      </c>
      <c r="BD12" s="14"/>
      <c r="BE12" s="14">
        <v>0.10053402730019299</v>
      </c>
      <c r="BF12" s="14">
        <v>8.6194398407045195E-2</v>
      </c>
      <c r="BG12" s="14"/>
      <c r="BH12" s="14">
        <v>7.3636924921642505E-2</v>
      </c>
      <c r="BI12" s="14">
        <v>0.101418133270987</v>
      </c>
    </row>
    <row r="13" spans="2:61" x14ac:dyDescent="0.35">
      <c r="B13" s="15" t="s">
        <v>192</v>
      </c>
      <c r="C13" s="14">
        <v>0.11078674259306399</v>
      </c>
      <c r="D13" s="14">
        <v>0.14178676032957899</v>
      </c>
      <c r="E13" s="14">
        <v>8.3760664317628006E-2</v>
      </c>
      <c r="F13" s="14"/>
      <c r="G13" s="14">
        <v>0.111814980062233</v>
      </c>
      <c r="H13" s="14">
        <v>0.113122710072913</v>
      </c>
      <c r="I13" s="14">
        <v>0.13896473609735899</v>
      </c>
      <c r="J13" s="14">
        <v>8.5495936996967406E-2</v>
      </c>
      <c r="K13" s="14">
        <v>0.10393384742576001</v>
      </c>
      <c r="L13" s="14">
        <v>0.105226946918619</v>
      </c>
      <c r="M13" s="14"/>
      <c r="N13" s="14">
        <v>0.18218092863249699</v>
      </c>
      <c r="O13" s="14">
        <v>9.63879151565393E-2</v>
      </c>
      <c r="P13" s="14"/>
      <c r="Q13" s="14">
        <v>6.5807153565188306E-2</v>
      </c>
      <c r="R13" s="14">
        <v>5.35433106446178E-2</v>
      </c>
      <c r="S13" s="14">
        <v>0.115275410224673</v>
      </c>
      <c r="T13" s="14">
        <v>0.16076088987589299</v>
      </c>
      <c r="U13" s="14">
        <v>0.12218658241241299</v>
      </c>
      <c r="V13" s="14">
        <v>0.10917333417078599</v>
      </c>
      <c r="W13" s="14">
        <v>8.0628682561215997E-2</v>
      </c>
      <c r="X13" s="14">
        <v>0.15061705574089301</v>
      </c>
      <c r="Y13" s="14">
        <v>0.16024255123115499</v>
      </c>
      <c r="Z13" s="14">
        <v>0.118184025187053</v>
      </c>
      <c r="AA13" s="14"/>
      <c r="AB13" s="14">
        <v>3.0270354445495098E-2</v>
      </c>
      <c r="AC13" s="14">
        <v>5.9949702616744503E-2</v>
      </c>
      <c r="AD13" s="14">
        <v>0.23143308448455099</v>
      </c>
      <c r="AE13" s="14"/>
      <c r="AF13" s="14">
        <v>3.04921055459361E-2</v>
      </c>
      <c r="AG13" s="14">
        <v>0.20464900036640499</v>
      </c>
      <c r="AH13" s="14">
        <v>5.6949212642586199E-2</v>
      </c>
      <c r="AI13" s="14">
        <v>0.121189643526978</v>
      </c>
      <c r="AJ13" s="14"/>
      <c r="AK13" s="14">
        <v>3.55017029337409E-2</v>
      </c>
      <c r="AL13" s="14">
        <v>0.22085171417770499</v>
      </c>
      <c r="AM13" s="14">
        <v>0.10909865599077501</v>
      </c>
      <c r="AN13" s="14">
        <v>0</v>
      </c>
      <c r="AO13" s="14"/>
      <c r="AP13" s="14">
        <v>1.801129906427E-2</v>
      </c>
      <c r="AQ13" s="14">
        <v>5.5428585201431201E-2</v>
      </c>
      <c r="AR13" s="14">
        <v>0.201878467731197</v>
      </c>
      <c r="AS13" s="14"/>
      <c r="AT13" s="14">
        <v>7.9887792473763694E-2</v>
      </c>
      <c r="AU13" s="14">
        <v>0.11046076055700201</v>
      </c>
      <c r="AV13" s="14">
        <v>0.18071269505467599</v>
      </c>
      <c r="AW13" s="14"/>
      <c r="AX13" s="14">
        <v>5.05630911670297E-2</v>
      </c>
      <c r="AY13" s="14">
        <v>6.7163775482530996E-2</v>
      </c>
      <c r="AZ13" s="14">
        <v>0.219855754507846</v>
      </c>
      <c r="BA13" s="14"/>
      <c r="BB13" s="14">
        <v>0.14562256367833901</v>
      </c>
      <c r="BC13" s="14">
        <v>0.105309650482869</v>
      </c>
      <c r="BD13" s="14"/>
      <c r="BE13" s="14">
        <v>0.112056522331444</v>
      </c>
      <c r="BF13" s="14">
        <v>0.108480910167223</v>
      </c>
      <c r="BG13" s="14"/>
      <c r="BH13" s="14">
        <v>0.117049458557668</v>
      </c>
      <c r="BI13" s="14">
        <v>0.109070207315449</v>
      </c>
    </row>
    <row r="14" spans="2:61" x14ac:dyDescent="0.35">
      <c r="B14" s="15" t="s">
        <v>86</v>
      </c>
      <c r="C14" s="20">
        <v>2.2445073768516E-2</v>
      </c>
      <c r="D14" s="20">
        <v>2.5380212545014501E-2</v>
      </c>
      <c r="E14" s="20">
        <v>1.99771070700819E-2</v>
      </c>
      <c r="F14" s="20"/>
      <c r="G14" s="20">
        <v>2.1857053868323501E-2</v>
      </c>
      <c r="H14" s="20">
        <v>2.3141005744789001E-2</v>
      </c>
      <c r="I14" s="20">
        <v>4.6675583391947703E-2</v>
      </c>
      <c r="J14" s="20">
        <v>1.6570858878492901E-2</v>
      </c>
      <c r="K14" s="20">
        <v>1.41558031107567E-2</v>
      </c>
      <c r="L14" s="20">
        <v>6.3087811371045598E-3</v>
      </c>
      <c r="M14" s="20"/>
      <c r="N14" s="20">
        <v>1.2632049245728401E-2</v>
      </c>
      <c r="O14" s="20">
        <v>2.4424171151263101E-2</v>
      </c>
      <c r="P14" s="20"/>
      <c r="Q14" s="20">
        <v>3.7891918616729303E-2</v>
      </c>
      <c r="R14" s="20">
        <v>2.4441651071679501E-2</v>
      </c>
      <c r="S14" s="20">
        <v>5.2409116572258697E-2</v>
      </c>
      <c r="T14" s="20">
        <v>0</v>
      </c>
      <c r="U14" s="20">
        <v>2.4220328921809201E-2</v>
      </c>
      <c r="V14" s="20">
        <v>0</v>
      </c>
      <c r="W14" s="20">
        <v>1.72649070463189E-2</v>
      </c>
      <c r="X14" s="20">
        <v>1.9960527918275899E-2</v>
      </c>
      <c r="Y14" s="20">
        <v>4.1980703318818396E-3</v>
      </c>
      <c r="Z14" s="20">
        <v>0.10254743336718</v>
      </c>
      <c r="AA14" s="20"/>
      <c r="AB14" s="20">
        <v>3.33147862805553E-3</v>
      </c>
      <c r="AC14" s="20">
        <v>2.0529196308134899E-2</v>
      </c>
      <c r="AD14" s="20">
        <v>1.47924804648499E-2</v>
      </c>
      <c r="AE14" s="20"/>
      <c r="AF14" s="20">
        <v>6.7378628557922902E-3</v>
      </c>
      <c r="AG14" s="20">
        <v>1.52512542738618E-2</v>
      </c>
      <c r="AH14" s="20">
        <v>4.3552212806651898E-2</v>
      </c>
      <c r="AI14" s="20">
        <v>3.7808541158231602E-2</v>
      </c>
      <c r="AJ14" s="20"/>
      <c r="AK14" s="20">
        <v>7.1731753357956E-3</v>
      </c>
      <c r="AL14" s="20">
        <v>9.5550641899384593E-3</v>
      </c>
      <c r="AM14" s="20">
        <v>3.4009076635886898E-2</v>
      </c>
      <c r="AN14" s="20">
        <v>5.8665822258430103E-2</v>
      </c>
      <c r="AO14" s="20"/>
      <c r="AP14" s="20">
        <v>9.6895424002162393E-3</v>
      </c>
      <c r="AQ14" s="20">
        <v>1.8809603215515301E-2</v>
      </c>
      <c r="AR14" s="20">
        <v>1.3338245497868099E-2</v>
      </c>
      <c r="AS14" s="20"/>
      <c r="AT14" s="20">
        <v>1.24953683869317E-2</v>
      </c>
      <c r="AU14" s="20">
        <v>1.16718172625085E-2</v>
      </c>
      <c r="AV14" s="20">
        <v>1.3106513411285801E-2</v>
      </c>
      <c r="AW14" s="20"/>
      <c r="AX14" s="20">
        <v>6.4888696301634002E-3</v>
      </c>
      <c r="AY14" s="20">
        <v>1.11655083037003E-2</v>
      </c>
      <c r="AZ14" s="20">
        <v>1.8311666113792899E-2</v>
      </c>
      <c r="BA14" s="20"/>
      <c r="BB14" s="20">
        <v>6.8035232045809196E-3</v>
      </c>
      <c r="BC14" s="20">
        <v>1.9492066338998498E-2</v>
      </c>
      <c r="BD14" s="20"/>
      <c r="BE14" s="20">
        <v>4.6868461634635298E-3</v>
      </c>
      <c r="BF14" s="20">
        <v>5.4692790281490399E-2</v>
      </c>
      <c r="BG14" s="20"/>
      <c r="BH14" s="20">
        <v>3.5404955661450702E-2</v>
      </c>
      <c r="BI14" s="20">
        <v>1.8892925692717801E-2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189</v>
      </c>
      <c r="C9" s="14">
        <v>4.32265764143763E-2</v>
      </c>
      <c r="D9" s="14">
        <v>5.9783457994738103E-2</v>
      </c>
      <c r="E9" s="14">
        <v>2.8670907389413899E-2</v>
      </c>
      <c r="F9" s="14"/>
      <c r="G9" s="14">
        <v>4.3048882103240198E-2</v>
      </c>
      <c r="H9" s="14">
        <v>7.5369384483762306E-2</v>
      </c>
      <c r="I9" s="14">
        <v>6.6262762415200002E-2</v>
      </c>
      <c r="J9" s="14">
        <v>4.2292710909144798E-2</v>
      </c>
      <c r="K9" s="14">
        <v>1.8988202863634999E-2</v>
      </c>
      <c r="L9" s="14">
        <v>0</v>
      </c>
      <c r="M9" s="14"/>
      <c r="N9" s="14">
        <v>2.1744936422774901E-2</v>
      </c>
      <c r="O9" s="14">
        <v>4.7559008009321099E-2</v>
      </c>
      <c r="P9" s="14"/>
      <c r="Q9" s="14">
        <v>7.8091712916610101E-2</v>
      </c>
      <c r="R9" s="14">
        <v>9.0740291814755694E-2</v>
      </c>
      <c r="S9" s="14">
        <v>6.2119178935012301E-2</v>
      </c>
      <c r="T9" s="14">
        <v>3.9340559797864702E-2</v>
      </c>
      <c r="U9" s="14">
        <v>0</v>
      </c>
      <c r="V9" s="14">
        <v>1.9767627241948301E-2</v>
      </c>
      <c r="W9" s="14">
        <v>4.3445598010480597E-2</v>
      </c>
      <c r="X9" s="14">
        <v>3.4420442452203603E-2</v>
      </c>
      <c r="Y9" s="14">
        <v>7.6636555864558397E-3</v>
      </c>
      <c r="Z9" s="14">
        <v>2.28817641731918E-2</v>
      </c>
      <c r="AA9" s="14"/>
      <c r="AB9" s="14">
        <v>3.5276039821475799E-2</v>
      </c>
      <c r="AC9" s="14">
        <v>3.9873794448403298E-2</v>
      </c>
      <c r="AD9" s="14">
        <v>5.6596319675441598E-2</v>
      </c>
      <c r="AE9" s="14"/>
      <c r="AF9" s="14">
        <v>4.9332093556256298E-2</v>
      </c>
      <c r="AG9" s="14">
        <v>4.5215831738326197E-2</v>
      </c>
      <c r="AH9" s="14">
        <v>3.10180969080074E-2</v>
      </c>
      <c r="AI9" s="14">
        <v>2.5134550633208401E-2</v>
      </c>
      <c r="AJ9" s="14"/>
      <c r="AK9" s="14">
        <v>5.42737903452628E-2</v>
      </c>
      <c r="AL9" s="14">
        <v>5.4126794646378498E-2</v>
      </c>
      <c r="AM9" s="14">
        <v>2.0659869203677999E-2</v>
      </c>
      <c r="AN9" s="14">
        <v>0</v>
      </c>
      <c r="AO9" s="14"/>
      <c r="AP9" s="14">
        <v>0.118628414476476</v>
      </c>
      <c r="AQ9" s="14">
        <v>2.9577028189970399E-2</v>
      </c>
      <c r="AR9" s="14">
        <v>3.5199891564858497E-2</v>
      </c>
      <c r="AS9" s="14"/>
      <c r="AT9" s="14">
        <v>5.8369785754173502E-2</v>
      </c>
      <c r="AU9" s="14">
        <v>3.5883845692583197E-2</v>
      </c>
      <c r="AV9" s="14">
        <v>5.7167362649454198E-2</v>
      </c>
      <c r="AW9" s="14"/>
      <c r="AX9" s="14">
        <v>8.8739618552940394E-2</v>
      </c>
      <c r="AY9" s="14">
        <v>3.4913291271687498E-2</v>
      </c>
      <c r="AZ9" s="14">
        <v>3.4188306017241599E-2</v>
      </c>
      <c r="BA9" s="14"/>
      <c r="BB9" s="14">
        <v>5.1446585896804897E-2</v>
      </c>
      <c r="BC9" s="14">
        <v>1.16595871258077E-2</v>
      </c>
      <c r="BD9" s="14"/>
      <c r="BE9" s="14">
        <v>4.6336201196194401E-2</v>
      </c>
      <c r="BF9" s="14">
        <v>3.7579712287166799E-2</v>
      </c>
      <c r="BG9" s="14"/>
      <c r="BH9" s="14">
        <v>5.9141022410945598E-2</v>
      </c>
      <c r="BI9" s="14">
        <v>3.8864617779944099E-2</v>
      </c>
    </row>
    <row r="10" spans="2:61" x14ac:dyDescent="0.35">
      <c r="B10" s="15" t="s">
        <v>190</v>
      </c>
      <c r="C10" s="14">
        <v>8.4076696354398295E-2</v>
      </c>
      <c r="D10" s="14">
        <v>0.109422140991039</v>
      </c>
      <c r="E10" s="14">
        <v>6.1930881063116297E-2</v>
      </c>
      <c r="F10" s="14"/>
      <c r="G10" s="14">
        <v>0.101003795003656</v>
      </c>
      <c r="H10" s="14">
        <v>7.5178457082905298E-2</v>
      </c>
      <c r="I10" s="14">
        <v>8.7411624242345498E-2</v>
      </c>
      <c r="J10" s="14">
        <v>7.8409158790531994E-2</v>
      </c>
      <c r="K10" s="14">
        <v>0.112124302098598</v>
      </c>
      <c r="L10" s="14">
        <v>6.1111480957364898E-2</v>
      </c>
      <c r="M10" s="14"/>
      <c r="N10" s="14">
        <v>8.9338835955883503E-2</v>
      </c>
      <c r="O10" s="14">
        <v>8.3015424501998003E-2</v>
      </c>
      <c r="P10" s="14"/>
      <c r="Q10" s="14">
        <v>8.6897311786792594E-2</v>
      </c>
      <c r="R10" s="14">
        <v>0.110050730523685</v>
      </c>
      <c r="S10" s="14">
        <v>8.5934577589329403E-2</v>
      </c>
      <c r="T10" s="14">
        <v>4.9997006287107501E-2</v>
      </c>
      <c r="U10" s="14">
        <v>0.106171546741472</v>
      </c>
      <c r="V10" s="14">
        <v>0.10154882764343801</v>
      </c>
      <c r="W10" s="14">
        <v>3.46214326915497E-2</v>
      </c>
      <c r="X10" s="14">
        <v>4.05882481816945E-2</v>
      </c>
      <c r="Y10" s="14">
        <v>8.5105839504823894E-2</v>
      </c>
      <c r="Z10" s="14">
        <v>9.0195519635417207E-2</v>
      </c>
      <c r="AA10" s="14"/>
      <c r="AB10" s="14">
        <v>7.8081241984067795E-2</v>
      </c>
      <c r="AC10" s="14">
        <v>8.0581218686241005E-2</v>
      </c>
      <c r="AD10" s="14">
        <v>8.8495611076261693E-2</v>
      </c>
      <c r="AE10" s="14"/>
      <c r="AF10" s="14">
        <v>7.8553550294136507E-2</v>
      </c>
      <c r="AG10" s="14">
        <v>9.8877458961101297E-2</v>
      </c>
      <c r="AH10" s="14">
        <v>7.3387041506727202E-2</v>
      </c>
      <c r="AI10" s="14">
        <v>7.7393380473131698E-2</v>
      </c>
      <c r="AJ10" s="14"/>
      <c r="AK10" s="14">
        <v>8.3430974663784199E-2</v>
      </c>
      <c r="AL10" s="14">
        <v>0.111027491988256</v>
      </c>
      <c r="AM10" s="14">
        <v>5.0876172730849399E-2</v>
      </c>
      <c r="AN10" s="14">
        <v>0.17683730381070101</v>
      </c>
      <c r="AO10" s="14"/>
      <c r="AP10" s="14">
        <v>0.14576066922210301</v>
      </c>
      <c r="AQ10" s="14">
        <v>9.4356432131790999E-2</v>
      </c>
      <c r="AR10" s="14">
        <v>6.27096449549088E-2</v>
      </c>
      <c r="AS10" s="14"/>
      <c r="AT10" s="14">
        <v>9.8285367027272502E-2</v>
      </c>
      <c r="AU10" s="14">
        <v>8.6536092647059595E-2</v>
      </c>
      <c r="AV10" s="14">
        <v>5.2017843891155401E-2</v>
      </c>
      <c r="AW10" s="14"/>
      <c r="AX10" s="14">
        <v>0.10587590893454001</v>
      </c>
      <c r="AY10" s="14">
        <v>9.1458267422193401E-2</v>
      </c>
      <c r="AZ10" s="14">
        <v>6.9353325595183493E-2</v>
      </c>
      <c r="BA10" s="14"/>
      <c r="BB10" s="14">
        <v>8.94998192671147E-2</v>
      </c>
      <c r="BC10" s="14">
        <v>7.6570339679205596E-2</v>
      </c>
      <c r="BD10" s="14"/>
      <c r="BE10" s="14">
        <v>8.7960833761630802E-2</v>
      </c>
      <c r="BF10" s="14">
        <v>7.7023370719004697E-2</v>
      </c>
      <c r="BG10" s="14"/>
      <c r="BH10" s="14">
        <v>7.0703533983809505E-2</v>
      </c>
      <c r="BI10" s="14">
        <v>8.7742119648720293E-2</v>
      </c>
    </row>
    <row r="11" spans="2:61" x14ac:dyDescent="0.35">
      <c r="B11" s="15" t="s">
        <v>82</v>
      </c>
      <c r="C11" s="14">
        <v>0.141121496846496</v>
      </c>
      <c r="D11" s="14">
        <v>0.12979863946728501</v>
      </c>
      <c r="E11" s="14">
        <v>0.146807986944122</v>
      </c>
      <c r="F11" s="14"/>
      <c r="G11" s="14">
        <v>0.22034375716896401</v>
      </c>
      <c r="H11" s="14">
        <v>0.125410893346691</v>
      </c>
      <c r="I11" s="14">
        <v>0.1385935253858</v>
      </c>
      <c r="J11" s="14">
        <v>0.110300818118075</v>
      </c>
      <c r="K11" s="14">
        <v>9.7889084792902606E-2</v>
      </c>
      <c r="L11" s="14">
        <v>0.167063940029853</v>
      </c>
      <c r="M11" s="14"/>
      <c r="N11" s="14">
        <v>7.4050329330267298E-2</v>
      </c>
      <c r="O11" s="14">
        <v>0.154648455001029</v>
      </c>
      <c r="P11" s="14"/>
      <c r="Q11" s="14">
        <v>0.13398445648275401</v>
      </c>
      <c r="R11" s="14">
        <v>0.121524783160276</v>
      </c>
      <c r="S11" s="14">
        <v>0.17076950913337399</v>
      </c>
      <c r="T11" s="14">
        <v>0.155233622645959</v>
      </c>
      <c r="U11" s="14">
        <v>0.101408883429011</v>
      </c>
      <c r="V11" s="14">
        <v>0.164543815691713</v>
      </c>
      <c r="W11" s="14">
        <v>0.14022041153677101</v>
      </c>
      <c r="X11" s="14">
        <v>0.20874042663102399</v>
      </c>
      <c r="Y11" s="14">
        <v>0.13021928705424199</v>
      </c>
      <c r="Z11" s="14">
        <v>0.18792993528223501</v>
      </c>
      <c r="AA11" s="14"/>
      <c r="AB11" s="14">
        <v>0.13252407525927001</v>
      </c>
      <c r="AC11" s="14">
        <v>0.154983614892449</v>
      </c>
      <c r="AD11" s="14">
        <v>0.128578448739808</v>
      </c>
      <c r="AE11" s="14"/>
      <c r="AF11" s="14">
        <v>0.13125903201571901</v>
      </c>
      <c r="AG11" s="14">
        <v>0.13643461193683801</v>
      </c>
      <c r="AH11" s="14">
        <v>0.134843547785298</v>
      </c>
      <c r="AI11" s="14">
        <v>0.175961304029949</v>
      </c>
      <c r="AJ11" s="14"/>
      <c r="AK11" s="14">
        <v>0.15334185831371899</v>
      </c>
      <c r="AL11" s="14">
        <v>0.119357923160386</v>
      </c>
      <c r="AM11" s="14">
        <v>0.16370155743402601</v>
      </c>
      <c r="AN11" s="14">
        <v>0.239807896129693</v>
      </c>
      <c r="AO11" s="14"/>
      <c r="AP11" s="14">
        <v>0.212058228758882</v>
      </c>
      <c r="AQ11" s="14">
        <v>0.135981410259121</v>
      </c>
      <c r="AR11" s="14">
        <v>0.104819414739294</v>
      </c>
      <c r="AS11" s="14"/>
      <c r="AT11" s="14">
        <v>0.13266445572282101</v>
      </c>
      <c r="AU11" s="14">
        <v>0.142958998513222</v>
      </c>
      <c r="AV11" s="14">
        <v>0.118778405978111</v>
      </c>
      <c r="AW11" s="14"/>
      <c r="AX11" s="14">
        <v>0.19130654099900299</v>
      </c>
      <c r="AY11" s="14">
        <v>0.118912228724163</v>
      </c>
      <c r="AZ11" s="14">
        <v>0.132765867927678</v>
      </c>
      <c r="BA11" s="14"/>
      <c r="BB11" s="14">
        <v>0.16397594588140499</v>
      </c>
      <c r="BC11" s="14">
        <v>0.13349450216408501</v>
      </c>
      <c r="BD11" s="14"/>
      <c r="BE11" s="14">
        <v>0.13067051624856399</v>
      </c>
      <c r="BF11" s="14">
        <v>0.160099756788878</v>
      </c>
      <c r="BG11" s="14"/>
      <c r="BH11" s="14">
        <v>0.10674665839615199</v>
      </c>
      <c r="BI11" s="14">
        <v>0.150543227481543</v>
      </c>
    </row>
    <row r="12" spans="2:61" x14ac:dyDescent="0.35">
      <c r="B12" s="15" t="s">
        <v>191</v>
      </c>
      <c r="C12" s="14">
        <v>0.191100628566823</v>
      </c>
      <c r="D12" s="14">
        <v>0.183674350533201</v>
      </c>
      <c r="E12" s="14">
        <v>0.199229893450835</v>
      </c>
      <c r="F12" s="14"/>
      <c r="G12" s="14">
        <v>0.186151228259611</v>
      </c>
      <c r="H12" s="14">
        <v>0.22800733993620401</v>
      </c>
      <c r="I12" s="14">
        <v>0.181462878164561</v>
      </c>
      <c r="J12" s="14">
        <v>0.15093450585517401</v>
      </c>
      <c r="K12" s="14">
        <v>0.14552901535382201</v>
      </c>
      <c r="L12" s="14">
        <v>0.240050051657445</v>
      </c>
      <c r="M12" s="14"/>
      <c r="N12" s="14">
        <v>0.22303258653892299</v>
      </c>
      <c r="O12" s="14">
        <v>0.18466056981614801</v>
      </c>
      <c r="P12" s="14"/>
      <c r="Q12" s="14">
        <v>0.16947699268396399</v>
      </c>
      <c r="R12" s="14">
        <v>0.166270406970985</v>
      </c>
      <c r="S12" s="14">
        <v>0.22710336592615299</v>
      </c>
      <c r="T12" s="14">
        <v>0.18072724501245699</v>
      </c>
      <c r="U12" s="14">
        <v>0.21429149941232001</v>
      </c>
      <c r="V12" s="14">
        <v>0.199048020187719</v>
      </c>
      <c r="W12" s="14">
        <v>0.171514623676883</v>
      </c>
      <c r="X12" s="14">
        <v>0.222998729077754</v>
      </c>
      <c r="Y12" s="14">
        <v>0.214815252174204</v>
      </c>
      <c r="Z12" s="14">
        <v>9.6478373359559694E-2</v>
      </c>
      <c r="AA12" s="14"/>
      <c r="AB12" s="14">
        <v>0.22388006485060899</v>
      </c>
      <c r="AC12" s="14">
        <v>0.18902578902591999</v>
      </c>
      <c r="AD12" s="14">
        <v>0.17406742248642901</v>
      </c>
      <c r="AE12" s="14"/>
      <c r="AF12" s="14">
        <v>0.22456185023716099</v>
      </c>
      <c r="AG12" s="14">
        <v>0.16946419721706599</v>
      </c>
      <c r="AH12" s="14">
        <v>0.19824850417484699</v>
      </c>
      <c r="AI12" s="14">
        <v>0.17309148092865501</v>
      </c>
      <c r="AJ12" s="14"/>
      <c r="AK12" s="14">
        <v>0.19944525567294</v>
      </c>
      <c r="AL12" s="14">
        <v>0.16855153649236601</v>
      </c>
      <c r="AM12" s="14">
        <v>0.21455430845898699</v>
      </c>
      <c r="AN12" s="14">
        <v>0.50158096856755996</v>
      </c>
      <c r="AO12" s="14"/>
      <c r="AP12" s="14">
        <v>0.146233447978731</v>
      </c>
      <c r="AQ12" s="14">
        <v>0.21623963437004801</v>
      </c>
      <c r="AR12" s="14">
        <v>0.17995121323041599</v>
      </c>
      <c r="AS12" s="14"/>
      <c r="AT12" s="14">
        <v>0.156728735273891</v>
      </c>
      <c r="AU12" s="14">
        <v>0.202077546315306</v>
      </c>
      <c r="AV12" s="14">
        <v>0.19600001126518199</v>
      </c>
      <c r="AW12" s="14"/>
      <c r="AX12" s="14">
        <v>0.120937598240448</v>
      </c>
      <c r="AY12" s="14">
        <v>0.23049008416186401</v>
      </c>
      <c r="AZ12" s="14">
        <v>0.163994968013953</v>
      </c>
      <c r="BA12" s="14"/>
      <c r="BB12" s="14">
        <v>0.20022248769402201</v>
      </c>
      <c r="BC12" s="14">
        <v>0.21271557113724501</v>
      </c>
      <c r="BD12" s="14"/>
      <c r="BE12" s="14">
        <v>0.200782482193543</v>
      </c>
      <c r="BF12" s="14">
        <v>0.17351905015605101</v>
      </c>
      <c r="BG12" s="14"/>
      <c r="BH12" s="14">
        <v>0.187341915892799</v>
      </c>
      <c r="BI12" s="14">
        <v>0.19213084659680299</v>
      </c>
    </row>
    <row r="13" spans="2:61" x14ac:dyDescent="0.35">
      <c r="B13" s="15" t="s">
        <v>192</v>
      </c>
      <c r="C13" s="14">
        <v>0.50967249362863998</v>
      </c>
      <c r="D13" s="14">
        <v>0.50609343636181603</v>
      </c>
      <c r="E13" s="14">
        <v>0.51472716675020702</v>
      </c>
      <c r="F13" s="14"/>
      <c r="G13" s="14">
        <v>0.438565747578471</v>
      </c>
      <c r="H13" s="14">
        <v>0.46212833320432001</v>
      </c>
      <c r="I13" s="14">
        <v>0.47557230279276702</v>
      </c>
      <c r="J13" s="14">
        <v>0.58967844486444299</v>
      </c>
      <c r="K13" s="14">
        <v>0.58708637085493798</v>
      </c>
      <c r="L13" s="14">
        <v>0.51619323880654</v>
      </c>
      <c r="M13" s="14"/>
      <c r="N13" s="14">
        <v>0.57539579771219296</v>
      </c>
      <c r="O13" s="14">
        <v>0.496417373477335</v>
      </c>
      <c r="P13" s="14"/>
      <c r="Q13" s="14">
        <v>0.50009614043689099</v>
      </c>
      <c r="R13" s="14">
        <v>0.47381221254792999</v>
      </c>
      <c r="S13" s="14">
        <v>0.401939573084521</v>
      </c>
      <c r="T13" s="14">
        <v>0.55781152972977199</v>
      </c>
      <c r="U13" s="14">
        <v>0.50608334577495695</v>
      </c>
      <c r="V13" s="14">
        <v>0.50785531077546298</v>
      </c>
      <c r="W13" s="14">
        <v>0.597501879466944</v>
      </c>
      <c r="X13" s="14">
        <v>0.46424352805844499</v>
      </c>
      <c r="Y13" s="14">
        <v>0.55018758090973796</v>
      </c>
      <c r="Z13" s="14">
        <v>0.48243931165576498</v>
      </c>
      <c r="AA13" s="14"/>
      <c r="AB13" s="14">
        <v>0.51861185303957802</v>
      </c>
      <c r="AC13" s="14">
        <v>0.49955918317749598</v>
      </c>
      <c r="AD13" s="14">
        <v>0.53662174364956206</v>
      </c>
      <c r="AE13" s="14"/>
      <c r="AF13" s="14">
        <v>0.49903037415171703</v>
      </c>
      <c r="AG13" s="14">
        <v>0.52837971310500298</v>
      </c>
      <c r="AH13" s="14">
        <v>0.54347654978604198</v>
      </c>
      <c r="AI13" s="14">
        <v>0.49206118000830201</v>
      </c>
      <c r="AJ13" s="14"/>
      <c r="AK13" s="14">
        <v>0.484547349601468</v>
      </c>
      <c r="AL13" s="14">
        <v>0.53820427056109799</v>
      </c>
      <c r="AM13" s="14">
        <v>0.49948266970934802</v>
      </c>
      <c r="AN13" s="14">
        <v>8.1773831492046298E-2</v>
      </c>
      <c r="AO13" s="14"/>
      <c r="AP13" s="14">
        <v>0.37344679394824798</v>
      </c>
      <c r="AQ13" s="14">
        <v>0.492365658915841</v>
      </c>
      <c r="AR13" s="14">
        <v>0.60140275661242504</v>
      </c>
      <c r="AS13" s="14"/>
      <c r="AT13" s="14">
        <v>0.54790689476101095</v>
      </c>
      <c r="AU13" s="14">
        <v>0.50105945455499401</v>
      </c>
      <c r="AV13" s="14">
        <v>0.56441356755971706</v>
      </c>
      <c r="AW13" s="14"/>
      <c r="AX13" s="14">
        <v>0.48035682447832301</v>
      </c>
      <c r="AY13" s="14">
        <v>0.49714998587938702</v>
      </c>
      <c r="AZ13" s="14">
        <v>0.58438486381219701</v>
      </c>
      <c r="BA13" s="14"/>
      <c r="BB13" s="14">
        <v>0.48149948560778699</v>
      </c>
      <c r="BC13" s="14">
        <v>0.54177427762450203</v>
      </c>
      <c r="BD13" s="14"/>
      <c r="BE13" s="14">
        <v>0.52064908731107296</v>
      </c>
      <c r="BF13" s="14">
        <v>0.48973975657730801</v>
      </c>
      <c r="BG13" s="14"/>
      <c r="BH13" s="14">
        <v>0.53706899841755795</v>
      </c>
      <c r="BI13" s="14">
        <v>0.50216344049270001</v>
      </c>
    </row>
    <row r="14" spans="2:61" x14ac:dyDescent="0.35">
      <c r="B14" s="15" t="s">
        <v>86</v>
      </c>
      <c r="C14" s="20">
        <v>3.0802108189266701E-2</v>
      </c>
      <c r="D14" s="20">
        <v>1.12279746519202E-2</v>
      </c>
      <c r="E14" s="20">
        <v>4.8633164402305501E-2</v>
      </c>
      <c r="F14" s="20"/>
      <c r="G14" s="20">
        <v>1.0886589886058701E-2</v>
      </c>
      <c r="H14" s="20">
        <v>3.3905591946117801E-2</v>
      </c>
      <c r="I14" s="20">
        <v>5.0696906999326198E-2</v>
      </c>
      <c r="J14" s="20">
        <v>2.8384361462631399E-2</v>
      </c>
      <c r="K14" s="20">
        <v>3.8383024036103601E-2</v>
      </c>
      <c r="L14" s="20">
        <v>1.5581288548796601E-2</v>
      </c>
      <c r="M14" s="20"/>
      <c r="N14" s="20">
        <v>1.6437514039957701E-2</v>
      </c>
      <c r="O14" s="20">
        <v>3.3699169194169397E-2</v>
      </c>
      <c r="P14" s="20"/>
      <c r="Q14" s="20">
        <v>3.1453385692988098E-2</v>
      </c>
      <c r="R14" s="20">
        <v>3.7601574982368498E-2</v>
      </c>
      <c r="S14" s="20">
        <v>5.213379533161E-2</v>
      </c>
      <c r="T14" s="20">
        <v>1.6890036526839802E-2</v>
      </c>
      <c r="U14" s="20">
        <v>7.2044724642239696E-2</v>
      </c>
      <c r="V14" s="20">
        <v>7.23639845971833E-3</v>
      </c>
      <c r="W14" s="20">
        <v>1.26960546173713E-2</v>
      </c>
      <c r="X14" s="20">
        <v>2.9008625598879002E-2</v>
      </c>
      <c r="Y14" s="20">
        <v>1.2008384770535899E-2</v>
      </c>
      <c r="Z14" s="20">
        <v>0.120075095893831</v>
      </c>
      <c r="AA14" s="20"/>
      <c r="AB14" s="20">
        <v>1.1626725044999399E-2</v>
      </c>
      <c r="AC14" s="20">
        <v>3.5976399769491102E-2</v>
      </c>
      <c r="AD14" s="20">
        <v>1.5640454372497999E-2</v>
      </c>
      <c r="AE14" s="20"/>
      <c r="AF14" s="20">
        <v>1.7263099745010599E-2</v>
      </c>
      <c r="AG14" s="20">
        <v>2.1628187041665602E-2</v>
      </c>
      <c r="AH14" s="20">
        <v>1.90262598390777E-2</v>
      </c>
      <c r="AI14" s="20">
        <v>5.6358103926754097E-2</v>
      </c>
      <c r="AJ14" s="20"/>
      <c r="AK14" s="20">
        <v>2.4960771402825599E-2</v>
      </c>
      <c r="AL14" s="20">
        <v>8.73198315151596E-3</v>
      </c>
      <c r="AM14" s="20">
        <v>5.0725422463111701E-2</v>
      </c>
      <c r="AN14" s="20">
        <v>0</v>
      </c>
      <c r="AO14" s="20"/>
      <c r="AP14" s="20">
        <v>3.87244561556003E-3</v>
      </c>
      <c r="AQ14" s="20">
        <v>3.1479836133227801E-2</v>
      </c>
      <c r="AR14" s="20">
        <v>1.5917078898097001E-2</v>
      </c>
      <c r="AS14" s="20"/>
      <c r="AT14" s="20">
        <v>6.04476146083106E-3</v>
      </c>
      <c r="AU14" s="20">
        <v>3.1484062276835603E-2</v>
      </c>
      <c r="AV14" s="20">
        <v>1.1622808656380801E-2</v>
      </c>
      <c r="AW14" s="20"/>
      <c r="AX14" s="20">
        <v>1.2783508794745E-2</v>
      </c>
      <c r="AY14" s="20">
        <v>2.7076142540705901E-2</v>
      </c>
      <c r="AZ14" s="20">
        <v>1.5312668633745899E-2</v>
      </c>
      <c r="BA14" s="20"/>
      <c r="BB14" s="20">
        <v>1.3355675652866E-2</v>
      </c>
      <c r="BC14" s="20">
        <v>2.37857222691552E-2</v>
      </c>
      <c r="BD14" s="20"/>
      <c r="BE14" s="20">
        <v>1.3600879288994399E-2</v>
      </c>
      <c r="BF14" s="20">
        <v>6.2038353471591201E-2</v>
      </c>
      <c r="BG14" s="20"/>
      <c r="BH14" s="20">
        <v>3.89978708987362E-2</v>
      </c>
      <c r="BI14" s="20">
        <v>2.8555748000289101E-2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189</v>
      </c>
      <c r="C9" s="14">
        <v>6.3471039270520502E-2</v>
      </c>
      <c r="D9" s="14">
        <v>7.6432745363955001E-2</v>
      </c>
      <c r="E9" s="14">
        <v>5.2301317496113497E-2</v>
      </c>
      <c r="F9" s="14"/>
      <c r="G9" s="14">
        <v>6.3335586639018907E-2</v>
      </c>
      <c r="H9" s="14">
        <v>0.103157880640112</v>
      </c>
      <c r="I9" s="14">
        <v>6.7432696966005595E-2</v>
      </c>
      <c r="J9" s="14">
        <v>5.06345575446107E-2</v>
      </c>
      <c r="K9" s="14">
        <v>5.5286640126419297E-2</v>
      </c>
      <c r="L9" s="14">
        <v>3.3039691683511403E-2</v>
      </c>
      <c r="M9" s="14"/>
      <c r="N9" s="14">
        <v>3.7158360830723901E-2</v>
      </c>
      <c r="O9" s="14">
        <v>6.8777797947454297E-2</v>
      </c>
      <c r="P9" s="14"/>
      <c r="Q9" s="14">
        <v>6.2394737153449203E-2</v>
      </c>
      <c r="R9" s="14">
        <v>0.13098974475554301</v>
      </c>
      <c r="S9" s="14">
        <v>1.7476857941377499E-2</v>
      </c>
      <c r="T9" s="14">
        <v>6.2626965501702894E-2</v>
      </c>
      <c r="U9" s="14">
        <v>7.2387078181428602E-2</v>
      </c>
      <c r="V9" s="14">
        <v>8.5588237988676596E-2</v>
      </c>
      <c r="W9" s="14">
        <v>4.9794984075161697E-2</v>
      </c>
      <c r="X9" s="14">
        <v>1.7582354000231799E-2</v>
      </c>
      <c r="Y9" s="14">
        <v>4.3074514811299702E-2</v>
      </c>
      <c r="Z9" s="14">
        <v>0</v>
      </c>
      <c r="AA9" s="14"/>
      <c r="AB9" s="14">
        <v>6.8212290649213803E-2</v>
      </c>
      <c r="AC9" s="14">
        <v>5.6497519270432901E-2</v>
      </c>
      <c r="AD9" s="14">
        <v>7.5823561939298095E-2</v>
      </c>
      <c r="AE9" s="14"/>
      <c r="AF9" s="14">
        <v>6.3938799508980307E-2</v>
      </c>
      <c r="AG9" s="14">
        <v>7.2407373388927304E-2</v>
      </c>
      <c r="AH9" s="14">
        <v>3.8635715715510097E-2</v>
      </c>
      <c r="AI9" s="14">
        <v>4.3869050294935902E-2</v>
      </c>
      <c r="AJ9" s="14"/>
      <c r="AK9" s="14">
        <v>6.9819768718180505E-2</v>
      </c>
      <c r="AL9" s="14">
        <v>6.0297287268802298E-2</v>
      </c>
      <c r="AM9" s="14">
        <v>1.46324267569964E-2</v>
      </c>
      <c r="AN9" s="14">
        <v>8.7013610170906294E-2</v>
      </c>
      <c r="AO9" s="14"/>
      <c r="AP9" s="14">
        <v>0.115150711092373</v>
      </c>
      <c r="AQ9" s="14">
        <v>5.5891221558939302E-2</v>
      </c>
      <c r="AR9" s="14">
        <v>5.4303587229413697E-2</v>
      </c>
      <c r="AS9" s="14"/>
      <c r="AT9" s="14">
        <v>8.8031684505256502E-2</v>
      </c>
      <c r="AU9" s="14">
        <v>4.2883647313805402E-2</v>
      </c>
      <c r="AV9" s="14">
        <v>7.4506400819170496E-2</v>
      </c>
      <c r="AW9" s="14"/>
      <c r="AX9" s="14">
        <v>0.106831444388428</v>
      </c>
      <c r="AY9" s="14">
        <v>5.1535060985540698E-2</v>
      </c>
      <c r="AZ9" s="14">
        <v>5.79553089027941E-2</v>
      </c>
      <c r="BA9" s="14"/>
      <c r="BB9" s="14">
        <v>8.5193326352640597E-2</v>
      </c>
      <c r="BC9" s="14">
        <v>3.67251440930133E-2</v>
      </c>
      <c r="BD9" s="14"/>
      <c r="BE9" s="14">
        <v>7.5086106842232103E-2</v>
      </c>
      <c r="BF9" s="14">
        <v>4.2378877672984198E-2</v>
      </c>
      <c r="BG9" s="14"/>
      <c r="BH9" s="14">
        <v>5.1191914493530701E-2</v>
      </c>
      <c r="BI9" s="14">
        <v>6.68365999916294E-2</v>
      </c>
    </row>
    <row r="10" spans="2:61" x14ac:dyDescent="0.35">
      <c r="B10" s="15" t="s">
        <v>190</v>
      </c>
      <c r="C10" s="14">
        <v>0.122896872694102</v>
      </c>
      <c r="D10" s="14">
        <v>0.142886048328705</v>
      </c>
      <c r="E10" s="14">
        <v>0.103822978206405</v>
      </c>
      <c r="F10" s="14"/>
      <c r="G10" s="14">
        <v>0.13094528857778701</v>
      </c>
      <c r="H10" s="14">
        <v>0.137585133407812</v>
      </c>
      <c r="I10" s="14">
        <v>0.145424054227658</v>
      </c>
      <c r="J10" s="14">
        <v>8.2385822714482901E-2</v>
      </c>
      <c r="K10" s="14">
        <v>0.118689641238858</v>
      </c>
      <c r="L10" s="14">
        <v>0.117661588938932</v>
      </c>
      <c r="M10" s="14"/>
      <c r="N10" s="14">
        <v>9.6827492482563698E-2</v>
      </c>
      <c r="O10" s="14">
        <v>0.12815456282079901</v>
      </c>
      <c r="P10" s="14"/>
      <c r="Q10" s="14">
        <v>0.110085637760995</v>
      </c>
      <c r="R10" s="14">
        <v>0.15539413836388399</v>
      </c>
      <c r="S10" s="14">
        <v>0.12759071061312799</v>
      </c>
      <c r="T10" s="14">
        <v>6.1463038359930999E-2</v>
      </c>
      <c r="U10" s="14">
        <v>0.138263446098596</v>
      </c>
      <c r="V10" s="14">
        <v>0.120206784142249</v>
      </c>
      <c r="W10" s="14">
        <v>5.0570521974102098E-2</v>
      </c>
      <c r="X10" s="14">
        <v>0.115604737427542</v>
      </c>
      <c r="Y10" s="14">
        <v>0.148527651177048</v>
      </c>
      <c r="Z10" s="14">
        <v>0.13445320586312701</v>
      </c>
      <c r="AA10" s="14"/>
      <c r="AB10" s="14">
        <v>0.121615512456776</v>
      </c>
      <c r="AC10" s="14">
        <v>0.100382614818562</v>
      </c>
      <c r="AD10" s="14">
        <v>0.151876155466451</v>
      </c>
      <c r="AE10" s="14"/>
      <c r="AF10" s="14">
        <v>0.132137251567994</v>
      </c>
      <c r="AG10" s="14">
        <v>0.12981427495741599</v>
      </c>
      <c r="AH10" s="14">
        <v>4.1120182278778103E-2</v>
      </c>
      <c r="AI10" s="14">
        <v>0.110250336887042</v>
      </c>
      <c r="AJ10" s="14"/>
      <c r="AK10" s="14">
        <v>0.15307857335223701</v>
      </c>
      <c r="AL10" s="14">
        <v>0.13932108510143601</v>
      </c>
      <c r="AM10" s="14">
        <v>5.1106023798663601E-2</v>
      </c>
      <c r="AN10" s="14">
        <v>0.42302889751668199</v>
      </c>
      <c r="AO10" s="14"/>
      <c r="AP10" s="14">
        <v>0.24232500203645099</v>
      </c>
      <c r="AQ10" s="14">
        <v>0.13558035649792899</v>
      </c>
      <c r="AR10" s="14">
        <v>7.4141057040153599E-2</v>
      </c>
      <c r="AS10" s="14"/>
      <c r="AT10" s="14">
        <v>0.171439496077608</v>
      </c>
      <c r="AU10" s="14">
        <v>0.11235979190774401</v>
      </c>
      <c r="AV10" s="14">
        <v>9.7855166057866899E-2</v>
      </c>
      <c r="AW10" s="14"/>
      <c r="AX10" s="14">
        <v>0.276893194798221</v>
      </c>
      <c r="AY10" s="14">
        <v>0.116374563460114</v>
      </c>
      <c r="AZ10" s="14">
        <v>7.0312244187555106E-2</v>
      </c>
      <c r="BA10" s="14"/>
      <c r="BB10" s="14">
        <v>0.18052653323755999</v>
      </c>
      <c r="BC10" s="14">
        <v>0.104358937922021</v>
      </c>
      <c r="BD10" s="14"/>
      <c r="BE10" s="14">
        <v>0.125434884745215</v>
      </c>
      <c r="BF10" s="14">
        <v>0.118288017860668</v>
      </c>
      <c r="BG10" s="14"/>
      <c r="BH10" s="14">
        <v>9.0484332958338604E-2</v>
      </c>
      <c r="BI10" s="14">
        <v>0.13178076080398499</v>
      </c>
    </row>
    <row r="11" spans="2:61" x14ac:dyDescent="0.35">
      <c r="B11" s="15" t="s">
        <v>82</v>
      </c>
      <c r="C11" s="14">
        <v>0.100963970592096</v>
      </c>
      <c r="D11" s="14">
        <v>9.7215827015315698E-2</v>
      </c>
      <c r="E11" s="14">
        <v>0.101024289908034</v>
      </c>
      <c r="F11" s="14"/>
      <c r="G11" s="14">
        <v>9.7876654215039396E-2</v>
      </c>
      <c r="H11" s="14">
        <v>8.4183595794886906E-2</v>
      </c>
      <c r="I11" s="14">
        <v>0.123435351292004</v>
      </c>
      <c r="J11" s="14">
        <v>0.12940867054298899</v>
      </c>
      <c r="K11" s="14">
        <v>5.9313030039971897E-2</v>
      </c>
      <c r="L11" s="14">
        <v>0.10069427724124499</v>
      </c>
      <c r="M11" s="14"/>
      <c r="N11" s="14">
        <v>5.7018753091329102E-2</v>
      </c>
      <c r="O11" s="14">
        <v>0.10982687160065401</v>
      </c>
      <c r="P11" s="14"/>
      <c r="Q11" s="14">
        <v>8.1240956662628594E-2</v>
      </c>
      <c r="R11" s="14">
        <v>0.11366882502841499</v>
      </c>
      <c r="S11" s="14">
        <v>0.117679436155708</v>
      </c>
      <c r="T11" s="14">
        <v>8.8340639428468898E-2</v>
      </c>
      <c r="U11" s="14">
        <v>4.34804036165857E-2</v>
      </c>
      <c r="V11" s="14">
        <v>0.133614775237301</v>
      </c>
      <c r="W11" s="14">
        <v>7.9436185808385601E-2</v>
      </c>
      <c r="X11" s="14">
        <v>0.158140706344017</v>
      </c>
      <c r="Y11" s="14">
        <v>7.3289475229613599E-2</v>
      </c>
      <c r="Z11" s="14">
        <v>0.12955666468371599</v>
      </c>
      <c r="AA11" s="14"/>
      <c r="AB11" s="14">
        <v>9.9314444595860293E-2</v>
      </c>
      <c r="AC11" s="14">
        <v>0.13382643829973201</v>
      </c>
      <c r="AD11" s="14">
        <v>7.0736428717477304E-2</v>
      </c>
      <c r="AE11" s="14"/>
      <c r="AF11" s="14">
        <v>8.9202007191172203E-2</v>
      </c>
      <c r="AG11" s="14">
        <v>9.9170113067015106E-2</v>
      </c>
      <c r="AH11" s="14">
        <v>0.16446291320775699</v>
      </c>
      <c r="AI11" s="14">
        <v>0.125721709364113</v>
      </c>
      <c r="AJ11" s="14"/>
      <c r="AK11" s="14">
        <v>0.116738712476328</v>
      </c>
      <c r="AL11" s="14">
        <v>8.8109911782982303E-2</v>
      </c>
      <c r="AM11" s="14">
        <v>0.10654756146001999</v>
      </c>
      <c r="AN11" s="14">
        <v>8.2911785424854903E-2</v>
      </c>
      <c r="AO11" s="14"/>
      <c r="AP11" s="14">
        <v>8.48534709326315E-2</v>
      </c>
      <c r="AQ11" s="14">
        <v>0.111235134261468</v>
      </c>
      <c r="AR11" s="14">
        <v>8.9943204484438405E-2</v>
      </c>
      <c r="AS11" s="14"/>
      <c r="AT11" s="14">
        <v>7.4281537201721495E-2</v>
      </c>
      <c r="AU11" s="14">
        <v>0.10716273419208699</v>
      </c>
      <c r="AV11" s="14">
        <v>0.105988058446435</v>
      </c>
      <c r="AW11" s="14"/>
      <c r="AX11" s="14">
        <v>9.1034086481952103E-2</v>
      </c>
      <c r="AY11" s="14">
        <v>9.1103329462611099E-2</v>
      </c>
      <c r="AZ11" s="14">
        <v>0.102068031385568</v>
      </c>
      <c r="BA11" s="14"/>
      <c r="BB11" s="14">
        <v>3.0900529827908099E-2</v>
      </c>
      <c r="BC11" s="14">
        <v>6.7818282530408003E-2</v>
      </c>
      <c r="BD11" s="14"/>
      <c r="BE11" s="14">
        <v>8.8845457036749204E-2</v>
      </c>
      <c r="BF11" s="14">
        <v>0.122970355372312</v>
      </c>
      <c r="BG11" s="14"/>
      <c r="BH11" s="14">
        <v>0.109730501992651</v>
      </c>
      <c r="BI11" s="14">
        <v>9.8561169555545697E-2</v>
      </c>
    </row>
    <row r="12" spans="2:61" x14ac:dyDescent="0.35">
      <c r="B12" s="15" t="s">
        <v>191</v>
      </c>
      <c r="C12" s="14">
        <v>0.22641816663641601</v>
      </c>
      <c r="D12" s="14">
        <v>0.22713414475267699</v>
      </c>
      <c r="E12" s="14">
        <v>0.22600749442594401</v>
      </c>
      <c r="F12" s="14"/>
      <c r="G12" s="14">
        <v>0.24148776125697399</v>
      </c>
      <c r="H12" s="14">
        <v>0.229638017919889</v>
      </c>
      <c r="I12" s="14">
        <v>0.23442127048219599</v>
      </c>
      <c r="J12" s="14">
        <v>0.165805556039992</v>
      </c>
      <c r="K12" s="14">
        <v>0.211609482730929</v>
      </c>
      <c r="L12" s="14">
        <v>0.27427323048611602</v>
      </c>
      <c r="M12" s="14"/>
      <c r="N12" s="14">
        <v>0.23708017964950601</v>
      </c>
      <c r="O12" s="14">
        <v>0.224267844684196</v>
      </c>
      <c r="P12" s="14"/>
      <c r="Q12" s="14">
        <v>0.15379832383365</v>
      </c>
      <c r="R12" s="14">
        <v>0.18700164055049401</v>
      </c>
      <c r="S12" s="14">
        <v>0.23398947028497899</v>
      </c>
      <c r="T12" s="14">
        <v>0.28952420929341899</v>
      </c>
      <c r="U12" s="14">
        <v>0.16258334772378499</v>
      </c>
      <c r="V12" s="14">
        <v>0.21404859917996699</v>
      </c>
      <c r="W12" s="14">
        <v>0.21116196613310101</v>
      </c>
      <c r="X12" s="14">
        <v>0.35467133311808802</v>
      </c>
      <c r="Y12" s="14">
        <v>0.221127807211387</v>
      </c>
      <c r="Z12" s="14">
        <v>0.214197302570796</v>
      </c>
      <c r="AA12" s="14"/>
      <c r="AB12" s="14">
        <v>0.27928517055038699</v>
      </c>
      <c r="AC12" s="14">
        <v>0.21850137708983799</v>
      </c>
      <c r="AD12" s="14">
        <v>0.176275836134584</v>
      </c>
      <c r="AE12" s="14"/>
      <c r="AF12" s="14">
        <v>0.26105987494358701</v>
      </c>
      <c r="AG12" s="14">
        <v>0.201964511920875</v>
      </c>
      <c r="AH12" s="14">
        <v>0.21004903788165</v>
      </c>
      <c r="AI12" s="14">
        <v>0.2101467279833</v>
      </c>
      <c r="AJ12" s="14"/>
      <c r="AK12" s="14">
        <v>0.252840607770982</v>
      </c>
      <c r="AL12" s="14">
        <v>0.199478477877299</v>
      </c>
      <c r="AM12" s="14">
        <v>0.23832223867983801</v>
      </c>
      <c r="AN12" s="14">
        <v>0.15913303834099199</v>
      </c>
      <c r="AO12" s="14"/>
      <c r="AP12" s="14">
        <v>0.19049766763700701</v>
      </c>
      <c r="AQ12" s="14">
        <v>0.26727408234363398</v>
      </c>
      <c r="AR12" s="14">
        <v>0.19651711071219899</v>
      </c>
      <c r="AS12" s="14"/>
      <c r="AT12" s="14">
        <v>0.17746296927130401</v>
      </c>
      <c r="AU12" s="14">
        <v>0.25349852424734198</v>
      </c>
      <c r="AV12" s="14">
        <v>0.187864877372318</v>
      </c>
      <c r="AW12" s="14"/>
      <c r="AX12" s="14">
        <v>0.101668779569383</v>
      </c>
      <c r="AY12" s="14">
        <v>0.26472708229042702</v>
      </c>
      <c r="AZ12" s="14">
        <v>0.24251018519857601</v>
      </c>
      <c r="BA12" s="14"/>
      <c r="BB12" s="14">
        <v>0.22474705992831401</v>
      </c>
      <c r="BC12" s="14">
        <v>0.25668763274179701</v>
      </c>
      <c r="BD12" s="14"/>
      <c r="BE12" s="14">
        <v>0.23094269904899101</v>
      </c>
      <c r="BF12" s="14">
        <v>0.21820192784054801</v>
      </c>
      <c r="BG12" s="14"/>
      <c r="BH12" s="14">
        <v>0.195993429520569</v>
      </c>
      <c r="BI12" s="14">
        <v>0.23475722190679199</v>
      </c>
    </row>
    <row r="13" spans="2:61" x14ac:dyDescent="0.35">
      <c r="B13" s="15" t="s">
        <v>192</v>
      </c>
      <c r="C13" s="14">
        <v>0.47547713135672198</v>
      </c>
      <c r="D13" s="14">
        <v>0.44649955498183103</v>
      </c>
      <c r="E13" s="14">
        <v>0.50514311258858402</v>
      </c>
      <c r="F13" s="14"/>
      <c r="G13" s="14">
        <v>0.46057233783020102</v>
      </c>
      <c r="H13" s="14">
        <v>0.43010100078278501</v>
      </c>
      <c r="I13" s="14">
        <v>0.41151623285744299</v>
      </c>
      <c r="J13" s="14">
        <v>0.55719955991784598</v>
      </c>
      <c r="K13" s="14">
        <v>0.54760840020850399</v>
      </c>
      <c r="L13" s="14">
        <v>0.47433121165019498</v>
      </c>
      <c r="M13" s="14"/>
      <c r="N13" s="14">
        <v>0.56799905449487398</v>
      </c>
      <c r="O13" s="14">
        <v>0.45681724769860699</v>
      </c>
      <c r="P13" s="14"/>
      <c r="Q13" s="14">
        <v>0.55458842597254798</v>
      </c>
      <c r="R13" s="14">
        <v>0.40922187030754698</v>
      </c>
      <c r="S13" s="14">
        <v>0.455787595660057</v>
      </c>
      <c r="T13" s="14">
        <v>0.49804514741647798</v>
      </c>
      <c r="U13" s="14">
        <v>0.58328572437960502</v>
      </c>
      <c r="V13" s="14">
        <v>0.43930520499208697</v>
      </c>
      <c r="W13" s="14">
        <v>0.60903634200925005</v>
      </c>
      <c r="X13" s="14">
        <v>0.34343556558767102</v>
      </c>
      <c r="Y13" s="14">
        <v>0.51398055157065203</v>
      </c>
      <c r="Z13" s="14">
        <v>0.47708427491673799</v>
      </c>
      <c r="AA13" s="14"/>
      <c r="AB13" s="14">
        <v>0.43157258174776297</v>
      </c>
      <c r="AC13" s="14">
        <v>0.47787193773323</v>
      </c>
      <c r="AD13" s="14">
        <v>0.517708817455929</v>
      </c>
      <c r="AE13" s="14"/>
      <c r="AF13" s="14">
        <v>0.44874534068275301</v>
      </c>
      <c r="AG13" s="14">
        <v>0.49111520102814599</v>
      </c>
      <c r="AH13" s="14">
        <v>0.52933081580396502</v>
      </c>
      <c r="AI13" s="14">
        <v>0.50128677812561395</v>
      </c>
      <c r="AJ13" s="14"/>
      <c r="AK13" s="14">
        <v>0.40233407560516699</v>
      </c>
      <c r="AL13" s="14">
        <v>0.50877094514918397</v>
      </c>
      <c r="AM13" s="14">
        <v>0.57001509942559203</v>
      </c>
      <c r="AN13" s="14">
        <v>0.24791266854656399</v>
      </c>
      <c r="AO13" s="14"/>
      <c r="AP13" s="14">
        <v>0.36717314830153802</v>
      </c>
      <c r="AQ13" s="14">
        <v>0.424680781628132</v>
      </c>
      <c r="AR13" s="14">
        <v>0.58172626525717297</v>
      </c>
      <c r="AS13" s="14"/>
      <c r="AT13" s="14">
        <v>0.48405432389856501</v>
      </c>
      <c r="AU13" s="14">
        <v>0.48211358903162099</v>
      </c>
      <c r="AV13" s="14">
        <v>0.52617516893134597</v>
      </c>
      <c r="AW13" s="14"/>
      <c r="AX13" s="14">
        <v>0.42357249476201603</v>
      </c>
      <c r="AY13" s="14">
        <v>0.47220886986459099</v>
      </c>
      <c r="AZ13" s="14">
        <v>0.52276089158660499</v>
      </c>
      <c r="BA13" s="14"/>
      <c r="BB13" s="14">
        <v>0.47863255065357702</v>
      </c>
      <c r="BC13" s="14">
        <v>0.52638469258249199</v>
      </c>
      <c r="BD13" s="14"/>
      <c r="BE13" s="14">
        <v>0.47583106673702402</v>
      </c>
      <c r="BF13" s="14">
        <v>0.47483440911767</v>
      </c>
      <c r="BG13" s="14"/>
      <c r="BH13" s="14">
        <v>0.54336399888900999</v>
      </c>
      <c r="BI13" s="14">
        <v>0.45687015577862999</v>
      </c>
    </row>
    <row r="14" spans="2:61" x14ac:dyDescent="0.35">
      <c r="B14" s="15" t="s">
        <v>86</v>
      </c>
      <c r="C14" s="20">
        <v>1.07728194501437E-2</v>
      </c>
      <c r="D14" s="20">
        <v>9.83167955751626E-3</v>
      </c>
      <c r="E14" s="20">
        <v>1.17008073749194E-2</v>
      </c>
      <c r="F14" s="20"/>
      <c r="G14" s="20">
        <v>5.7823714809804401E-3</v>
      </c>
      <c r="H14" s="20">
        <v>1.5334371454515199E-2</v>
      </c>
      <c r="I14" s="20">
        <v>1.77703941746933E-2</v>
      </c>
      <c r="J14" s="20">
        <v>1.4565833240079699E-2</v>
      </c>
      <c r="K14" s="20">
        <v>7.4928056553178399E-3</v>
      </c>
      <c r="L14" s="20">
        <v>0</v>
      </c>
      <c r="M14" s="20"/>
      <c r="N14" s="20">
        <v>3.9161594510031998E-3</v>
      </c>
      <c r="O14" s="20">
        <v>1.2155675248289701E-2</v>
      </c>
      <c r="P14" s="20"/>
      <c r="Q14" s="20">
        <v>3.7891918616729303E-2</v>
      </c>
      <c r="R14" s="20">
        <v>3.7237809941167801E-3</v>
      </c>
      <c r="S14" s="20">
        <v>4.7475929344750402E-2</v>
      </c>
      <c r="T14" s="20">
        <v>0</v>
      </c>
      <c r="U14" s="20">
        <v>0</v>
      </c>
      <c r="V14" s="20">
        <v>7.23639845971833E-3</v>
      </c>
      <c r="W14" s="20">
        <v>0</v>
      </c>
      <c r="X14" s="20">
        <v>1.05653035224501E-2</v>
      </c>
      <c r="Y14" s="20">
        <v>0</v>
      </c>
      <c r="Z14" s="20">
        <v>4.4708551965622401E-2</v>
      </c>
      <c r="AA14" s="20"/>
      <c r="AB14" s="20">
        <v>0</v>
      </c>
      <c r="AC14" s="20">
        <v>1.2920112788203901E-2</v>
      </c>
      <c r="AD14" s="20">
        <v>7.5792002862609103E-3</v>
      </c>
      <c r="AE14" s="20"/>
      <c r="AF14" s="20">
        <v>4.9167261055140304E-3</v>
      </c>
      <c r="AG14" s="20">
        <v>5.52852563762103E-3</v>
      </c>
      <c r="AH14" s="20">
        <v>1.6401335112339099E-2</v>
      </c>
      <c r="AI14" s="20">
        <v>8.7253973449957205E-3</v>
      </c>
      <c r="AJ14" s="20"/>
      <c r="AK14" s="20">
        <v>5.1882620771052301E-3</v>
      </c>
      <c r="AL14" s="20">
        <v>4.0222928202964898E-3</v>
      </c>
      <c r="AM14" s="20">
        <v>1.9376649878890501E-2</v>
      </c>
      <c r="AN14" s="20">
        <v>0</v>
      </c>
      <c r="AO14" s="20"/>
      <c r="AP14" s="20">
        <v>0</v>
      </c>
      <c r="AQ14" s="20">
        <v>5.3384237098974196E-3</v>
      </c>
      <c r="AR14" s="20">
        <v>3.36877527662136E-3</v>
      </c>
      <c r="AS14" s="20"/>
      <c r="AT14" s="20">
        <v>4.7299890455454099E-3</v>
      </c>
      <c r="AU14" s="20">
        <v>1.9817133074002602E-3</v>
      </c>
      <c r="AV14" s="20">
        <v>7.6103283728627298E-3</v>
      </c>
      <c r="AW14" s="20"/>
      <c r="AX14" s="20">
        <v>0</v>
      </c>
      <c r="AY14" s="20">
        <v>4.0510939367155701E-3</v>
      </c>
      <c r="AZ14" s="20">
        <v>4.3933387389021999E-3</v>
      </c>
      <c r="BA14" s="20"/>
      <c r="BB14" s="20">
        <v>0</v>
      </c>
      <c r="BC14" s="20">
        <v>8.0253101302687896E-3</v>
      </c>
      <c r="BD14" s="20"/>
      <c r="BE14" s="20">
        <v>3.8597855897885502E-3</v>
      </c>
      <c r="BF14" s="20">
        <v>2.33264121358179E-2</v>
      </c>
      <c r="BG14" s="20"/>
      <c r="BH14" s="20">
        <v>9.2358221459005393E-3</v>
      </c>
      <c r="BI14" s="20">
        <v>1.1194091963418E-2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189</v>
      </c>
      <c r="C9" s="14">
        <v>0.24891995951266899</v>
      </c>
      <c r="D9" s="14">
        <v>0.27569946631733799</v>
      </c>
      <c r="E9" s="14">
        <v>0.226738440167571</v>
      </c>
      <c r="F9" s="14"/>
      <c r="G9" s="14">
        <v>0.174137829428299</v>
      </c>
      <c r="H9" s="14">
        <v>0.22005573212770299</v>
      </c>
      <c r="I9" s="14">
        <v>0.21963127540462099</v>
      </c>
      <c r="J9" s="14">
        <v>0.27989075832835603</v>
      </c>
      <c r="K9" s="14">
        <v>0.29824238755635402</v>
      </c>
      <c r="L9" s="14">
        <v>0.30245147477738799</v>
      </c>
      <c r="M9" s="14"/>
      <c r="N9" s="14">
        <v>0.25626396058178003</v>
      </c>
      <c r="O9" s="14">
        <v>0.24743881643990701</v>
      </c>
      <c r="P9" s="14"/>
      <c r="Q9" s="14">
        <v>0.280909019351895</v>
      </c>
      <c r="R9" s="14">
        <v>0.26394226117286301</v>
      </c>
      <c r="S9" s="14">
        <v>0.26035838166316699</v>
      </c>
      <c r="T9" s="14">
        <v>0.17825324860546299</v>
      </c>
      <c r="U9" s="14">
        <v>0.31292710721865302</v>
      </c>
      <c r="V9" s="14">
        <v>0.38235245468852502</v>
      </c>
      <c r="W9" s="14">
        <v>0.209408928773091</v>
      </c>
      <c r="X9" s="14">
        <v>0.14312659332394501</v>
      </c>
      <c r="Y9" s="14">
        <v>0.27989451020774297</v>
      </c>
      <c r="Z9" s="14">
        <v>2.6437207529325699E-2</v>
      </c>
      <c r="AA9" s="14"/>
      <c r="AB9" s="14">
        <v>0.370479514730649</v>
      </c>
      <c r="AC9" s="14">
        <v>0.21840391730615699</v>
      </c>
      <c r="AD9" s="14">
        <v>0.186655933600332</v>
      </c>
      <c r="AE9" s="14"/>
      <c r="AF9" s="14">
        <v>0.363507200093451</v>
      </c>
      <c r="AG9" s="14">
        <v>0.15232318630637001</v>
      </c>
      <c r="AH9" s="14">
        <v>0.234355222876094</v>
      </c>
      <c r="AI9" s="14">
        <v>0.175971666134558</v>
      </c>
      <c r="AJ9" s="14"/>
      <c r="AK9" s="14">
        <v>0.36909029691696299</v>
      </c>
      <c r="AL9" s="14">
        <v>0.15746340368234399</v>
      </c>
      <c r="AM9" s="14">
        <v>0.15592731705674501</v>
      </c>
      <c r="AN9" s="14">
        <v>0.32610930179209902</v>
      </c>
      <c r="AO9" s="14"/>
      <c r="AP9" s="14">
        <v>0.65122567080273097</v>
      </c>
      <c r="AQ9" s="14">
        <v>0.24556087971351701</v>
      </c>
      <c r="AR9" s="14">
        <v>0.13488872322960499</v>
      </c>
      <c r="AS9" s="14"/>
      <c r="AT9" s="14">
        <v>0.38434141457506499</v>
      </c>
      <c r="AU9" s="14">
        <v>0.19181617778049201</v>
      </c>
      <c r="AV9" s="14">
        <v>0.215758585479842</v>
      </c>
      <c r="AW9" s="14"/>
      <c r="AX9" s="14">
        <v>0.525071668574013</v>
      </c>
      <c r="AY9" s="14">
        <v>0.22049585163601601</v>
      </c>
      <c r="AZ9" s="14">
        <v>0.16462916242008699</v>
      </c>
      <c r="BA9" s="14"/>
      <c r="BB9" s="14">
        <v>0.27492045998098402</v>
      </c>
      <c r="BC9" s="14">
        <v>0.24179074715582399</v>
      </c>
      <c r="BD9" s="14"/>
      <c r="BE9" s="14">
        <v>0.26434684951856602</v>
      </c>
      <c r="BF9" s="14">
        <v>0.22090579128309401</v>
      </c>
      <c r="BG9" s="14"/>
      <c r="BH9" s="14">
        <v>0.271523418495415</v>
      </c>
      <c r="BI9" s="14">
        <v>0.24272462270364101</v>
      </c>
    </row>
    <row r="10" spans="2:61" x14ac:dyDescent="0.35">
      <c r="B10" s="15" t="s">
        <v>190</v>
      </c>
      <c r="C10" s="14">
        <v>0.33340152695727598</v>
      </c>
      <c r="D10" s="14">
        <v>0.294831762923776</v>
      </c>
      <c r="E10" s="14">
        <v>0.36300620343506701</v>
      </c>
      <c r="F10" s="14"/>
      <c r="G10" s="14">
        <v>0.34814769562524001</v>
      </c>
      <c r="H10" s="14">
        <v>0.34022431703880102</v>
      </c>
      <c r="I10" s="14">
        <v>0.32180715704704699</v>
      </c>
      <c r="J10" s="14">
        <v>0.33054163763990002</v>
      </c>
      <c r="K10" s="14">
        <v>0.28866067147366398</v>
      </c>
      <c r="L10" s="14">
        <v>0.36612665973385899</v>
      </c>
      <c r="M10" s="14"/>
      <c r="N10" s="14">
        <v>0.37800651658503298</v>
      </c>
      <c r="O10" s="14">
        <v>0.32440556266260301</v>
      </c>
      <c r="P10" s="14"/>
      <c r="Q10" s="14">
        <v>0.36235073639010801</v>
      </c>
      <c r="R10" s="14">
        <v>0.28000375608399097</v>
      </c>
      <c r="S10" s="14">
        <v>0.31732382439236501</v>
      </c>
      <c r="T10" s="14">
        <v>0.35573362969675698</v>
      </c>
      <c r="U10" s="14">
        <v>0.38119383782018401</v>
      </c>
      <c r="V10" s="14">
        <v>0.30468870007486099</v>
      </c>
      <c r="W10" s="14">
        <v>0.30460792838512202</v>
      </c>
      <c r="X10" s="14">
        <v>0.43022903296418402</v>
      </c>
      <c r="Y10" s="14">
        <v>0.365405502730485</v>
      </c>
      <c r="Z10" s="14">
        <v>0.36251592539135402</v>
      </c>
      <c r="AA10" s="14"/>
      <c r="AB10" s="14">
        <v>0.37651885594373402</v>
      </c>
      <c r="AC10" s="14">
        <v>0.33942649107908301</v>
      </c>
      <c r="AD10" s="14">
        <v>0.32161849826651301</v>
      </c>
      <c r="AE10" s="14"/>
      <c r="AF10" s="14">
        <v>0.38500029030940502</v>
      </c>
      <c r="AG10" s="14">
        <v>0.30907075156609298</v>
      </c>
      <c r="AH10" s="14">
        <v>0.233505311440449</v>
      </c>
      <c r="AI10" s="14">
        <v>0.31757936839497902</v>
      </c>
      <c r="AJ10" s="14"/>
      <c r="AK10" s="14">
        <v>0.39206409930939701</v>
      </c>
      <c r="AL10" s="14">
        <v>0.31708222762457799</v>
      </c>
      <c r="AM10" s="14">
        <v>0.21995515378335601</v>
      </c>
      <c r="AN10" s="14">
        <v>8.7013610170906294E-2</v>
      </c>
      <c r="AO10" s="14"/>
      <c r="AP10" s="14">
        <v>0.26988151185167503</v>
      </c>
      <c r="AQ10" s="14">
        <v>0.45734073247524898</v>
      </c>
      <c r="AR10" s="14">
        <v>0.25069302782338798</v>
      </c>
      <c r="AS10" s="14"/>
      <c r="AT10" s="14">
        <v>0.31660844925982301</v>
      </c>
      <c r="AU10" s="14">
        <v>0.403197257241175</v>
      </c>
      <c r="AV10" s="14">
        <v>0.20835130875791899</v>
      </c>
      <c r="AW10" s="14"/>
      <c r="AX10" s="14">
        <v>0.29253513012552301</v>
      </c>
      <c r="AY10" s="14">
        <v>0.41341597815137299</v>
      </c>
      <c r="AZ10" s="14">
        <v>0.24732376003915499</v>
      </c>
      <c r="BA10" s="14"/>
      <c r="BB10" s="14">
        <v>0.39782674487499298</v>
      </c>
      <c r="BC10" s="14">
        <v>0.34099028141269</v>
      </c>
      <c r="BD10" s="14"/>
      <c r="BE10" s="14">
        <v>0.32966498177956299</v>
      </c>
      <c r="BF10" s="14">
        <v>0.34018683528357202</v>
      </c>
      <c r="BG10" s="14"/>
      <c r="BH10" s="14">
        <v>0.29384281929839001</v>
      </c>
      <c r="BI10" s="14">
        <v>0.34424409392296601</v>
      </c>
    </row>
    <row r="11" spans="2:61" x14ac:dyDescent="0.35">
      <c r="B11" s="15" t="s">
        <v>82</v>
      </c>
      <c r="C11" s="14">
        <v>0.155738271791206</v>
      </c>
      <c r="D11" s="14">
        <v>0.14829232005141299</v>
      </c>
      <c r="E11" s="14">
        <v>0.163616321942645</v>
      </c>
      <c r="F11" s="14"/>
      <c r="G11" s="14">
        <v>0.199061074151024</v>
      </c>
      <c r="H11" s="14">
        <v>0.155435524427469</v>
      </c>
      <c r="I11" s="14">
        <v>0.14049158072068499</v>
      </c>
      <c r="J11" s="14">
        <v>0.17133896651723801</v>
      </c>
      <c r="K11" s="14">
        <v>0.16318756711256699</v>
      </c>
      <c r="L11" s="14">
        <v>0.119696680487722</v>
      </c>
      <c r="M11" s="14"/>
      <c r="N11" s="14">
        <v>0.13975921719614401</v>
      </c>
      <c r="O11" s="14">
        <v>0.15896093826416</v>
      </c>
      <c r="P11" s="14"/>
      <c r="Q11" s="14">
        <v>0.18004803466878799</v>
      </c>
      <c r="R11" s="14">
        <v>0.19848090754106701</v>
      </c>
      <c r="S11" s="14">
        <v>0.158892234821261</v>
      </c>
      <c r="T11" s="14">
        <v>0.11503858996902599</v>
      </c>
      <c r="U11" s="14">
        <v>0.11336261851969701</v>
      </c>
      <c r="V11" s="14">
        <v>0.13366144127178101</v>
      </c>
      <c r="W11" s="14">
        <v>0.123987627321092</v>
      </c>
      <c r="X11" s="14">
        <v>0.14131725422199001</v>
      </c>
      <c r="Y11" s="14">
        <v>0.13686054895929101</v>
      </c>
      <c r="Z11" s="14">
        <v>0.237325116065221</v>
      </c>
      <c r="AA11" s="14"/>
      <c r="AB11" s="14">
        <v>0.11162063025777</v>
      </c>
      <c r="AC11" s="14">
        <v>0.18458058655246001</v>
      </c>
      <c r="AD11" s="14">
        <v>0.161775412133602</v>
      </c>
      <c r="AE11" s="14"/>
      <c r="AF11" s="14">
        <v>0.113073972700917</v>
      </c>
      <c r="AG11" s="14">
        <v>0.170213182022348</v>
      </c>
      <c r="AH11" s="14">
        <v>0.245986019312504</v>
      </c>
      <c r="AI11" s="14">
        <v>0.19755673888157901</v>
      </c>
      <c r="AJ11" s="14"/>
      <c r="AK11" s="14">
        <v>0.123969643219928</v>
      </c>
      <c r="AL11" s="14">
        <v>0.15627597061266599</v>
      </c>
      <c r="AM11" s="14">
        <v>0.213811209851305</v>
      </c>
      <c r="AN11" s="14">
        <v>0.49345584919834501</v>
      </c>
      <c r="AO11" s="14"/>
      <c r="AP11" s="14">
        <v>1.1682693192213199E-2</v>
      </c>
      <c r="AQ11" s="14">
        <v>0.15979065711062501</v>
      </c>
      <c r="AR11" s="14">
        <v>0.17250257651989201</v>
      </c>
      <c r="AS11" s="14"/>
      <c r="AT11" s="14">
        <v>0.111766430675988</v>
      </c>
      <c r="AU11" s="14">
        <v>0.14297898129144301</v>
      </c>
      <c r="AV11" s="14">
        <v>0.19016802641168301</v>
      </c>
      <c r="AW11" s="14"/>
      <c r="AX11" s="14">
        <v>9.1498574243671096E-2</v>
      </c>
      <c r="AY11" s="14">
        <v>0.154991936575332</v>
      </c>
      <c r="AZ11" s="14">
        <v>0.169538352120608</v>
      </c>
      <c r="BA11" s="14"/>
      <c r="BB11" s="14">
        <v>0.108158037630394</v>
      </c>
      <c r="BC11" s="14">
        <v>0.168404856630991</v>
      </c>
      <c r="BD11" s="14"/>
      <c r="BE11" s="14">
        <v>0.14296117281225701</v>
      </c>
      <c r="BF11" s="14">
        <v>0.17894060227683101</v>
      </c>
      <c r="BG11" s="14"/>
      <c r="BH11" s="14">
        <v>0.18487566773497899</v>
      </c>
      <c r="BI11" s="14">
        <v>0.147752061284776</v>
      </c>
    </row>
    <row r="12" spans="2:61" x14ac:dyDescent="0.35">
      <c r="B12" s="15" t="s">
        <v>191</v>
      </c>
      <c r="C12" s="14">
        <v>0.140935056824956</v>
      </c>
      <c r="D12" s="14">
        <v>0.151218815111858</v>
      </c>
      <c r="E12" s="14">
        <v>0.13276181607840701</v>
      </c>
      <c r="F12" s="14"/>
      <c r="G12" s="14">
        <v>0.150116626378067</v>
      </c>
      <c r="H12" s="14">
        <v>0.13385323730236501</v>
      </c>
      <c r="I12" s="14">
        <v>0.192230051181217</v>
      </c>
      <c r="J12" s="14">
        <v>0.127240370458509</v>
      </c>
      <c r="K12" s="14">
        <v>0.116896034872964</v>
      </c>
      <c r="L12" s="14">
        <v>0.115028880053462</v>
      </c>
      <c r="M12" s="14"/>
      <c r="N12" s="14">
        <v>0.11709218408727901</v>
      </c>
      <c r="O12" s="14">
        <v>0.145743703427513</v>
      </c>
      <c r="P12" s="14"/>
      <c r="Q12" s="14">
        <v>6.4988592265318695E-2</v>
      </c>
      <c r="R12" s="14">
        <v>0.12895196024247599</v>
      </c>
      <c r="S12" s="14">
        <v>0.13947713269342199</v>
      </c>
      <c r="T12" s="14">
        <v>0.15976896567048501</v>
      </c>
      <c r="U12" s="14">
        <v>5.5771625149506399E-2</v>
      </c>
      <c r="V12" s="14">
        <v>8.9002990217658895E-2</v>
      </c>
      <c r="W12" s="14">
        <v>0.21552647648606801</v>
      </c>
      <c r="X12" s="14">
        <v>0.178362030269654</v>
      </c>
      <c r="Y12" s="14">
        <v>0.12719208610949401</v>
      </c>
      <c r="Z12" s="14">
        <v>0.19218028501524401</v>
      </c>
      <c r="AA12" s="14"/>
      <c r="AB12" s="14">
        <v>9.1417481407807005E-2</v>
      </c>
      <c r="AC12" s="14">
        <v>0.14943392024416599</v>
      </c>
      <c r="AD12" s="14">
        <v>0.16623272098651601</v>
      </c>
      <c r="AE12" s="14"/>
      <c r="AF12" s="14">
        <v>9.0801413605293896E-2</v>
      </c>
      <c r="AG12" s="14">
        <v>0.18727684021726601</v>
      </c>
      <c r="AH12" s="14">
        <v>0.21370703623507301</v>
      </c>
      <c r="AI12" s="14">
        <v>0.1592938828686</v>
      </c>
      <c r="AJ12" s="14"/>
      <c r="AK12" s="14">
        <v>8.1150915774352503E-2</v>
      </c>
      <c r="AL12" s="14">
        <v>0.20432837246833499</v>
      </c>
      <c r="AM12" s="14">
        <v>0.18865137326613701</v>
      </c>
      <c r="AN12" s="14">
        <v>9.3421238838649695E-2</v>
      </c>
      <c r="AO12" s="14"/>
      <c r="AP12" s="14">
        <v>3.8311607385438401E-2</v>
      </c>
      <c r="AQ12" s="14">
        <v>0.105225191330896</v>
      </c>
      <c r="AR12" s="14">
        <v>0.21464915322838099</v>
      </c>
      <c r="AS12" s="14"/>
      <c r="AT12" s="14">
        <v>9.7991700917094401E-2</v>
      </c>
      <c r="AU12" s="14">
        <v>0.16679148751834499</v>
      </c>
      <c r="AV12" s="14">
        <v>0.169191349731033</v>
      </c>
      <c r="AW12" s="14"/>
      <c r="AX12" s="14">
        <v>5.4708783581739397E-2</v>
      </c>
      <c r="AY12" s="14">
        <v>0.1385609214653</v>
      </c>
      <c r="AZ12" s="14">
        <v>0.19367785500989201</v>
      </c>
      <c r="BA12" s="14"/>
      <c r="BB12" s="14">
        <v>0.12808070476714201</v>
      </c>
      <c r="BC12" s="14">
        <v>0.13949508545690101</v>
      </c>
      <c r="BD12" s="14"/>
      <c r="BE12" s="14">
        <v>0.14701917894490499</v>
      </c>
      <c r="BF12" s="14">
        <v>0.129886710688285</v>
      </c>
      <c r="BG12" s="14"/>
      <c r="BH12" s="14">
        <v>0.151733678513429</v>
      </c>
      <c r="BI12" s="14">
        <v>0.13797528423066299</v>
      </c>
    </row>
    <row r="13" spans="2:61" x14ac:dyDescent="0.35">
      <c r="B13" s="15" t="s">
        <v>192</v>
      </c>
      <c r="C13" s="14">
        <v>0.10775481730676401</v>
      </c>
      <c r="D13" s="14">
        <v>0.118294652761933</v>
      </c>
      <c r="E13" s="14">
        <v>9.9099059388139205E-2</v>
      </c>
      <c r="F13" s="14"/>
      <c r="G13" s="14">
        <v>0.115883508525021</v>
      </c>
      <c r="H13" s="14">
        <v>0.12958023156693499</v>
      </c>
      <c r="I13" s="14">
        <v>0.104057971781466</v>
      </c>
      <c r="J13" s="14">
        <v>8.4397158141367598E-2</v>
      </c>
      <c r="K13" s="14">
        <v>0.12552053332913199</v>
      </c>
      <c r="L13" s="14">
        <v>9.0387523810463902E-2</v>
      </c>
      <c r="M13" s="14"/>
      <c r="N13" s="14">
        <v>0.104616926661879</v>
      </c>
      <c r="O13" s="14">
        <v>0.10838766920152999</v>
      </c>
      <c r="P13" s="14"/>
      <c r="Q13" s="14">
        <v>8.2602435559486098E-2</v>
      </c>
      <c r="R13" s="14">
        <v>0.11343780395412199</v>
      </c>
      <c r="S13" s="14">
        <v>0.11231043407762401</v>
      </c>
      <c r="T13" s="14">
        <v>0.19120556605826999</v>
      </c>
      <c r="U13" s="14">
        <v>0.112524482370149</v>
      </c>
      <c r="V13" s="14">
        <v>9.0294413747175006E-2</v>
      </c>
      <c r="W13" s="14">
        <v>0.13709379448416401</v>
      </c>
      <c r="X13" s="14">
        <v>8.7351688017172996E-2</v>
      </c>
      <c r="Y13" s="14">
        <v>8.6734560312054995E-2</v>
      </c>
      <c r="Z13" s="14">
        <v>0.13222249429633801</v>
      </c>
      <c r="AA13" s="14"/>
      <c r="AB13" s="14">
        <v>4.9963517660040202E-2</v>
      </c>
      <c r="AC13" s="14">
        <v>9.9555421667311003E-2</v>
      </c>
      <c r="AD13" s="14">
        <v>0.159162847744482</v>
      </c>
      <c r="AE13" s="14"/>
      <c r="AF13" s="14">
        <v>4.7617123290932199E-2</v>
      </c>
      <c r="AG13" s="14">
        <v>0.16995631222733101</v>
      </c>
      <c r="AH13" s="14">
        <v>3.7018815184463601E-2</v>
      </c>
      <c r="AI13" s="14">
        <v>0.138369979249996</v>
      </c>
      <c r="AJ13" s="14"/>
      <c r="AK13" s="14">
        <v>3.1407945771596203E-2</v>
      </c>
      <c r="AL13" s="14">
        <v>0.159661487152782</v>
      </c>
      <c r="AM13" s="14">
        <v>0.20384718187144099</v>
      </c>
      <c r="AN13" s="14">
        <v>0</v>
      </c>
      <c r="AO13" s="14"/>
      <c r="AP13" s="14">
        <v>2.3366816452742498E-2</v>
      </c>
      <c r="AQ13" s="14">
        <v>3.2082539369713198E-2</v>
      </c>
      <c r="AR13" s="14">
        <v>0.21314938836599401</v>
      </c>
      <c r="AS13" s="14"/>
      <c r="AT13" s="14">
        <v>8.6902837445655606E-2</v>
      </c>
      <c r="AU13" s="14">
        <v>8.6519191083393898E-2</v>
      </c>
      <c r="AV13" s="14">
        <v>0.208543901897558</v>
      </c>
      <c r="AW13" s="14"/>
      <c r="AX13" s="14">
        <v>3.0289307295578799E-2</v>
      </c>
      <c r="AY13" s="14">
        <v>6.4653926064386705E-2</v>
      </c>
      <c r="AZ13" s="14">
        <v>0.214520424774922</v>
      </c>
      <c r="BA13" s="14"/>
      <c r="BB13" s="14">
        <v>9.1014052746487301E-2</v>
      </c>
      <c r="BC13" s="14">
        <v>9.7319919859478299E-2</v>
      </c>
      <c r="BD13" s="14"/>
      <c r="BE13" s="14">
        <v>0.10810376834015201</v>
      </c>
      <c r="BF13" s="14">
        <v>0.107121146297928</v>
      </c>
      <c r="BG13" s="14"/>
      <c r="BH13" s="14">
        <v>8.0494742842558406E-2</v>
      </c>
      <c r="BI13" s="14">
        <v>0.115226476528206</v>
      </c>
    </row>
    <row r="14" spans="2:61" x14ac:dyDescent="0.35">
      <c r="B14" s="15" t="s">
        <v>86</v>
      </c>
      <c r="C14" s="20">
        <v>1.32503676071289E-2</v>
      </c>
      <c r="D14" s="20">
        <v>1.1662982833681701E-2</v>
      </c>
      <c r="E14" s="20">
        <v>1.47781589881708E-2</v>
      </c>
      <c r="F14" s="20"/>
      <c r="G14" s="20">
        <v>1.26532658923486E-2</v>
      </c>
      <c r="H14" s="20">
        <v>2.0850957536726999E-2</v>
      </c>
      <c r="I14" s="20">
        <v>2.1781963864963502E-2</v>
      </c>
      <c r="J14" s="20">
        <v>6.5911089146291398E-3</v>
      </c>
      <c r="K14" s="20">
        <v>7.4928056553178399E-3</v>
      </c>
      <c r="L14" s="20">
        <v>6.3087811371045598E-3</v>
      </c>
      <c r="M14" s="20"/>
      <c r="N14" s="20">
        <v>4.26119488788523E-3</v>
      </c>
      <c r="O14" s="20">
        <v>1.50633100042873E-2</v>
      </c>
      <c r="P14" s="20"/>
      <c r="Q14" s="20">
        <v>2.9101181764403999E-2</v>
      </c>
      <c r="R14" s="20">
        <v>1.51833110054798E-2</v>
      </c>
      <c r="S14" s="20">
        <v>1.16379923521625E-2</v>
      </c>
      <c r="T14" s="20">
        <v>0</v>
      </c>
      <c r="U14" s="20">
        <v>2.4220328921809201E-2</v>
      </c>
      <c r="V14" s="20">
        <v>0</v>
      </c>
      <c r="W14" s="20">
        <v>9.3752445504633707E-3</v>
      </c>
      <c r="X14" s="20">
        <v>1.9613401203053198E-2</v>
      </c>
      <c r="Y14" s="20">
        <v>3.91279168093326E-3</v>
      </c>
      <c r="Z14" s="20">
        <v>4.9318971702517499E-2</v>
      </c>
      <c r="AA14" s="20"/>
      <c r="AB14" s="20">
        <v>0</v>
      </c>
      <c r="AC14" s="20">
        <v>8.5996631508235295E-3</v>
      </c>
      <c r="AD14" s="20">
        <v>4.5545872685546001E-3</v>
      </c>
      <c r="AE14" s="20"/>
      <c r="AF14" s="20">
        <v>0</v>
      </c>
      <c r="AG14" s="20">
        <v>1.11597276605933E-2</v>
      </c>
      <c r="AH14" s="20">
        <v>3.5427594951416799E-2</v>
      </c>
      <c r="AI14" s="20">
        <v>1.1228364470288899E-2</v>
      </c>
      <c r="AJ14" s="20"/>
      <c r="AK14" s="20">
        <v>2.3170990077633099E-3</v>
      </c>
      <c r="AL14" s="20">
        <v>5.1885384592946296E-3</v>
      </c>
      <c r="AM14" s="20">
        <v>1.7807764171015601E-2</v>
      </c>
      <c r="AN14" s="20">
        <v>0</v>
      </c>
      <c r="AO14" s="20"/>
      <c r="AP14" s="20">
        <v>5.53170031519944E-3</v>
      </c>
      <c r="AQ14" s="20">
        <v>0</v>
      </c>
      <c r="AR14" s="20">
        <v>1.41171308327411E-2</v>
      </c>
      <c r="AS14" s="20"/>
      <c r="AT14" s="20">
        <v>2.3891671263742299E-3</v>
      </c>
      <c r="AU14" s="20">
        <v>8.6969050851506795E-3</v>
      </c>
      <c r="AV14" s="20">
        <v>7.9868277219652499E-3</v>
      </c>
      <c r="AW14" s="20"/>
      <c r="AX14" s="20">
        <v>5.89653617947394E-3</v>
      </c>
      <c r="AY14" s="20">
        <v>7.8813861075928797E-3</v>
      </c>
      <c r="AZ14" s="20">
        <v>1.03104456353373E-2</v>
      </c>
      <c r="BA14" s="20"/>
      <c r="BB14" s="20">
        <v>0</v>
      </c>
      <c r="BC14" s="20">
        <v>1.1999109484116499E-2</v>
      </c>
      <c r="BD14" s="20"/>
      <c r="BE14" s="20">
        <v>7.9040486045575398E-3</v>
      </c>
      <c r="BF14" s="20">
        <v>2.29589141702892E-2</v>
      </c>
      <c r="BG14" s="20"/>
      <c r="BH14" s="20">
        <v>1.75296731152274E-2</v>
      </c>
      <c r="BI14" s="20">
        <v>1.20774613297475E-2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521</v>
      </c>
      <c r="D7" s="10">
        <v>270</v>
      </c>
      <c r="E7" s="10">
        <v>247</v>
      </c>
      <c r="F7" s="10"/>
      <c r="G7" s="10">
        <v>69</v>
      </c>
      <c r="H7" s="10">
        <v>111</v>
      </c>
      <c r="I7" s="10">
        <v>103</v>
      </c>
      <c r="J7" s="10">
        <v>81</v>
      </c>
      <c r="K7" s="10">
        <v>83</v>
      </c>
      <c r="L7" s="10">
        <v>74</v>
      </c>
      <c r="M7" s="10"/>
      <c r="N7" s="10">
        <v>106</v>
      </c>
      <c r="O7" s="10">
        <v>415</v>
      </c>
      <c r="P7" s="10"/>
      <c r="Q7" s="10">
        <v>25</v>
      </c>
      <c r="R7" s="10">
        <v>100</v>
      </c>
      <c r="S7" s="10">
        <v>34</v>
      </c>
      <c r="T7" s="10">
        <v>31</v>
      </c>
      <c r="U7" s="10">
        <v>23</v>
      </c>
      <c r="V7" s="10">
        <v>53</v>
      </c>
      <c r="W7" s="10">
        <v>58</v>
      </c>
      <c r="X7" s="10">
        <v>48</v>
      </c>
      <c r="Y7" s="10">
        <v>100</v>
      </c>
      <c r="Z7" s="10">
        <v>23</v>
      </c>
      <c r="AA7" s="10"/>
      <c r="AB7" s="10">
        <v>148</v>
      </c>
      <c r="AC7" s="10">
        <v>127</v>
      </c>
      <c r="AD7" s="10">
        <v>192</v>
      </c>
      <c r="AE7" s="10"/>
      <c r="AF7" s="10">
        <v>214</v>
      </c>
      <c r="AG7" s="10">
        <v>204</v>
      </c>
      <c r="AH7" s="10">
        <v>24</v>
      </c>
      <c r="AI7" s="10">
        <v>67</v>
      </c>
      <c r="AJ7" s="10"/>
      <c r="AK7" s="10">
        <v>194</v>
      </c>
      <c r="AL7" s="10">
        <v>176</v>
      </c>
      <c r="AM7" s="10">
        <v>55</v>
      </c>
      <c r="AN7" s="10">
        <v>8</v>
      </c>
      <c r="AO7" s="10"/>
      <c r="AP7" s="10">
        <v>77</v>
      </c>
      <c r="AQ7" s="10">
        <v>201</v>
      </c>
      <c r="AR7" s="10">
        <v>212</v>
      </c>
      <c r="AS7" s="10"/>
      <c r="AT7" s="10">
        <v>162</v>
      </c>
      <c r="AU7" s="10">
        <v>237</v>
      </c>
      <c r="AV7" s="10">
        <v>75</v>
      </c>
      <c r="AW7" s="10"/>
      <c r="AX7" s="10">
        <v>81</v>
      </c>
      <c r="AY7" s="10">
        <v>255</v>
      </c>
      <c r="AZ7" s="10">
        <v>159</v>
      </c>
      <c r="BA7" s="10"/>
      <c r="BB7" s="10">
        <v>84</v>
      </c>
      <c r="BC7" s="10">
        <v>152</v>
      </c>
      <c r="BD7" s="10"/>
      <c r="BE7" s="10">
        <v>340</v>
      </c>
      <c r="BF7" s="10">
        <v>181</v>
      </c>
      <c r="BG7" s="10"/>
      <c r="BH7" s="10">
        <v>105</v>
      </c>
      <c r="BI7" s="10">
        <v>416</v>
      </c>
    </row>
    <row r="8" spans="2:61" ht="30" customHeight="1" x14ac:dyDescent="0.35">
      <c r="B8" s="11" t="s">
        <v>18</v>
      </c>
      <c r="C8" s="11">
        <v>523</v>
      </c>
      <c r="D8" s="11">
        <v>250</v>
      </c>
      <c r="E8" s="11">
        <v>269</v>
      </c>
      <c r="F8" s="11"/>
      <c r="G8" s="11">
        <v>60</v>
      </c>
      <c r="H8" s="11">
        <v>99</v>
      </c>
      <c r="I8" s="11">
        <v>100</v>
      </c>
      <c r="J8" s="11">
        <v>86</v>
      </c>
      <c r="K8" s="11">
        <v>78</v>
      </c>
      <c r="L8" s="11">
        <v>100</v>
      </c>
      <c r="M8" s="11"/>
      <c r="N8" s="11">
        <v>96</v>
      </c>
      <c r="O8" s="11">
        <v>427</v>
      </c>
      <c r="P8" s="11"/>
      <c r="Q8" s="11">
        <v>25</v>
      </c>
      <c r="R8" s="11">
        <v>106</v>
      </c>
      <c r="S8" s="11">
        <v>33</v>
      </c>
      <c r="T8" s="11">
        <v>32</v>
      </c>
      <c r="U8" s="11">
        <v>24</v>
      </c>
      <c r="V8" s="11">
        <v>51</v>
      </c>
      <c r="W8" s="11">
        <v>58</v>
      </c>
      <c r="X8" s="11">
        <v>49</v>
      </c>
      <c r="Y8" s="11">
        <v>97</v>
      </c>
      <c r="Z8" s="11">
        <v>23</v>
      </c>
      <c r="AA8" s="11"/>
      <c r="AB8" s="11">
        <v>152</v>
      </c>
      <c r="AC8" s="11">
        <v>130</v>
      </c>
      <c r="AD8" s="11">
        <v>187</v>
      </c>
      <c r="AE8" s="11"/>
      <c r="AF8" s="11">
        <v>217</v>
      </c>
      <c r="AG8" s="11">
        <v>203</v>
      </c>
      <c r="AH8" s="11">
        <v>24</v>
      </c>
      <c r="AI8" s="11">
        <v>67</v>
      </c>
      <c r="AJ8" s="11"/>
      <c r="AK8" s="11">
        <v>195</v>
      </c>
      <c r="AL8" s="11">
        <v>170</v>
      </c>
      <c r="AM8" s="11">
        <v>60</v>
      </c>
      <c r="AN8" s="11">
        <v>7</v>
      </c>
      <c r="AO8" s="11"/>
      <c r="AP8" s="11">
        <v>81</v>
      </c>
      <c r="AQ8" s="11">
        <v>193</v>
      </c>
      <c r="AR8" s="11">
        <v>211</v>
      </c>
      <c r="AS8" s="11"/>
      <c r="AT8" s="11">
        <v>160</v>
      </c>
      <c r="AU8" s="11">
        <v>240</v>
      </c>
      <c r="AV8" s="11">
        <v>72</v>
      </c>
      <c r="AW8" s="11"/>
      <c r="AX8" s="11">
        <v>80</v>
      </c>
      <c r="AY8" s="11">
        <v>261</v>
      </c>
      <c r="AZ8" s="11">
        <v>156</v>
      </c>
      <c r="BA8" s="11"/>
      <c r="BB8" s="11">
        <v>76</v>
      </c>
      <c r="BC8" s="11">
        <v>159</v>
      </c>
      <c r="BD8" s="11"/>
      <c r="BE8" s="11">
        <v>338</v>
      </c>
      <c r="BF8" s="11">
        <v>186</v>
      </c>
      <c r="BG8" s="11"/>
      <c r="BH8" s="11">
        <v>104</v>
      </c>
      <c r="BI8" s="11">
        <v>419</v>
      </c>
    </row>
    <row r="9" spans="2:61" x14ac:dyDescent="0.35">
      <c r="B9" s="15" t="s">
        <v>189</v>
      </c>
      <c r="C9" s="14">
        <v>0.112769134390107</v>
      </c>
      <c r="D9" s="14">
        <v>0.13125985200009699</v>
      </c>
      <c r="E9" s="14">
        <v>9.7246026986520406E-2</v>
      </c>
      <c r="F9" s="14"/>
      <c r="G9" s="14">
        <v>0.119162258688737</v>
      </c>
      <c r="H9" s="14">
        <v>0.18452075019053299</v>
      </c>
      <c r="I9" s="14">
        <v>0.12960007791436201</v>
      </c>
      <c r="J9" s="14">
        <v>9.5191593194624197E-2</v>
      </c>
      <c r="K9" s="14">
        <v>4.5571410441312701E-2</v>
      </c>
      <c r="L9" s="14">
        <v>8.8240120710887104E-2</v>
      </c>
      <c r="M9" s="14"/>
      <c r="N9" s="14">
        <v>0.106461097153853</v>
      </c>
      <c r="O9" s="14">
        <v>0.11418706246636599</v>
      </c>
      <c r="P9" s="14"/>
      <c r="Q9" s="14">
        <v>0.153124576718811</v>
      </c>
      <c r="R9" s="14">
        <v>0.12203814606633601</v>
      </c>
      <c r="S9" s="14">
        <v>9.9339980977347794E-2</v>
      </c>
      <c r="T9" s="14">
        <v>2.6838020726737102E-2</v>
      </c>
      <c r="U9" s="14">
        <v>0.15294710637144801</v>
      </c>
      <c r="V9" s="14">
        <v>0.124961103036732</v>
      </c>
      <c r="W9" s="14">
        <v>0.106980927490525</v>
      </c>
      <c r="X9" s="14">
        <v>0.104559804519398</v>
      </c>
      <c r="Y9" s="14">
        <v>0.133965817693322</v>
      </c>
      <c r="Z9" s="14">
        <v>5.2808770082023199E-2</v>
      </c>
      <c r="AA9" s="14"/>
      <c r="AB9" s="14">
        <v>0.24250305549704401</v>
      </c>
      <c r="AC9" s="14">
        <v>2.2903977085194E-2</v>
      </c>
      <c r="AD9" s="14">
        <v>9.2238523111997206E-2</v>
      </c>
      <c r="AE9" s="14"/>
      <c r="AF9" s="14">
        <v>0.19122966732348601</v>
      </c>
      <c r="AG9" s="14">
        <v>5.2455528492260498E-2</v>
      </c>
      <c r="AH9" s="14">
        <v>3.6186807779506801E-2</v>
      </c>
      <c r="AI9" s="14">
        <v>6.2366146719263799E-2</v>
      </c>
      <c r="AJ9" s="14"/>
      <c r="AK9" s="14">
        <v>0.231556717659848</v>
      </c>
      <c r="AL9" s="14">
        <v>5.0729983906241401E-2</v>
      </c>
      <c r="AM9" s="14">
        <v>3.59021134931857E-2</v>
      </c>
      <c r="AN9" s="14">
        <v>0.123817685364948</v>
      </c>
      <c r="AO9" s="14"/>
      <c r="AP9" s="14">
        <v>0.47841206161354499</v>
      </c>
      <c r="AQ9" s="14">
        <v>4.2810637804042199E-2</v>
      </c>
      <c r="AR9" s="14">
        <v>5.3927819985930103E-2</v>
      </c>
      <c r="AS9" s="14"/>
      <c r="AT9" s="14">
        <v>0.21216496086796099</v>
      </c>
      <c r="AU9" s="14">
        <v>7.1163330113243606E-2</v>
      </c>
      <c r="AV9" s="14">
        <v>7.9333722667756401E-2</v>
      </c>
      <c r="AW9" s="14"/>
      <c r="AX9" s="14">
        <v>0.27775042540005501</v>
      </c>
      <c r="AY9" s="14">
        <v>7.2234784738376995E-2</v>
      </c>
      <c r="AZ9" s="14">
        <v>9.7896652000005996E-2</v>
      </c>
      <c r="BA9" s="14"/>
      <c r="BB9" s="14">
        <v>0.17963993267312101</v>
      </c>
      <c r="BC9" s="14">
        <v>8.5918082583503003E-2</v>
      </c>
      <c r="BD9" s="14"/>
      <c r="BE9" s="14">
        <v>0.12380132996750901</v>
      </c>
      <c r="BF9" s="14">
        <v>9.2700815889687704E-2</v>
      </c>
      <c r="BG9" s="14"/>
      <c r="BH9" s="14">
        <v>0.13029279984513301</v>
      </c>
      <c r="BI9" s="14">
        <v>0.108413740160517</v>
      </c>
    </row>
    <row r="10" spans="2:61" x14ac:dyDescent="0.35">
      <c r="B10" s="15" t="s">
        <v>190</v>
      </c>
      <c r="C10" s="14">
        <v>0.180756778643165</v>
      </c>
      <c r="D10" s="14">
        <v>0.18670230464038401</v>
      </c>
      <c r="E10" s="14">
        <v>0.17102549819683099</v>
      </c>
      <c r="F10" s="14"/>
      <c r="G10" s="14">
        <v>0.133014326976579</v>
      </c>
      <c r="H10" s="14">
        <v>0.11488577856729</v>
      </c>
      <c r="I10" s="14">
        <v>0.13799532669054701</v>
      </c>
      <c r="J10" s="14">
        <v>0.26848802529068</v>
      </c>
      <c r="K10" s="14">
        <v>0.25136086846021799</v>
      </c>
      <c r="L10" s="14">
        <v>0.187176491913462</v>
      </c>
      <c r="M10" s="14"/>
      <c r="N10" s="14">
        <v>0.225808439537039</v>
      </c>
      <c r="O10" s="14">
        <v>0.170630012983572</v>
      </c>
      <c r="P10" s="14"/>
      <c r="Q10" s="14">
        <v>6.5038177644169803E-2</v>
      </c>
      <c r="R10" s="14">
        <v>0.21613930033591899</v>
      </c>
      <c r="S10" s="14">
        <v>0.20931016045008599</v>
      </c>
      <c r="T10" s="14">
        <v>0.20456494001691</v>
      </c>
      <c r="U10" s="14">
        <v>0.155357570121819</v>
      </c>
      <c r="V10" s="14">
        <v>0.109275873423358</v>
      </c>
      <c r="W10" s="14">
        <v>0.22141183531040101</v>
      </c>
      <c r="X10" s="14">
        <v>0.174564389284005</v>
      </c>
      <c r="Y10" s="14">
        <v>0.197629368730704</v>
      </c>
      <c r="Z10" s="14">
        <v>4.8143269658350599E-2</v>
      </c>
      <c r="AA10" s="14"/>
      <c r="AB10" s="14">
        <v>0.31763514739129001</v>
      </c>
      <c r="AC10" s="14">
        <v>0.19755766657245599</v>
      </c>
      <c r="AD10" s="14">
        <v>0.10491565741203</v>
      </c>
      <c r="AE10" s="14"/>
      <c r="AF10" s="14">
        <v>0.29944632562246698</v>
      </c>
      <c r="AG10" s="14">
        <v>0.104851338846377</v>
      </c>
      <c r="AH10" s="14">
        <v>4.4459061905097103E-2</v>
      </c>
      <c r="AI10" s="14">
        <v>8.91096833670873E-2</v>
      </c>
      <c r="AJ10" s="14"/>
      <c r="AK10" s="14">
        <v>0.29400854380277103</v>
      </c>
      <c r="AL10" s="14">
        <v>0.11127144260505201</v>
      </c>
      <c r="AM10" s="14">
        <v>7.4781028442685193E-2</v>
      </c>
      <c r="AN10" s="14">
        <v>0.11591469313007401</v>
      </c>
      <c r="AO10" s="14"/>
      <c r="AP10" s="14">
        <v>0.33478067019187002</v>
      </c>
      <c r="AQ10" s="14">
        <v>0.279624276251427</v>
      </c>
      <c r="AR10" s="14">
        <v>3.95368460469252E-2</v>
      </c>
      <c r="AS10" s="14"/>
      <c r="AT10" s="14">
        <v>0.244352188345386</v>
      </c>
      <c r="AU10" s="14">
        <v>0.19154524785324301</v>
      </c>
      <c r="AV10" s="14">
        <v>9.10019353238809E-2</v>
      </c>
      <c r="AW10" s="14"/>
      <c r="AX10" s="14">
        <v>0.232045334874322</v>
      </c>
      <c r="AY10" s="14">
        <v>0.229051799583354</v>
      </c>
      <c r="AZ10" s="14">
        <v>8.5295821560581603E-2</v>
      </c>
      <c r="BA10" s="14"/>
      <c r="BB10" s="14">
        <v>0.19880567988509801</v>
      </c>
      <c r="BC10" s="14">
        <v>0.13660987281245701</v>
      </c>
      <c r="BD10" s="14"/>
      <c r="BE10" s="14">
        <v>0.210914202578314</v>
      </c>
      <c r="BF10" s="14">
        <v>0.12589836134657401</v>
      </c>
      <c r="BG10" s="14"/>
      <c r="BH10" s="14">
        <v>0.14620389088814101</v>
      </c>
      <c r="BI10" s="14">
        <v>0.189344676439442</v>
      </c>
    </row>
    <row r="11" spans="2:61" x14ac:dyDescent="0.35">
      <c r="B11" s="15" t="s">
        <v>82</v>
      </c>
      <c r="C11" s="14">
        <v>0.13891275646248399</v>
      </c>
      <c r="D11" s="14">
        <v>0.11148543798265</v>
      </c>
      <c r="E11" s="14">
        <v>0.15852503810906099</v>
      </c>
      <c r="F11" s="14"/>
      <c r="G11" s="14">
        <v>0.21023627742914999</v>
      </c>
      <c r="H11" s="14">
        <v>0.13604754119580501</v>
      </c>
      <c r="I11" s="14">
        <v>0.110270602231581</v>
      </c>
      <c r="J11" s="14">
        <v>0.124948906337363</v>
      </c>
      <c r="K11" s="14">
        <v>0.111658074262187</v>
      </c>
      <c r="L11" s="14">
        <v>0.160930681443234</v>
      </c>
      <c r="M11" s="14"/>
      <c r="N11" s="14">
        <v>9.7963958638780199E-2</v>
      </c>
      <c r="O11" s="14">
        <v>0.14811727570495001</v>
      </c>
      <c r="P11" s="14"/>
      <c r="Q11" s="14">
        <v>0.31262461981944401</v>
      </c>
      <c r="R11" s="14">
        <v>0.14990763721650899</v>
      </c>
      <c r="S11" s="14">
        <v>8.4466648068354605E-2</v>
      </c>
      <c r="T11" s="14">
        <v>5.33703828030389E-2</v>
      </c>
      <c r="U11" s="14">
        <v>0.120479856573358</v>
      </c>
      <c r="V11" s="14">
        <v>0.213891572399972</v>
      </c>
      <c r="W11" s="14">
        <v>5.33703886633215E-2</v>
      </c>
      <c r="X11" s="14">
        <v>0.20643064602198499</v>
      </c>
      <c r="Y11" s="14">
        <v>7.6617349355386097E-2</v>
      </c>
      <c r="Z11" s="14">
        <v>0.26959666696036</v>
      </c>
      <c r="AA11" s="14"/>
      <c r="AB11" s="14">
        <v>0.160648733194766</v>
      </c>
      <c r="AC11" s="14">
        <v>0.184055673657327</v>
      </c>
      <c r="AD11" s="14">
        <v>5.9081560975648401E-2</v>
      </c>
      <c r="AE11" s="14"/>
      <c r="AF11" s="14">
        <v>0.15753425566031401</v>
      </c>
      <c r="AG11" s="14">
        <v>5.9505017948650797E-2</v>
      </c>
      <c r="AH11" s="14">
        <v>0.29918530377379499</v>
      </c>
      <c r="AI11" s="14">
        <v>0.23962595651842999</v>
      </c>
      <c r="AJ11" s="14"/>
      <c r="AK11" s="14">
        <v>0.18143595582593899</v>
      </c>
      <c r="AL11" s="14">
        <v>4.9946779713080799E-2</v>
      </c>
      <c r="AM11" s="14">
        <v>0.19007438492680501</v>
      </c>
      <c r="AN11" s="14">
        <v>0.28387372260122501</v>
      </c>
      <c r="AO11" s="14"/>
      <c r="AP11" s="14">
        <v>8.0093994773349705E-2</v>
      </c>
      <c r="AQ11" s="14">
        <v>0.21173619460065801</v>
      </c>
      <c r="AR11" s="14">
        <v>6.2498937176860399E-2</v>
      </c>
      <c r="AS11" s="14"/>
      <c r="AT11" s="14">
        <v>0.14833370426959799</v>
      </c>
      <c r="AU11" s="14">
        <v>0.14257018143765601</v>
      </c>
      <c r="AV11" s="14">
        <v>4.26393490238786E-2</v>
      </c>
      <c r="AW11" s="14"/>
      <c r="AX11" s="14">
        <v>0.129826181940048</v>
      </c>
      <c r="AY11" s="14">
        <v>0.16362581067555501</v>
      </c>
      <c r="AZ11" s="14">
        <v>6.9838683459378201E-2</v>
      </c>
      <c r="BA11" s="14"/>
      <c r="BB11" s="14">
        <v>0.12560773003923401</v>
      </c>
      <c r="BC11" s="14">
        <v>0.149316452081729</v>
      </c>
      <c r="BD11" s="14"/>
      <c r="BE11" s="14">
        <v>0.121032293615526</v>
      </c>
      <c r="BF11" s="14">
        <v>0.17143854163644201</v>
      </c>
      <c r="BG11" s="14"/>
      <c r="BH11" s="14">
        <v>0.168511816188811</v>
      </c>
      <c r="BI11" s="14">
        <v>0.131556100729458</v>
      </c>
    </row>
    <row r="12" spans="2:61" x14ac:dyDescent="0.35">
      <c r="B12" s="15" t="s">
        <v>191</v>
      </c>
      <c r="C12" s="14">
        <v>0.16547056108053401</v>
      </c>
      <c r="D12" s="14">
        <v>0.15349311925496301</v>
      </c>
      <c r="E12" s="14">
        <v>0.179065852275337</v>
      </c>
      <c r="F12" s="14"/>
      <c r="G12" s="14">
        <v>0.18519713803135501</v>
      </c>
      <c r="H12" s="14">
        <v>0.18547321948878601</v>
      </c>
      <c r="I12" s="14">
        <v>0.17407454497502001</v>
      </c>
      <c r="J12" s="14">
        <v>0.145416096036318</v>
      </c>
      <c r="K12" s="14">
        <v>0.163721368257703</v>
      </c>
      <c r="L12" s="14">
        <v>0.14379946420148201</v>
      </c>
      <c r="M12" s="14"/>
      <c r="N12" s="14">
        <v>0.15049702894238101</v>
      </c>
      <c r="O12" s="14">
        <v>0.16883632935746101</v>
      </c>
      <c r="P12" s="14"/>
      <c r="Q12" s="14">
        <v>0.211754945052719</v>
      </c>
      <c r="R12" s="14">
        <v>0.17967846729370099</v>
      </c>
      <c r="S12" s="14">
        <v>0.26680558870214899</v>
      </c>
      <c r="T12" s="14">
        <v>0.13575210967225301</v>
      </c>
      <c r="U12" s="14">
        <v>0.187975736751474</v>
      </c>
      <c r="V12" s="14">
        <v>0.10144795339594501</v>
      </c>
      <c r="W12" s="14">
        <v>0.19704962847039501</v>
      </c>
      <c r="X12" s="14">
        <v>9.3909465695394906E-2</v>
      </c>
      <c r="Y12" s="14">
        <v>0.16504276098399701</v>
      </c>
      <c r="Z12" s="14">
        <v>0.124584648114546</v>
      </c>
      <c r="AA12" s="14"/>
      <c r="AB12" s="14">
        <v>0.146039754148997</v>
      </c>
      <c r="AC12" s="14">
        <v>0.227682281170136</v>
      </c>
      <c r="AD12" s="14">
        <v>0.13627168763478401</v>
      </c>
      <c r="AE12" s="14"/>
      <c r="AF12" s="14">
        <v>0.175144170949178</v>
      </c>
      <c r="AG12" s="14">
        <v>0.115618788036404</v>
      </c>
      <c r="AH12" s="14">
        <v>0.458921975313548</v>
      </c>
      <c r="AI12" s="14">
        <v>0.197605354987716</v>
      </c>
      <c r="AJ12" s="14"/>
      <c r="AK12" s="14">
        <v>0.162142370126549</v>
      </c>
      <c r="AL12" s="14">
        <v>0.11768444721345001</v>
      </c>
      <c r="AM12" s="14">
        <v>0.22844947093499399</v>
      </c>
      <c r="AN12" s="14">
        <v>0.110105207645344</v>
      </c>
      <c r="AO12" s="14"/>
      <c r="AP12" s="14">
        <v>4.6785905366746303E-2</v>
      </c>
      <c r="AQ12" s="14">
        <v>0.25266941401167597</v>
      </c>
      <c r="AR12" s="14">
        <v>0.12994040405129301</v>
      </c>
      <c r="AS12" s="14"/>
      <c r="AT12" s="14">
        <v>0.13360003476767701</v>
      </c>
      <c r="AU12" s="14">
        <v>0.19424423894026599</v>
      </c>
      <c r="AV12" s="14">
        <v>0.16961520128778401</v>
      </c>
      <c r="AW12" s="14"/>
      <c r="AX12" s="14">
        <v>0.11003987307655801</v>
      </c>
      <c r="AY12" s="14">
        <v>0.18684601515466401</v>
      </c>
      <c r="AZ12" s="14">
        <v>0.15160607839325199</v>
      </c>
      <c r="BA12" s="14"/>
      <c r="BB12" s="14">
        <v>0.129656111659988</v>
      </c>
      <c r="BC12" s="14">
        <v>0.18633254297273899</v>
      </c>
      <c r="BD12" s="14"/>
      <c r="BE12" s="14">
        <v>0.16815455796332601</v>
      </c>
      <c r="BF12" s="14">
        <v>0.16058818713057199</v>
      </c>
      <c r="BG12" s="14"/>
      <c r="BH12" s="14">
        <v>0.13184943208133701</v>
      </c>
      <c r="BI12" s="14">
        <v>0.173826876236814</v>
      </c>
    </row>
    <row r="13" spans="2:61" x14ac:dyDescent="0.35">
      <c r="B13" s="15" t="s">
        <v>192</v>
      </c>
      <c r="C13" s="14">
        <v>0.37523965949786497</v>
      </c>
      <c r="D13" s="14">
        <v>0.40863231519292897</v>
      </c>
      <c r="E13" s="14">
        <v>0.34975300901378897</v>
      </c>
      <c r="F13" s="14"/>
      <c r="G13" s="14">
        <v>0.29750871027603498</v>
      </c>
      <c r="H13" s="14">
        <v>0.36471617629039299</v>
      </c>
      <c r="I13" s="14">
        <v>0.409254887430687</v>
      </c>
      <c r="J13" s="14">
        <v>0.32383193918664999</v>
      </c>
      <c r="K13" s="14">
        <v>0.404395777190587</v>
      </c>
      <c r="L13" s="14">
        <v>0.41985324173093402</v>
      </c>
      <c r="M13" s="14"/>
      <c r="N13" s="14">
        <v>0.404583953158212</v>
      </c>
      <c r="O13" s="14">
        <v>0.368643614436516</v>
      </c>
      <c r="P13" s="14"/>
      <c r="Q13" s="14">
        <v>0.20813388645261899</v>
      </c>
      <c r="R13" s="14">
        <v>0.29693033776265598</v>
      </c>
      <c r="S13" s="14">
        <v>0.34007762180206302</v>
      </c>
      <c r="T13" s="14">
        <v>0.57947454678106103</v>
      </c>
      <c r="U13" s="14">
        <v>0.33193133001008701</v>
      </c>
      <c r="V13" s="14">
        <v>0.45042349774399199</v>
      </c>
      <c r="W13" s="14">
        <v>0.40736771148592499</v>
      </c>
      <c r="X13" s="14">
        <v>0.38183313774046201</v>
      </c>
      <c r="Y13" s="14">
        <v>0.40991241593053701</v>
      </c>
      <c r="Z13" s="14">
        <v>0.35298590187585899</v>
      </c>
      <c r="AA13" s="14"/>
      <c r="AB13" s="14">
        <v>0.12743046439060399</v>
      </c>
      <c r="AC13" s="14">
        <v>0.33168109580727401</v>
      </c>
      <c r="AD13" s="14">
        <v>0.60252066511634805</v>
      </c>
      <c r="AE13" s="14"/>
      <c r="AF13" s="14">
        <v>0.151212467899835</v>
      </c>
      <c r="AG13" s="14">
        <v>0.65953356846714295</v>
      </c>
      <c r="AH13" s="14">
        <v>0.16124685122805299</v>
      </c>
      <c r="AI13" s="14">
        <v>0.35460720044036298</v>
      </c>
      <c r="AJ13" s="14"/>
      <c r="AK13" s="14">
        <v>0.106612773422312</v>
      </c>
      <c r="AL13" s="14">
        <v>0.66462933988031603</v>
      </c>
      <c r="AM13" s="14">
        <v>0.470793002202331</v>
      </c>
      <c r="AN13" s="14">
        <v>0.27745995241208599</v>
      </c>
      <c r="AO13" s="14"/>
      <c r="AP13" s="14">
        <v>4.4595099617278103E-2</v>
      </c>
      <c r="AQ13" s="14">
        <v>0.17911872680871499</v>
      </c>
      <c r="AR13" s="14">
        <v>0.70834641703449697</v>
      </c>
      <c r="AS13" s="14"/>
      <c r="AT13" s="14">
        <v>0.25383858872187298</v>
      </c>
      <c r="AU13" s="14">
        <v>0.37374485157821602</v>
      </c>
      <c r="AV13" s="14">
        <v>0.59327433283702202</v>
      </c>
      <c r="AW13" s="14"/>
      <c r="AX13" s="14">
        <v>0.234880189828647</v>
      </c>
      <c r="AY13" s="14">
        <v>0.31678646797629101</v>
      </c>
      <c r="AZ13" s="14">
        <v>0.58517377685628902</v>
      </c>
      <c r="BA13" s="14"/>
      <c r="BB13" s="14">
        <v>0.35003155448511603</v>
      </c>
      <c r="BC13" s="14">
        <v>0.41632438517332498</v>
      </c>
      <c r="BD13" s="14"/>
      <c r="BE13" s="14">
        <v>0.36660540510019701</v>
      </c>
      <c r="BF13" s="14">
        <v>0.39094595894209999</v>
      </c>
      <c r="BG13" s="14"/>
      <c r="BH13" s="14">
        <v>0.392387006388559</v>
      </c>
      <c r="BI13" s="14">
        <v>0.37097779682465998</v>
      </c>
    </row>
    <row r="14" spans="2:61" x14ac:dyDescent="0.35">
      <c r="B14" s="15" t="s">
        <v>86</v>
      </c>
      <c r="C14" s="20">
        <v>2.6851109925844201E-2</v>
      </c>
      <c r="D14" s="20">
        <v>8.4269709289785805E-3</v>
      </c>
      <c r="E14" s="20">
        <v>4.4384575418462198E-2</v>
      </c>
      <c r="F14" s="20"/>
      <c r="G14" s="20">
        <v>5.48812885981452E-2</v>
      </c>
      <c r="H14" s="20">
        <v>1.43565342671937E-2</v>
      </c>
      <c r="I14" s="20">
        <v>3.8804560757803003E-2</v>
      </c>
      <c r="J14" s="20">
        <v>4.2123439954365398E-2</v>
      </c>
      <c r="K14" s="20">
        <v>2.3292501387992801E-2</v>
      </c>
      <c r="L14" s="20">
        <v>0</v>
      </c>
      <c r="M14" s="20"/>
      <c r="N14" s="20">
        <v>1.46855225697336E-2</v>
      </c>
      <c r="O14" s="20">
        <v>2.95857050511351E-2</v>
      </c>
      <c r="P14" s="20"/>
      <c r="Q14" s="20">
        <v>4.9323794312236699E-2</v>
      </c>
      <c r="R14" s="20">
        <v>3.5306111324877897E-2</v>
      </c>
      <c r="S14" s="20">
        <v>0</v>
      </c>
      <c r="T14" s="20">
        <v>0</v>
      </c>
      <c r="U14" s="20">
        <v>5.1308400171813699E-2</v>
      </c>
      <c r="V14" s="20">
        <v>0</v>
      </c>
      <c r="W14" s="20">
        <v>1.3819508579432E-2</v>
      </c>
      <c r="X14" s="20">
        <v>3.8702556738754799E-2</v>
      </c>
      <c r="Y14" s="20">
        <v>1.6832287306054301E-2</v>
      </c>
      <c r="Z14" s="20">
        <v>0.151880743308861</v>
      </c>
      <c r="AA14" s="20"/>
      <c r="AB14" s="20">
        <v>5.7428453772993202E-3</v>
      </c>
      <c r="AC14" s="20">
        <v>3.6119305707613E-2</v>
      </c>
      <c r="AD14" s="20">
        <v>4.9719057491922902E-3</v>
      </c>
      <c r="AE14" s="20"/>
      <c r="AF14" s="20">
        <v>2.5433112544721199E-2</v>
      </c>
      <c r="AG14" s="20">
        <v>8.0357582091643894E-3</v>
      </c>
      <c r="AH14" s="20">
        <v>0</v>
      </c>
      <c r="AI14" s="20">
        <v>5.66856579671393E-2</v>
      </c>
      <c r="AJ14" s="20"/>
      <c r="AK14" s="20">
        <v>2.4243639162581002E-2</v>
      </c>
      <c r="AL14" s="20">
        <v>5.7380066818598198E-3</v>
      </c>
      <c r="AM14" s="20">
        <v>0</v>
      </c>
      <c r="AN14" s="20">
        <v>8.8828738846323696E-2</v>
      </c>
      <c r="AO14" s="20"/>
      <c r="AP14" s="20">
        <v>1.53322684372117E-2</v>
      </c>
      <c r="AQ14" s="20">
        <v>3.40407505234828E-2</v>
      </c>
      <c r="AR14" s="20">
        <v>5.7495757044941096E-3</v>
      </c>
      <c r="AS14" s="20"/>
      <c r="AT14" s="20">
        <v>7.7105230275058001E-3</v>
      </c>
      <c r="AU14" s="20">
        <v>2.6732150077376299E-2</v>
      </c>
      <c r="AV14" s="20">
        <v>2.4135458859678601E-2</v>
      </c>
      <c r="AW14" s="20"/>
      <c r="AX14" s="20">
        <v>1.5457994880369801E-2</v>
      </c>
      <c r="AY14" s="20">
        <v>3.1455121871759001E-2</v>
      </c>
      <c r="AZ14" s="20">
        <v>1.0188987730493799E-2</v>
      </c>
      <c r="BA14" s="20"/>
      <c r="BB14" s="20">
        <v>1.6258991257442401E-2</v>
      </c>
      <c r="BC14" s="20">
        <v>2.54986643762471E-2</v>
      </c>
      <c r="BD14" s="20"/>
      <c r="BE14" s="20">
        <v>9.4922107751274406E-3</v>
      </c>
      <c r="BF14" s="20">
        <v>5.8428135054624498E-2</v>
      </c>
      <c r="BG14" s="20"/>
      <c r="BH14" s="20">
        <v>3.0755054608019E-2</v>
      </c>
      <c r="BI14" s="20">
        <v>2.5880809609108501E-2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480</v>
      </c>
      <c r="D7" s="10">
        <v>238</v>
      </c>
      <c r="E7" s="10">
        <v>242</v>
      </c>
      <c r="F7" s="10"/>
      <c r="G7" s="10">
        <v>81</v>
      </c>
      <c r="H7" s="10">
        <v>108</v>
      </c>
      <c r="I7" s="10">
        <v>103</v>
      </c>
      <c r="J7" s="10">
        <v>81</v>
      </c>
      <c r="K7" s="10">
        <v>58</v>
      </c>
      <c r="L7" s="10">
        <v>49</v>
      </c>
      <c r="M7" s="10"/>
      <c r="N7" s="10">
        <v>79</v>
      </c>
      <c r="O7" s="10">
        <v>401</v>
      </c>
      <c r="P7" s="10"/>
      <c r="Q7" s="10">
        <v>33</v>
      </c>
      <c r="R7" s="10">
        <v>93</v>
      </c>
      <c r="S7" s="10">
        <v>38</v>
      </c>
      <c r="T7" s="10">
        <v>26</v>
      </c>
      <c r="U7" s="10">
        <v>17</v>
      </c>
      <c r="V7" s="10">
        <v>41</v>
      </c>
      <c r="W7" s="10">
        <v>58</v>
      </c>
      <c r="X7" s="10">
        <v>47</v>
      </c>
      <c r="Y7" s="10">
        <v>89</v>
      </c>
      <c r="Z7" s="10">
        <v>17</v>
      </c>
      <c r="AA7" s="10"/>
      <c r="AB7" s="10">
        <v>126</v>
      </c>
      <c r="AC7" s="10">
        <v>133</v>
      </c>
      <c r="AD7" s="10">
        <v>176</v>
      </c>
      <c r="AE7" s="10"/>
      <c r="AF7" s="10">
        <v>195</v>
      </c>
      <c r="AG7" s="10">
        <v>172</v>
      </c>
      <c r="AH7" s="10">
        <v>23</v>
      </c>
      <c r="AI7" s="10">
        <v>80</v>
      </c>
      <c r="AJ7" s="10"/>
      <c r="AK7" s="10">
        <v>182</v>
      </c>
      <c r="AL7" s="10">
        <v>161</v>
      </c>
      <c r="AM7" s="10">
        <v>76</v>
      </c>
      <c r="AN7" s="10">
        <v>4</v>
      </c>
      <c r="AO7" s="10"/>
      <c r="AP7" s="10">
        <v>66</v>
      </c>
      <c r="AQ7" s="10">
        <v>184</v>
      </c>
      <c r="AR7" s="10">
        <v>210</v>
      </c>
      <c r="AS7" s="10"/>
      <c r="AT7" s="10">
        <v>141</v>
      </c>
      <c r="AU7" s="10">
        <v>229</v>
      </c>
      <c r="AV7" s="10">
        <v>72</v>
      </c>
      <c r="AW7" s="10"/>
      <c r="AX7" s="10">
        <v>74</v>
      </c>
      <c r="AY7" s="10">
        <v>231</v>
      </c>
      <c r="AZ7" s="10">
        <v>149</v>
      </c>
      <c r="BA7" s="10"/>
      <c r="BB7" s="10">
        <v>62</v>
      </c>
      <c r="BC7" s="10">
        <v>165</v>
      </c>
      <c r="BD7" s="10"/>
      <c r="BE7" s="10">
        <v>317</v>
      </c>
      <c r="BF7" s="10">
        <v>163</v>
      </c>
      <c r="BG7" s="10"/>
      <c r="BH7" s="10">
        <v>117</v>
      </c>
      <c r="BI7" s="10">
        <v>363</v>
      </c>
    </row>
    <row r="8" spans="2:61" ht="30" customHeight="1" x14ac:dyDescent="0.35">
      <c r="B8" s="11" t="s">
        <v>18</v>
      </c>
      <c r="C8" s="11">
        <v>478</v>
      </c>
      <c r="D8" s="11">
        <v>222</v>
      </c>
      <c r="E8" s="11">
        <v>256</v>
      </c>
      <c r="F8" s="11"/>
      <c r="G8" s="11">
        <v>69</v>
      </c>
      <c r="H8" s="11">
        <v>96</v>
      </c>
      <c r="I8" s="11">
        <v>99</v>
      </c>
      <c r="J8" s="11">
        <v>85</v>
      </c>
      <c r="K8" s="11">
        <v>57</v>
      </c>
      <c r="L8" s="11">
        <v>71</v>
      </c>
      <c r="M8" s="11"/>
      <c r="N8" s="11">
        <v>72</v>
      </c>
      <c r="O8" s="11">
        <v>406</v>
      </c>
      <c r="P8" s="11"/>
      <c r="Q8" s="11">
        <v>33</v>
      </c>
      <c r="R8" s="11">
        <v>95</v>
      </c>
      <c r="S8" s="11">
        <v>37</v>
      </c>
      <c r="T8" s="11">
        <v>27</v>
      </c>
      <c r="U8" s="11">
        <v>16</v>
      </c>
      <c r="V8" s="11">
        <v>40</v>
      </c>
      <c r="W8" s="11">
        <v>58</v>
      </c>
      <c r="X8" s="11">
        <v>47</v>
      </c>
      <c r="Y8" s="11">
        <v>86</v>
      </c>
      <c r="Z8" s="11">
        <v>19</v>
      </c>
      <c r="AA8" s="11"/>
      <c r="AB8" s="11">
        <v>121</v>
      </c>
      <c r="AC8" s="11">
        <v>135</v>
      </c>
      <c r="AD8" s="11">
        <v>172</v>
      </c>
      <c r="AE8" s="11"/>
      <c r="AF8" s="11">
        <v>190</v>
      </c>
      <c r="AG8" s="11">
        <v>172</v>
      </c>
      <c r="AH8" s="11">
        <v>22</v>
      </c>
      <c r="AI8" s="11">
        <v>83</v>
      </c>
      <c r="AJ8" s="11"/>
      <c r="AK8" s="11">
        <v>179</v>
      </c>
      <c r="AL8" s="11">
        <v>157</v>
      </c>
      <c r="AM8" s="11">
        <v>77</v>
      </c>
      <c r="AN8" s="11">
        <v>4</v>
      </c>
      <c r="AO8" s="11"/>
      <c r="AP8" s="11">
        <v>66</v>
      </c>
      <c r="AQ8" s="11">
        <v>182</v>
      </c>
      <c r="AR8" s="11">
        <v>209</v>
      </c>
      <c r="AS8" s="11"/>
      <c r="AT8" s="11">
        <v>139</v>
      </c>
      <c r="AU8" s="11">
        <v>230</v>
      </c>
      <c r="AV8" s="11">
        <v>69</v>
      </c>
      <c r="AW8" s="11"/>
      <c r="AX8" s="11">
        <v>71</v>
      </c>
      <c r="AY8" s="11">
        <v>234</v>
      </c>
      <c r="AZ8" s="11">
        <v>143</v>
      </c>
      <c r="BA8" s="11"/>
      <c r="BB8" s="11">
        <v>56</v>
      </c>
      <c r="BC8" s="11">
        <v>171</v>
      </c>
      <c r="BD8" s="11"/>
      <c r="BE8" s="11">
        <v>308</v>
      </c>
      <c r="BF8" s="11">
        <v>170</v>
      </c>
      <c r="BG8" s="11"/>
      <c r="BH8" s="11">
        <v>111</v>
      </c>
      <c r="BI8" s="11">
        <v>367</v>
      </c>
    </row>
    <row r="9" spans="2:61" x14ac:dyDescent="0.35">
      <c r="B9" s="15" t="s">
        <v>189</v>
      </c>
      <c r="C9" s="14">
        <v>0.133355982749532</v>
      </c>
      <c r="D9" s="14">
        <v>0.145083560510707</v>
      </c>
      <c r="E9" s="14">
        <v>0.123195543101748</v>
      </c>
      <c r="F9" s="14"/>
      <c r="G9" s="14">
        <v>6.6682565124813103E-2</v>
      </c>
      <c r="H9" s="14">
        <v>9.3237969626044401E-2</v>
      </c>
      <c r="I9" s="14">
        <v>0.176714515267719</v>
      </c>
      <c r="J9" s="14">
        <v>0.164576590190532</v>
      </c>
      <c r="K9" s="14">
        <v>0.12655633464118099</v>
      </c>
      <c r="L9" s="14">
        <v>0.16019885362974401</v>
      </c>
      <c r="M9" s="14"/>
      <c r="N9" s="14">
        <v>0.145380299819557</v>
      </c>
      <c r="O9" s="14">
        <v>0.13122322895494201</v>
      </c>
      <c r="P9" s="14"/>
      <c r="Q9" s="14">
        <v>9.3590361717307793E-2</v>
      </c>
      <c r="R9" s="14">
        <v>0.12833875298151001</v>
      </c>
      <c r="S9" s="14">
        <v>0.13717275231918799</v>
      </c>
      <c r="T9" s="14">
        <v>0</v>
      </c>
      <c r="U9" s="14">
        <v>0.127864773793816</v>
      </c>
      <c r="V9" s="14">
        <v>0.230734319780703</v>
      </c>
      <c r="W9" s="14">
        <v>0.112830065131878</v>
      </c>
      <c r="X9" s="14">
        <v>8.1384209390350001E-2</v>
      </c>
      <c r="Y9" s="14">
        <v>0.19777004291247299</v>
      </c>
      <c r="Z9" s="14">
        <v>5.07509347527259E-2</v>
      </c>
      <c r="AA9" s="14"/>
      <c r="AB9" s="14">
        <v>0.29600665187578701</v>
      </c>
      <c r="AC9" s="14">
        <v>7.1349418466716594E-2</v>
      </c>
      <c r="AD9" s="14">
        <v>8.8082440922518102E-2</v>
      </c>
      <c r="AE9" s="14"/>
      <c r="AF9" s="14">
        <v>0.26843825152566803</v>
      </c>
      <c r="AG9" s="14">
        <v>3.76117192836933E-2</v>
      </c>
      <c r="AH9" s="14">
        <v>0</v>
      </c>
      <c r="AI9" s="14">
        <v>6.1283692103499203E-2</v>
      </c>
      <c r="AJ9" s="14"/>
      <c r="AK9" s="14">
        <v>0.285237969627545</v>
      </c>
      <c r="AL9" s="14">
        <v>4.8208622867554202E-2</v>
      </c>
      <c r="AM9" s="14">
        <v>2.77006062597605E-2</v>
      </c>
      <c r="AN9" s="14">
        <v>0</v>
      </c>
      <c r="AO9" s="14"/>
      <c r="AP9" s="14">
        <v>0.59705207555817297</v>
      </c>
      <c r="AQ9" s="14">
        <v>9.75898458017493E-2</v>
      </c>
      <c r="AR9" s="14">
        <v>3.2220154100508797E-2</v>
      </c>
      <c r="AS9" s="14"/>
      <c r="AT9" s="14">
        <v>0.25764882070463901</v>
      </c>
      <c r="AU9" s="14">
        <v>8.81787015768173E-2</v>
      </c>
      <c r="AV9" s="14">
        <v>5.2877648984401802E-2</v>
      </c>
      <c r="AW9" s="14"/>
      <c r="AX9" s="14">
        <v>0.37952391509232503</v>
      </c>
      <c r="AY9" s="14">
        <v>0.116150911129866</v>
      </c>
      <c r="AZ9" s="14">
        <v>5.4843497102375703E-2</v>
      </c>
      <c r="BA9" s="14"/>
      <c r="BB9" s="14">
        <v>0.23141703936312299</v>
      </c>
      <c r="BC9" s="14">
        <v>0.14133294903329299</v>
      </c>
      <c r="BD9" s="14"/>
      <c r="BE9" s="14">
        <v>0.16064744436907599</v>
      </c>
      <c r="BF9" s="14">
        <v>8.3890090265968706E-2</v>
      </c>
      <c r="BG9" s="14"/>
      <c r="BH9" s="14">
        <v>0.15941267804498899</v>
      </c>
      <c r="BI9" s="14">
        <v>0.12545353266325601</v>
      </c>
    </row>
    <row r="10" spans="2:61" x14ac:dyDescent="0.35">
      <c r="B10" s="15" t="s">
        <v>190</v>
      </c>
      <c r="C10" s="14">
        <v>0.191431609914022</v>
      </c>
      <c r="D10" s="14">
        <v>0.18799211146216699</v>
      </c>
      <c r="E10" s="14">
        <v>0.19441149349700701</v>
      </c>
      <c r="F10" s="14"/>
      <c r="G10" s="14">
        <v>0.15464345720337999</v>
      </c>
      <c r="H10" s="14">
        <v>0.16141203240961499</v>
      </c>
      <c r="I10" s="14">
        <v>0.17949062553127099</v>
      </c>
      <c r="J10" s="14">
        <v>0.25163405096215102</v>
      </c>
      <c r="K10" s="14">
        <v>0.16924063069537101</v>
      </c>
      <c r="L10" s="14">
        <v>0.230261567306426</v>
      </c>
      <c r="M10" s="14"/>
      <c r="N10" s="14">
        <v>0.26354687190170401</v>
      </c>
      <c r="O10" s="14">
        <v>0.178640521841712</v>
      </c>
      <c r="P10" s="14"/>
      <c r="Q10" s="14">
        <v>0.12907449622151701</v>
      </c>
      <c r="R10" s="14">
        <v>0.17939611769507899</v>
      </c>
      <c r="S10" s="14">
        <v>0.13079259811753199</v>
      </c>
      <c r="T10" s="14">
        <v>0.247931276411126</v>
      </c>
      <c r="U10" s="14">
        <v>0.112879739985491</v>
      </c>
      <c r="V10" s="14">
        <v>0.276543077796779</v>
      </c>
      <c r="W10" s="14">
        <v>0.175154445642904</v>
      </c>
      <c r="X10" s="14">
        <v>0.17908436468037001</v>
      </c>
      <c r="Y10" s="14">
        <v>0.22953382326327501</v>
      </c>
      <c r="Z10" s="14">
        <v>9.1165357444238093E-2</v>
      </c>
      <c r="AA10" s="14"/>
      <c r="AB10" s="14">
        <v>0.29390937938146799</v>
      </c>
      <c r="AC10" s="14">
        <v>0.198784821359097</v>
      </c>
      <c r="AD10" s="14">
        <v>0.13314073963902501</v>
      </c>
      <c r="AE10" s="14"/>
      <c r="AF10" s="14">
        <v>0.29448047475401701</v>
      </c>
      <c r="AG10" s="14">
        <v>0.11882381912208601</v>
      </c>
      <c r="AH10" s="14">
        <v>8.0072954324844306E-2</v>
      </c>
      <c r="AI10" s="14">
        <v>0.15780736994021399</v>
      </c>
      <c r="AJ10" s="14"/>
      <c r="AK10" s="14">
        <v>0.33947182783045099</v>
      </c>
      <c r="AL10" s="14">
        <v>8.7159789625336506E-2</v>
      </c>
      <c r="AM10" s="14">
        <v>7.1118895636086699E-2</v>
      </c>
      <c r="AN10" s="14">
        <v>0.25625205146937102</v>
      </c>
      <c r="AO10" s="14"/>
      <c r="AP10" s="14">
        <v>0.281031689442308</v>
      </c>
      <c r="AQ10" s="14">
        <v>0.32759815380602098</v>
      </c>
      <c r="AR10" s="14">
        <v>6.3334126154637294E-2</v>
      </c>
      <c r="AS10" s="14"/>
      <c r="AT10" s="14">
        <v>0.25036949062265601</v>
      </c>
      <c r="AU10" s="14">
        <v>0.19343015475855799</v>
      </c>
      <c r="AV10" s="14">
        <v>6.4027743926901304E-2</v>
      </c>
      <c r="AW10" s="14"/>
      <c r="AX10" s="14">
        <v>0.28991966023813698</v>
      </c>
      <c r="AY10" s="14">
        <v>0.23602561615409001</v>
      </c>
      <c r="AZ10" s="14">
        <v>0.10366414464255801</v>
      </c>
      <c r="BA10" s="14"/>
      <c r="BB10" s="14">
        <v>0.21390987213717799</v>
      </c>
      <c r="BC10" s="14">
        <v>0.19027519531755499</v>
      </c>
      <c r="BD10" s="14"/>
      <c r="BE10" s="14">
        <v>0.164111898857251</v>
      </c>
      <c r="BF10" s="14">
        <v>0.240948704625006</v>
      </c>
      <c r="BG10" s="14"/>
      <c r="BH10" s="14">
        <v>0.16657022090338799</v>
      </c>
      <c r="BI10" s="14">
        <v>0.19897154863243099</v>
      </c>
    </row>
    <row r="11" spans="2:61" x14ac:dyDescent="0.35">
      <c r="B11" s="15" t="s">
        <v>82</v>
      </c>
      <c r="C11" s="14">
        <v>0.147501246570927</v>
      </c>
      <c r="D11" s="14">
        <v>0.118701515082001</v>
      </c>
      <c r="E11" s="14">
        <v>0.172452514396609</v>
      </c>
      <c r="F11" s="14"/>
      <c r="G11" s="14">
        <v>0.23323182482279201</v>
      </c>
      <c r="H11" s="14">
        <v>0.13721478649147001</v>
      </c>
      <c r="I11" s="14">
        <v>8.7695723395066705E-2</v>
      </c>
      <c r="J11" s="14">
        <v>0.15841116659267601</v>
      </c>
      <c r="K11" s="14">
        <v>0.13378001086108299</v>
      </c>
      <c r="L11" s="14">
        <v>0.15914569584257299</v>
      </c>
      <c r="M11" s="14"/>
      <c r="N11" s="14">
        <v>3.71846706270876E-2</v>
      </c>
      <c r="O11" s="14">
        <v>0.16706810384691201</v>
      </c>
      <c r="P11" s="14"/>
      <c r="Q11" s="14">
        <v>0.228949629193376</v>
      </c>
      <c r="R11" s="14">
        <v>0.212827544030702</v>
      </c>
      <c r="S11" s="14">
        <v>0.15754201859998301</v>
      </c>
      <c r="T11" s="14">
        <v>7.9545647110931594E-2</v>
      </c>
      <c r="U11" s="14">
        <v>0.30457336586581601</v>
      </c>
      <c r="V11" s="14">
        <v>0.20974792843818199</v>
      </c>
      <c r="W11" s="14">
        <v>0.119753110649675</v>
      </c>
      <c r="X11" s="14">
        <v>2.07972192481501E-2</v>
      </c>
      <c r="Y11" s="14">
        <v>9.6939510833383799E-2</v>
      </c>
      <c r="Z11" s="14">
        <v>0.183295280211343</v>
      </c>
      <c r="AA11" s="14"/>
      <c r="AB11" s="14">
        <v>0.157893632378345</v>
      </c>
      <c r="AC11" s="14">
        <v>0.219748971857675</v>
      </c>
      <c r="AD11" s="14">
        <v>6.1594598410309301E-2</v>
      </c>
      <c r="AE11" s="14"/>
      <c r="AF11" s="14">
        <v>0.16949747928766601</v>
      </c>
      <c r="AG11" s="14">
        <v>0.10114987389239</v>
      </c>
      <c r="AH11" s="14">
        <v>0.33185690671819501</v>
      </c>
      <c r="AI11" s="14">
        <v>0.16179632793608001</v>
      </c>
      <c r="AJ11" s="14"/>
      <c r="AK11" s="14">
        <v>0.175166886917832</v>
      </c>
      <c r="AL11" s="14">
        <v>8.4699799654414001E-2</v>
      </c>
      <c r="AM11" s="14">
        <v>0.19747143036159701</v>
      </c>
      <c r="AN11" s="14">
        <v>0.26297208748203599</v>
      </c>
      <c r="AO11" s="14"/>
      <c r="AP11" s="14">
        <v>3.94489950384408E-2</v>
      </c>
      <c r="AQ11" s="14">
        <v>0.19982736269174201</v>
      </c>
      <c r="AR11" s="14">
        <v>0.12819906911590701</v>
      </c>
      <c r="AS11" s="14"/>
      <c r="AT11" s="14">
        <v>9.7530074835638206E-2</v>
      </c>
      <c r="AU11" s="14">
        <v>0.168251241526363</v>
      </c>
      <c r="AV11" s="14">
        <v>0.19674239372185401</v>
      </c>
      <c r="AW11" s="14"/>
      <c r="AX11" s="14">
        <v>8.7052816707669595E-2</v>
      </c>
      <c r="AY11" s="14">
        <v>0.19462395577095301</v>
      </c>
      <c r="AZ11" s="14">
        <v>9.8844114630060806E-2</v>
      </c>
      <c r="BA11" s="14"/>
      <c r="BB11" s="14">
        <v>3.8006711975096197E-2</v>
      </c>
      <c r="BC11" s="14">
        <v>0.152908928246658</v>
      </c>
      <c r="BD11" s="14"/>
      <c r="BE11" s="14">
        <v>0.14307839083274701</v>
      </c>
      <c r="BF11" s="14">
        <v>0.15551769176778099</v>
      </c>
      <c r="BG11" s="14"/>
      <c r="BH11" s="14">
        <v>0.17379803224467599</v>
      </c>
      <c r="BI11" s="14">
        <v>0.13952598210012801</v>
      </c>
    </row>
    <row r="12" spans="2:61" x14ac:dyDescent="0.35">
      <c r="B12" s="15" t="s">
        <v>191</v>
      </c>
      <c r="C12" s="14">
        <v>0.177139369250291</v>
      </c>
      <c r="D12" s="14">
        <v>0.159105782064138</v>
      </c>
      <c r="E12" s="14">
        <v>0.192763156017625</v>
      </c>
      <c r="F12" s="14"/>
      <c r="G12" s="14">
        <v>0.24628439246136699</v>
      </c>
      <c r="H12" s="14">
        <v>0.28368742541565201</v>
      </c>
      <c r="I12" s="14">
        <v>0.117031128002382</v>
      </c>
      <c r="J12" s="14">
        <v>0.14956114357981901</v>
      </c>
      <c r="K12" s="14">
        <v>0.13998622753947801</v>
      </c>
      <c r="L12" s="14">
        <v>0.11280987775600899</v>
      </c>
      <c r="M12" s="14"/>
      <c r="N12" s="14">
        <v>0.16691817278169099</v>
      </c>
      <c r="O12" s="14">
        <v>0.178952303442453</v>
      </c>
      <c r="P12" s="14"/>
      <c r="Q12" s="14">
        <v>0.23968764868154299</v>
      </c>
      <c r="R12" s="14">
        <v>0.14891356563775601</v>
      </c>
      <c r="S12" s="14">
        <v>0.194109145626886</v>
      </c>
      <c r="T12" s="14">
        <v>0.21698498772545</v>
      </c>
      <c r="U12" s="14">
        <v>5.33981541110298E-2</v>
      </c>
      <c r="V12" s="14">
        <v>0.112055572320945</v>
      </c>
      <c r="W12" s="14">
        <v>0.19597102849325099</v>
      </c>
      <c r="X12" s="14">
        <v>0.21825162300708101</v>
      </c>
      <c r="Y12" s="14">
        <v>0.146592677961047</v>
      </c>
      <c r="Z12" s="14">
        <v>0.31072494238154202</v>
      </c>
      <c r="AA12" s="14"/>
      <c r="AB12" s="14">
        <v>0.13253849394091899</v>
      </c>
      <c r="AC12" s="14">
        <v>0.22906134485330401</v>
      </c>
      <c r="AD12" s="14">
        <v>0.174437725928551</v>
      </c>
      <c r="AE12" s="14"/>
      <c r="AF12" s="14">
        <v>0.16847818908408699</v>
      </c>
      <c r="AG12" s="14">
        <v>0.16823370963773099</v>
      </c>
      <c r="AH12" s="14">
        <v>0.23423173551492901</v>
      </c>
      <c r="AI12" s="14">
        <v>0.22088557856062299</v>
      </c>
      <c r="AJ12" s="14"/>
      <c r="AK12" s="14">
        <v>0.12776350187902399</v>
      </c>
      <c r="AL12" s="14">
        <v>0.18739568807568899</v>
      </c>
      <c r="AM12" s="14">
        <v>0.23811467118958299</v>
      </c>
      <c r="AN12" s="14">
        <v>0.24417232044937301</v>
      </c>
      <c r="AO12" s="14"/>
      <c r="AP12" s="14">
        <v>6.6092641257233201E-2</v>
      </c>
      <c r="AQ12" s="14">
        <v>0.216269732923286</v>
      </c>
      <c r="AR12" s="14">
        <v>0.17633457107358599</v>
      </c>
      <c r="AS12" s="14"/>
      <c r="AT12" s="14">
        <v>0.141001275770856</v>
      </c>
      <c r="AU12" s="14">
        <v>0.19894176330004101</v>
      </c>
      <c r="AV12" s="14">
        <v>0.21289716542061399</v>
      </c>
      <c r="AW12" s="14"/>
      <c r="AX12" s="14">
        <v>0.162467621749804</v>
      </c>
      <c r="AY12" s="14">
        <v>0.163046887500821</v>
      </c>
      <c r="AZ12" s="14">
        <v>0.205914939774787</v>
      </c>
      <c r="BA12" s="14"/>
      <c r="BB12" s="14">
        <v>0.161509097614944</v>
      </c>
      <c r="BC12" s="14">
        <v>0.217151273662956</v>
      </c>
      <c r="BD12" s="14"/>
      <c r="BE12" s="14">
        <v>0.19315136251773801</v>
      </c>
      <c r="BF12" s="14">
        <v>0.14811756204712201</v>
      </c>
      <c r="BG12" s="14"/>
      <c r="BH12" s="14">
        <v>0.154929170213365</v>
      </c>
      <c r="BI12" s="14">
        <v>0.183875257562503</v>
      </c>
    </row>
    <row r="13" spans="2:61" x14ac:dyDescent="0.35">
      <c r="B13" s="15" t="s">
        <v>192</v>
      </c>
      <c r="C13" s="14">
        <v>0.32392389060122501</v>
      </c>
      <c r="D13" s="14">
        <v>0.36463062680369401</v>
      </c>
      <c r="E13" s="14">
        <v>0.28865673272206999</v>
      </c>
      <c r="F13" s="14"/>
      <c r="G13" s="14">
        <v>0.26524141633020898</v>
      </c>
      <c r="H13" s="14">
        <v>0.29751364599052799</v>
      </c>
      <c r="I13" s="14">
        <v>0.380568796746522</v>
      </c>
      <c r="J13" s="14">
        <v>0.26316229372906103</v>
      </c>
      <c r="K13" s="14">
        <v>0.41407767791717498</v>
      </c>
      <c r="L13" s="14">
        <v>0.33758400546524803</v>
      </c>
      <c r="M13" s="14"/>
      <c r="N13" s="14">
        <v>0.38696998486995998</v>
      </c>
      <c r="O13" s="14">
        <v>0.31274140131699801</v>
      </c>
      <c r="P13" s="14"/>
      <c r="Q13" s="14">
        <v>0.28239478207672802</v>
      </c>
      <c r="R13" s="14">
        <v>0.30282519987768702</v>
      </c>
      <c r="S13" s="14">
        <v>0.33749205145491701</v>
      </c>
      <c r="T13" s="14">
        <v>0.45553808875249202</v>
      </c>
      <c r="U13" s="14">
        <v>0.28756800282172501</v>
      </c>
      <c r="V13" s="14">
        <v>0.143760415706014</v>
      </c>
      <c r="W13" s="14">
        <v>0.37871647742202902</v>
      </c>
      <c r="X13" s="14">
        <v>0.48265280569621</v>
      </c>
      <c r="Y13" s="14">
        <v>0.31825293879179201</v>
      </c>
      <c r="Z13" s="14">
        <v>0.31331255045742401</v>
      </c>
      <c r="AA13" s="14"/>
      <c r="AB13" s="14">
        <v>0.105027598694414</v>
      </c>
      <c r="AC13" s="14">
        <v>0.27463155013795298</v>
      </c>
      <c r="AD13" s="14">
        <v>0.52139590470122799</v>
      </c>
      <c r="AE13" s="14"/>
      <c r="AF13" s="14">
        <v>8.8142533636058104E-2</v>
      </c>
      <c r="AG13" s="14">
        <v>0.56345955406305803</v>
      </c>
      <c r="AH13" s="14">
        <v>0.28506628183098598</v>
      </c>
      <c r="AI13" s="14">
        <v>0.37610172601767999</v>
      </c>
      <c r="AJ13" s="14"/>
      <c r="AK13" s="14">
        <v>5.0766355839178698E-2</v>
      </c>
      <c r="AL13" s="14">
        <v>0.58655236435034397</v>
      </c>
      <c r="AM13" s="14">
        <v>0.43342619583925002</v>
      </c>
      <c r="AN13" s="14">
        <v>0</v>
      </c>
      <c r="AO13" s="14"/>
      <c r="AP13" s="14">
        <v>1.6374598703845299E-2</v>
      </c>
      <c r="AQ13" s="14">
        <v>0.15282749813948401</v>
      </c>
      <c r="AR13" s="14">
        <v>0.58278510761920699</v>
      </c>
      <c r="AS13" s="14"/>
      <c r="AT13" s="14">
        <v>0.241243980079552</v>
      </c>
      <c r="AU13" s="14">
        <v>0.33464256917507201</v>
      </c>
      <c r="AV13" s="14">
        <v>0.473455047946228</v>
      </c>
      <c r="AW13" s="14"/>
      <c r="AX13" s="14">
        <v>8.1035986212064703E-2</v>
      </c>
      <c r="AY13" s="14">
        <v>0.26986411681620998</v>
      </c>
      <c r="AZ13" s="14">
        <v>0.536733303850218</v>
      </c>
      <c r="BA13" s="14"/>
      <c r="BB13" s="14">
        <v>0.35515727890965798</v>
      </c>
      <c r="BC13" s="14">
        <v>0.28769779555139802</v>
      </c>
      <c r="BD13" s="14"/>
      <c r="BE13" s="14">
        <v>0.33041195611500801</v>
      </c>
      <c r="BF13" s="14">
        <v>0.312164243734189</v>
      </c>
      <c r="BG13" s="14"/>
      <c r="BH13" s="14">
        <v>0.31076553878450702</v>
      </c>
      <c r="BI13" s="14">
        <v>0.32791454318668101</v>
      </c>
    </row>
    <row r="14" spans="2:61" x14ac:dyDescent="0.35">
      <c r="B14" s="15" t="s">
        <v>86</v>
      </c>
      <c r="C14" s="20">
        <v>2.66479009140046E-2</v>
      </c>
      <c r="D14" s="20">
        <v>2.4486404077292499E-2</v>
      </c>
      <c r="E14" s="20">
        <v>2.8520560264940199E-2</v>
      </c>
      <c r="F14" s="20"/>
      <c r="G14" s="20">
        <v>3.3916344057439499E-2</v>
      </c>
      <c r="H14" s="20">
        <v>2.69341400666906E-2</v>
      </c>
      <c r="I14" s="20">
        <v>5.8499211057040298E-2</v>
      </c>
      <c r="J14" s="20">
        <v>1.2654754945762301E-2</v>
      </c>
      <c r="K14" s="20">
        <v>1.6359118345713099E-2</v>
      </c>
      <c r="L14" s="20">
        <v>0</v>
      </c>
      <c r="M14" s="20"/>
      <c r="N14" s="20">
        <v>0</v>
      </c>
      <c r="O14" s="20">
        <v>3.1374440596983598E-2</v>
      </c>
      <c r="P14" s="20"/>
      <c r="Q14" s="20">
        <v>2.6303082109528999E-2</v>
      </c>
      <c r="R14" s="20">
        <v>2.76988197772653E-2</v>
      </c>
      <c r="S14" s="20">
        <v>4.2891433881493003E-2</v>
      </c>
      <c r="T14" s="20">
        <v>0</v>
      </c>
      <c r="U14" s="20">
        <v>0.11371596342212301</v>
      </c>
      <c r="V14" s="20">
        <v>2.7158685957377301E-2</v>
      </c>
      <c r="W14" s="20">
        <v>1.7574872660262201E-2</v>
      </c>
      <c r="X14" s="20">
        <v>1.7829777977838801E-2</v>
      </c>
      <c r="Y14" s="20">
        <v>1.09110062380306E-2</v>
      </c>
      <c r="Z14" s="20">
        <v>5.07509347527259E-2</v>
      </c>
      <c r="AA14" s="20"/>
      <c r="AB14" s="20">
        <v>1.4624243729067401E-2</v>
      </c>
      <c r="AC14" s="20">
        <v>6.4238933252549098E-3</v>
      </c>
      <c r="AD14" s="20">
        <v>2.1348590398369099E-2</v>
      </c>
      <c r="AE14" s="20"/>
      <c r="AF14" s="20">
        <v>1.09630717125041E-2</v>
      </c>
      <c r="AG14" s="20">
        <v>1.0721324001042001E-2</v>
      </c>
      <c r="AH14" s="20">
        <v>6.8772121611046205E-2</v>
      </c>
      <c r="AI14" s="20">
        <v>2.21253054419027E-2</v>
      </c>
      <c r="AJ14" s="20"/>
      <c r="AK14" s="20">
        <v>2.15934579059693E-2</v>
      </c>
      <c r="AL14" s="20">
        <v>5.9837354266631098E-3</v>
      </c>
      <c r="AM14" s="20">
        <v>3.2168200713722901E-2</v>
      </c>
      <c r="AN14" s="20">
        <v>0.23660354059922001</v>
      </c>
      <c r="AO14" s="20"/>
      <c r="AP14" s="20">
        <v>0</v>
      </c>
      <c r="AQ14" s="20">
        <v>5.8874066377175502E-3</v>
      </c>
      <c r="AR14" s="20">
        <v>1.7126971936154398E-2</v>
      </c>
      <c r="AS14" s="20"/>
      <c r="AT14" s="20">
        <v>1.22063579866584E-2</v>
      </c>
      <c r="AU14" s="20">
        <v>1.6555569663148698E-2</v>
      </c>
      <c r="AV14" s="20">
        <v>0</v>
      </c>
      <c r="AW14" s="20"/>
      <c r="AX14" s="20">
        <v>0</v>
      </c>
      <c r="AY14" s="20">
        <v>2.02885126280603E-2</v>
      </c>
      <c r="AZ14" s="20">
        <v>0</v>
      </c>
      <c r="BA14" s="20"/>
      <c r="BB14" s="20">
        <v>0</v>
      </c>
      <c r="BC14" s="20">
        <v>1.0633858188139301E-2</v>
      </c>
      <c r="BD14" s="20"/>
      <c r="BE14" s="20">
        <v>8.5989473081794707E-3</v>
      </c>
      <c r="BF14" s="20">
        <v>5.9361707559933002E-2</v>
      </c>
      <c r="BG14" s="20"/>
      <c r="BH14" s="20">
        <v>3.4524359809073903E-2</v>
      </c>
      <c r="BI14" s="20">
        <v>2.42591358550013E-2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Q17"/>
  <sheetViews>
    <sheetView showGridLines="0" workbookViewId="0">
      <pane xSplit="2" topLeftCell="C1" activePane="topRight" state="frozen"/>
      <selection activeCell="G5" sqref="G5:L5"/>
      <selection pane="topRight" activeCell="J18" sqref="J18"/>
    </sheetView>
  </sheetViews>
  <sheetFormatPr defaultColWidth="11.54296875" defaultRowHeight="14.5" x14ac:dyDescent="0.35"/>
  <cols>
    <col min="2" max="2" width="25.7265625" customWidth="1"/>
    <col min="3" max="17" width="20.7265625" customWidth="1"/>
  </cols>
  <sheetData>
    <row r="2" spans="2:17" ht="40.15" customHeight="1" x14ac:dyDescent="0.35">
      <c r="D2" s="25" t="s">
        <v>218</v>
      </c>
      <c r="E2" s="23"/>
      <c r="F2" s="23"/>
      <c r="G2" s="23"/>
      <c r="H2" s="23"/>
      <c r="I2" s="23"/>
      <c r="J2" s="23"/>
      <c r="K2" s="23"/>
      <c r="L2" s="23"/>
      <c r="M2" s="23"/>
      <c r="N2" s="23"/>
      <c r="O2" s="23"/>
      <c r="P2" s="23"/>
      <c r="Q2" s="23"/>
    </row>
    <row r="6" spans="2:17" ht="49.9" customHeight="1" x14ac:dyDescent="0.35">
      <c r="B6" s="17" t="s">
        <v>13</v>
      </c>
      <c r="C6" s="17" t="s">
        <v>201</v>
      </c>
      <c r="D6" s="17" t="s">
        <v>202</v>
      </c>
      <c r="E6" s="17" t="s">
        <v>203</v>
      </c>
      <c r="F6" s="17" t="s">
        <v>204</v>
      </c>
      <c r="G6" s="17" t="s">
        <v>205</v>
      </c>
      <c r="H6" s="17" t="s">
        <v>206</v>
      </c>
      <c r="I6" s="17" t="s">
        <v>207</v>
      </c>
      <c r="J6" s="17" t="s">
        <v>208</v>
      </c>
      <c r="K6" s="17" t="s">
        <v>209</v>
      </c>
      <c r="L6" s="17" t="s">
        <v>210</v>
      </c>
      <c r="M6" s="17" t="s">
        <v>211</v>
      </c>
      <c r="N6" s="17" t="s">
        <v>212</v>
      </c>
      <c r="O6" s="17" t="s">
        <v>213</v>
      </c>
      <c r="P6" s="17" t="s">
        <v>214</v>
      </c>
    </row>
    <row r="7" spans="2:17" x14ac:dyDescent="0.35">
      <c r="B7" s="15" t="s">
        <v>215</v>
      </c>
      <c r="C7" s="14">
        <v>0.146122447730508</v>
      </c>
      <c r="D7" s="14">
        <v>0.163123767613335</v>
      </c>
      <c r="E7" s="14">
        <v>0.14268506498031999</v>
      </c>
      <c r="F7" s="14">
        <v>0.12546743443752301</v>
      </c>
      <c r="G7" s="14">
        <v>0.20871617241318999</v>
      </c>
      <c r="H7" s="14">
        <v>0.29933677208862902</v>
      </c>
      <c r="I7" s="14">
        <v>7.8419463494577499E-2</v>
      </c>
      <c r="J7" s="14">
        <v>0.16854894909052701</v>
      </c>
      <c r="K7" s="14">
        <v>0.28606003200783697</v>
      </c>
      <c r="L7" s="14">
        <v>0.42392869746392597</v>
      </c>
      <c r="M7" s="14">
        <v>3.7233190445938202E-2</v>
      </c>
      <c r="N7" s="14">
        <v>0.150397213102446</v>
      </c>
      <c r="O7" s="14">
        <v>6.2685283076849493E-2</v>
      </c>
      <c r="P7" s="14">
        <v>0.15261927692718699</v>
      </c>
    </row>
    <row r="8" spans="2:17" x14ac:dyDescent="0.35">
      <c r="B8" s="15" t="s">
        <v>216</v>
      </c>
      <c r="C8" s="14">
        <v>0.37522938443968701</v>
      </c>
      <c r="D8" s="14">
        <v>0.32822236987506598</v>
      </c>
      <c r="E8" s="14">
        <v>0.44833925973537098</v>
      </c>
      <c r="F8" s="14">
        <v>0.508298128552092</v>
      </c>
      <c r="G8" s="14">
        <v>0.43974037999432097</v>
      </c>
      <c r="H8" s="14">
        <v>0.46924223136073001</v>
      </c>
      <c r="I8" s="14">
        <v>0.46917724589339399</v>
      </c>
      <c r="J8" s="14">
        <v>0.515255865795614</v>
      </c>
      <c r="K8" s="14">
        <v>0.49724777964854699</v>
      </c>
      <c r="L8" s="14">
        <v>0.43165461966223601</v>
      </c>
      <c r="M8" s="14">
        <v>0.24717283095798301</v>
      </c>
      <c r="N8" s="14">
        <v>0.49446729052328098</v>
      </c>
      <c r="O8" s="14">
        <v>0.29096252617750601</v>
      </c>
      <c r="P8" s="14">
        <v>0.56059634612240195</v>
      </c>
    </row>
    <row r="9" spans="2:17" x14ac:dyDescent="0.35">
      <c r="B9" s="15" t="s">
        <v>217</v>
      </c>
      <c r="C9" s="14">
        <v>0.42028913674768698</v>
      </c>
      <c r="D9" s="14">
        <v>0.29633174410639701</v>
      </c>
      <c r="E9" s="14">
        <v>0.28146990152557899</v>
      </c>
      <c r="F9" s="14">
        <v>0.28496754486512099</v>
      </c>
      <c r="G9" s="14">
        <v>0.23669734307093701</v>
      </c>
      <c r="H9" s="14">
        <v>0.14102280685919699</v>
      </c>
      <c r="I9" s="14">
        <v>0.39687045493754702</v>
      </c>
      <c r="J9" s="14">
        <v>0.26932315321642197</v>
      </c>
      <c r="K9" s="14">
        <v>0.15662912991459099</v>
      </c>
      <c r="L9" s="14">
        <v>8.9378999591185504E-2</v>
      </c>
      <c r="M9" s="14">
        <v>0.63101558787106904</v>
      </c>
      <c r="N9" s="14">
        <v>0.29911383571609101</v>
      </c>
      <c r="O9" s="14">
        <v>0.54215382514552402</v>
      </c>
      <c r="P9" s="14">
        <v>0.210711815521264</v>
      </c>
    </row>
    <row r="10" spans="2:17" x14ac:dyDescent="0.35">
      <c r="B10" s="15" t="s">
        <v>86</v>
      </c>
      <c r="C10" s="14">
        <v>5.8359031082118103E-2</v>
      </c>
      <c r="D10" s="14">
        <v>0.21232211840520199</v>
      </c>
      <c r="E10" s="14">
        <v>0.12750577375872901</v>
      </c>
      <c r="F10" s="14">
        <v>8.1266892145264294E-2</v>
      </c>
      <c r="G10" s="14">
        <v>0.114846104521551</v>
      </c>
      <c r="H10" s="14">
        <v>9.0398189691443295E-2</v>
      </c>
      <c r="I10" s="14">
        <v>5.5532835674481397E-2</v>
      </c>
      <c r="J10" s="14">
        <v>4.6872031897436703E-2</v>
      </c>
      <c r="K10" s="14">
        <v>6.00630584290247E-2</v>
      </c>
      <c r="L10" s="14">
        <v>5.5037683282653301E-2</v>
      </c>
      <c r="M10" s="14">
        <v>8.4578390725009805E-2</v>
      </c>
      <c r="N10" s="14">
        <v>5.6021660658182502E-2</v>
      </c>
      <c r="O10" s="14">
        <v>0.10419836560012</v>
      </c>
      <c r="P10" s="14">
        <v>7.6072561429147395E-2</v>
      </c>
    </row>
    <row r="11" spans="2:17" x14ac:dyDescent="0.35">
      <c r="B11" s="16"/>
      <c r="C11" s="16"/>
      <c r="D11" s="16"/>
      <c r="E11" s="16"/>
      <c r="F11" s="16"/>
      <c r="G11" s="16"/>
      <c r="H11" s="16"/>
      <c r="I11" s="16"/>
      <c r="J11" s="16"/>
      <c r="K11" s="16"/>
      <c r="L11" s="16"/>
      <c r="M11" s="16"/>
      <c r="N11" s="16"/>
      <c r="O11" s="16"/>
      <c r="P11" s="16"/>
    </row>
    <row r="12" spans="2:17" x14ac:dyDescent="0.35">
      <c r="B12" t="s">
        <v>88</v>
      </c>
    </row>
    <row r="13" spans="2:17" x14ac:dyDescent="0.35">
      <c r="B13" t="s">
        <v>89</v>
      </c>
    </row>
    <row r="17" spans="2:2" x14ac:dyDescent="0.35">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0.146122447730508</v>
      </c>
      <c r="D9" s="14">
        <v>0.16260601960166299</v>
      </c>
      <c r="E9" s="14">
        <v>0.13241511980098999</v>
      </c>
      <c r="F9" s="14"/>
      <c r="G9" s="14">
        <v>9.1867208244965401E-2</v>
      </c>
      <c r="H9" s="14">
        <v>0.113835384359456</v>
      </c>
      <c r="I9" s="14">
        <v>0.13230359640655301</v>
      </c>
      <c r="J9" s="14">
        <v>0.147562466811822</v>
      </c>
      <c r="K9" s="14">
        <v>0.17716589484640199</v>
      </c>
      <c r="L9" s="14">
        <v>0.21397208234236401</v>
      </c>
      <c r="M9" s="14"/>
      <c r="N9" s="14">
        <v>0.21449176553642199</v>
      </c>
      <c r="O9" s="14">
        <v>0.13233367775284499</v>
      </c>
      <c r="P9" s="14"/>
      <c r="Q9" s="14">
        <v>0.107253733965585</v>
      </c>
      <c r="R9" s="14">
        <v>0.12857160205705601</v>
      </c>
      <c r="S9" s="14">
        <v>0.119329213882451</v>
      </c>
      <c r="T9" s="14">
        <v>9.1201975044152395E-2</v>
      </c>
      <c r="U9" s="14">
        <v>0.118843688555194</v>
      </c>
      <c r="V9" s="14">
        <v>0.222564914948812</v>
      </c>
      <c r="W9" s="14">
        <v>0.111374862094181</v>
      </c>
      <c r="X9" s="14">
        <v>0.141647960032242</v>
      </c>
      <c r="Y9" s="14">
        <v>0.20301139936389001</v>
      </c>
      <c r="Z9" s="14">
        <v>9.3724180929193504E-2</v>
      </c>
      <c r="AA9" s="14"/>
      <c r="AB9" s="14">
        <v>0.34001649713827198</v>
      </c>
      <c r="AC9" s="14">
        <v>4.3259221379251103E-2</v>
      </c>
      <c r="AD9" s="14">
        <v>0.10049544873815899</v>
      </c>
      <c r="AE9" s="14"/>
      <c r="AF9" s="14">
        <v>0.27063011377254798</v>
      </c>
      <c r="AG9" s="14">
        <v>6.5250165365504306E-2</v>
      </c>
      <c r="AH9" s="14">
        <v>3.9501971497164702E-2</v>
      </c>
      <c r="AI9" s="14">
        <v>5.7256209428596397E-2</v>
      </c>
      <c r="AJ9" s="14"/>
      <c r="AK9" s="14">
        <v>0.29094450159427898</v>
      </c>
      <c r="AL9" s="14">
        <v>7.3226768640650905E-2</v>
      </c>
      <c r="AM9" s="14">
        <v>4.55511618345932E-2</v>
      </c>
      <c r="AN9" s="14">
        <v>0</v>
      </c>
      <c r="AO9" s="14"/>
      <c r="AP9" s="14">
        <v>1</v>
      </c>
      <c r="AQ9" s="14">
        <v>0</v>
      </c>
      <c r="AR9" s="14">
        <v>0</v>
      </c>
      <c r="AS9" s="14"/>
      <c r="AT9" s="14">
        <v>0.30056967633279102</v>
      </c>
      <c r="AU9" s="14">
        <v>9.8456296244325101E-2</v>
      </c>
      <c r="AV9" s="14">
        <v>2.8984133705672599E-2</v>
      </c>
      <c r="AW9" s="14"/>
      <c r="AX9" s="14">
        <v>0.40036445412207999</v>
      </c>
      <c r="AY9" s="14">
        <v>0.116547812930899</v>
      </c>
      <c r="AZ9" s="14">
        <v>8.8034043597216199E-2</v>
      </c>
      <c r="BA9" s="14"/>
      <c r="BB9" s="14">
        <v>0.25324344595340298</v>
      </c>
      <c r="BC9" s="14">
        <v>0.132483015106762</v>
      </c>
      <c r="BD9" s="14"/>
      <c r="BE9" s="14">
        <v>0.167353718431212</v>
      </c>
      <c r="BF9" s="14">
        <v>0.107567924498036</v>
      </c>
      <c r="BG9" s="14"/>
      <c r="BH9" s="14">
        <v>0.13837663187636101</v>
      </c>
      <c r="BI9" s="14">
        <v>0.14824548288693201</v>
      </c>
    </row>
    <row r="10" spans="2:61" x14ac:dyDescent="0.35">
      <c r="B10" s="15" t="s">
        <v>216</v>
      </c>
      <c r="C10" s="14">
        <v>0.37522938443968701</v>
      </c>
      <c r="D10" s="14">
        <v>0.35935456738916099</v>
      </c>
      <c r="E10" s="14">
        <v>0.38882668147180399</v>
      </c>
      <c r="F10" s="14"/>
      <c r="G10" s="14">
        <v>0.48629596473444198</v>
      </c>
      <c r="H10" s="14">
        <v>0.40663993873653598</v>
      </c>
      <c r="I10" s="14">
        <v>0.32897857899114902</v>
      </c>
      <c r="J10" s="14">
        <v>0.40033453988409001</v>
      </c>
      <c r="K10" s="14">
        <v>0.34670578104088201</v>
      </c>
      <c r="L10" s="14">
        <v>0.30692019377621899</v>
      </c>
      <c r="M10" s="14"/>
      <c r="N10" s="14">
        <v>0.376055296998207</v>
      </c>
      <c r="O10" s="14">
        <v>0.37506281383964901</v>
      </c>
      <c r="P10" s="14"/>
      <c r="Q10" s="14">
        <v>0.25572527263356098</v>
      </c>
      <c r="R10" s="14">
        <v>0.36293690775103099</v>
      </c>
      <c r="S10" s="14">
        <v>0.43032533592982503</v>
      </c>
      <c r="T10" s="14">
        <v>0.32506809774182499</v>
      </c>
      <c r="U10" s="14">
        <v>0.35897718078922503</v>
      </c>
      <c r="V10" s="14">
        <v>0.36913211530144802</v>
      </c>
      <c r="W10" s="14">
        <v>0.379222224970447</v>
      </c>
      <c r="X10" s="14">
        <v>0.42540662623025799</v>
      </c>
      <c r="Y10" s="14">
        <v>0.39002090925000299</v>
      </c>
      <c r="Z10" s="14">
        <v>0.39266830310184098</v>
      </c>
      <c r="AA10" s="14"/>
      <c r="AB10" s="14">
        <v>0.46151447798960998</v>
      </c>
      <c r="AC10" s="14">
        <v>0.478532678325717</v>
      </c>
      <c r="AD10" s="14">
        <v>0.27107448325479799</v>
      </c>
      <c r="AE10" s="14"/>
      <c r="AF10" s="14">
        <v>0.51004377997864403</v>
      </c>
      <c r="AG10" s="14">
        <v>0.24845160692448101</v>
      </c>
      <c r="AH10" s="14">
        <v>0.33824435517410401</v>
      </c>
      <c r="AI10" s="14">
        <v>0.364186409786872</v>
      </c>
      <c r="AJ10" s="14"/>
      <c r="AK10" s="14">
        <v>0.50271328931778603</v>
      </c>
      <c r="AL10" s="14">
        <v>0.26872899424841201</v>
      </c>
      <c r="AM10" s="14">
        <v>0.29425779617160902</v>
      </c>
      <c r="AN10" s="14">
        <v>0.64399600264743395</v>
      </c>
      <c r="AO10" s="14"/>
      <c r="AP10" s="14">
        <v>0</v>
      </c>
      <c r="AQ10" s="14">
        <v>1</v>
      </c>
      <c r="AR10" s="14">
        <v>0</v>
      </c>
      <c r="AS10" s="14"/>
      <c r="AT10" s="14">
        <v>0.37524936907947398</v>
      </c>
      <c r="AU10" s="14">
        <v>0.43921495660642701</v>
      </c>
      <c r="AV10" s="14">
        <v>0.25069870590431198</v>
      </c>
      <c r="AW10" s="14"/>
      <c r="AX10" s="14">
        <v>0.419349654068012</v>
      </c>
      <c r="AY10" s="14">
        <v>0.48107989071014101</v>
      </c>
      <c r="AZ10" s="14">
        <v>0.20314406079411601</v>
      </c>
      <c r="BA10" s="14"/>
      <c r="BB10" s="14">
        <v>0.40499638968153001</v>
      </c>
      <c r="BC10" s="14">
        <v>0.382325100982707</v>
      </c>
      <c r="BD10" s="14"/>
      <c r="BE10" s="14">
        <v>0.40097585108079897</v>
      </c>
      <c r="BF10" s="14">
        <v>0.32847557680084699</v>
      </c>
      <c r="BG10" s="14"/>
      <c r="BH10" s="14">
        <v>0.378075351902385</v>
      </c>
      <c r="BI10" s="14">
        <v>0.37444933891690202</v>
      </c>
    </row>
    <row r="11" spans="2:61" x14ac:dyDescent="0.35">
      <c r="B11" s="15" t="s">
        <v>217</v>
      </c>
      <c r="C11" s="14">
        <v>0.42028913674768698</v>
      </c>
      <c r="D11" s="14">
        <v>0.44701598026723</v>
      </c>
      <c r="E11" s="14">
        <v>0.39538113180212398</v>
      </c>
      <c r="F11" s="14"/>
      <c r="G11" s="14">
        <v>0.37028105532765099</v>
      </c>
      <c r="H11" s="14">
        <v>0.43157270974643003</v>
      </c>
      <c r="I11" s="14">
        <v>0.47332074961760101</v>
      </c>
      <c r="J11" s="14">
        <v>0.40480427949841302</v>
      </c>
      <c r="K11" s="14">
        <v>0.43110777744099699</v>
      </c>
      <c r="L11" s="14">
        <v>0.39039449436916401</v>
      </c>
      <c r="M11" s="14"/>
      <c r="N11" s="14">
        <v>0.38952445707228101</v>
      </c>
      <c r="O11" s="14">
        <v>0.42649377802675997</v>
      </c>
      <c r="P11" s="14"/>
      <c r="Q11" s="14">
        <v>0.53303531238895796</v>
      </c>
      <c r="R11" s="14">
        <v>0.42068042251023602</v>
      </c>
      <c r="S11" s="14">
        <v>0.43870745783556098</v>
      </c>
      <c r="T11" s="14">
        <v>0.56683989068718199</v>
      </c>
      <c r="U11" s="14">
        <v>0.426261324563384</v>
      </c>
      <c r="V11" s="14">
        <v>0.35832289195688199</v>
      </c>
      <c r="W11" s="14">
        <v>0.465166025766237</v>
      </c>
      <c r="X11" s="14">
        <v>0.38338710232457801</v>
      </c>
      <c r="Y11" s="14">
        <v>0.38681795127955299</v>
      </c>
      <c r="Z11" s="14">
        <v>0.31622572550267197</v>
      </c>
      <c r="AA11" s="14"/>
      <c r="AB11" s="14">
        <v>0.16443910213051999</v>
      </c>
      <c r="AC11" s="14">
        <v>0.441988645720236</v>
      </c>
      <c r="AD11" s="14">
        <v>0.58405939496141301</v>
      </c>
      <c r="AE11" s="14"/>
      <c r="AF11" s="14">
        <v>0.184364004927939</v>
      </c>
      <c r="AG11" s="14">
        <v>0.64704473177005395</v>
      </c>
      <c r="AH11" s="14">
        <v>0.49700323504606098</v>
      </c>
      <c r="AI11" s="14">
        <v>0.482607445110174</v>
      </c>
      <c r="AJ11" s="14"/>
      <c r="AK11" s="14">
        <v>0.16591883472612901</v>
      </c>
      <c r="AL11" s="14">
        <v>0.62905466859387904</v>
      </c>
      <c r="AM11" s="14">
        <v>0.57197539798543495</v>
      </c>
      <c r="AN11" s="14">
        <v>0.17519507033069601</v>
      </c>
      <c r="AO11" s="14"/>
      <c r="AP11" s="14">
        <v>0</v>
      </c>
      <c r="AQ11" s="14">
        <v>0</v>
      </c>
      <c r="AR11" s="14">
        <v>1</v>
      </c>
      <c r="AS11" s="14"/>
      <c r="AT11" s="14">
        <v>0.29769932902659801</v>
      </c>
      <c r="AU11" s="14">
        <v>0.426681930187917</v>
      </c>
      <c r="AV11" s="14">
        <v>0.69342138557218302</v>
      </c>
      <c r="AW11" s="14"/>
      <c r="AX11" s="14">
        <v>0.16683134003738001</v>
      </c>
      <c r="AY11" s="14">
        <v>0.34664582574852698</v>
      </c>
      <c r="AZ11" s="14">
        <v>0.68543614365268002</v>
      </c>
      <c r="BA11" s="14"/>
      <c r="BB11" s="14">
        <v>0.34176016436506701</v>
      </c>
      <c r="BC11" s="14">
        <v>0.428927945602951</v>
      </c>
      <c r="BD11" s="14"/>
      <c r="BE11" s="14">
        <v>0.40223574755961</v>
      </c>
      <c r="BF11" s="14">
        <v>0.45307284633759398</v>
      </c>
      <c r="BG11" s="14"/>
      <c r="BH11" s="14">
        <v>0.43091817609384298</v>
      </c>
      <c r="BI11" s="14">
        <v>0.41737584463800997</v>
      </c>
    </row>
    <row r="12" spans="2:61" x14ac:dyDescent="0.35">
      <c r="B12" s="15" t="s">
        <v>86</v>
      </c>
      <c r="C12" s="20">
        <v>5.8359031082118103E-2</v>
      </c>
      <c r="D12" s="20">
        <v>3.1023432741946098E-2</v>
      </c>
      <c r="E12" s="20">
        <v>8.3377066925082705E-2</v>
      </c>
      <c r="F12" s="20"/>
      <c r="G12" s="20">
        <v>5.1555771692941101E-2</v>
      </c>
      <c r="H12" s="20">
        <v>4.7951967157577602E-2</v>
      </c>
      <c r="I12" s="20">
        <v>6.5397074984697601E-2</v>
      </c>
      <c r="J12" s="20">
        <v>4.7298713805675803E-2</v>
      </c>
      <c r="K12" s="20">
        <v>4.5020546671718897E-2</v>
      </c>
      <c r="L12" s="20">
        <v>8.8713229512252897E-2</v>
      </c>
      <c r="M12" s="20"/>
      <c r="N12" s="20">
        <v>1.99284803930894E-2</v>
      </c>
      <c r="O12" s="20">
        <v>6.6109730380745801E-2</v>
      </c>
      <c r="P12" s="20"/>
      <c r="Q12" s="20">
        <v>0.10398568101189699</v>
      </c>
      <c r="R12" s="20">
        <v>8.7811067681677193E-2</v>
      </c>
      <c r="S12" s="20">
        <v>1.16379923521625E-2</v>
      </c>
      <c r="T12" s="20">
        <v>1.6890036526839802E-2</v>
      </c>
      <c r="U12" s="20">
        <v>9.5917806092197605E-2</v>
      </c>
      <c r="V12" s="20">
        <v>4.99800777928587E-2</v>
      </c>
      <c r="W12" s="20">
        <v>4.4236887169134702E-2</v>
      </c>
      <c r="X12" s="20">
        <v>4.9558311412922502E-2</v>
      </c>
      <c r="Y12" s="20">
        <v>2.0149740106555E-2</v>
      </c>
      <c r="Z12" s="20">
        <v>0.197381790466294</v>
      </c>
      <c r="AA12" s="20"/>
      <c r="AB12" s="20">
        <v>3.40299227415976E-2</v>
      </c>
      <c r="AC12" s="20">
        <v>3.6219454574795099E-2</v>
      </c>
      <c r="AD12" s="20">
        <v>4.43706730456307E-2</v>
      </c>
      <c r="AE12" s="20"/>
      <c r="AF12" s="20">
        <v>3.4962101320869098E-2</v>
      </c>
      <c r="AG12" s="20">
        <v>3.9253495939961303E-2</v>
      </c>
      <c r="AH12" s="20">
        <v>0.12525043828266999</v>
      </c>
      <c r="AI12" s="20">
        <v>9.5949935674357695E-2</v>
      </c>
      <c r="AJ12" s="20"/>
      <c r="AK12" s="20">
        <v>4.0423374361805403E-2</v>
      </c>
      <c r="AL12" s="20">
        <v>2.89895685170578E-2</v>
      </c>
      <c r="AM12" s="20">
        <v>8.8215644008362903E-2</v>
      </c>
      <c r="AN12" s="20">
        <v>0.18080892702186999</v>
      </c>
      <c r="AO12" s="20"/>
      <c r="AP12" s="20">
        <v>0</v>
      </c>
      <c r="AQ12" s="20">
        <v>0</v>
      </c>
      <c r="AR12" s="20">
        <v>0</v>
      </c>
      <c r="AS12" s="20"/>
      <c r="AT12" s="20">
        <v>2.6481625561136601E-2</v>
      </c>
      <c r="AU12" s="20">
        <v>3.5646816961330999E-2</v>
      </c>
      <c r="AV12" s="20">
        <v>2.68957748178318E-2</v>
      </c>
      <c r="AW12" s="20"/>
      <c r="AX12" s="20">
        <v>1.3454551772527801E-2</v>
      </c>
      <c r="AY12" s="20">
        <v>5.57264706104336E-2</v>
      </c>
      <c r="AZ12" s="20">
        <v>2.3385751955987199E-2</v>
      </c>
      <c r="BA12" s="20"/>
      <c r="BB12" s="20">
        <v>0</v>
      </c>
      <c r="BC12" s="20">
        <v>5.6263938307580301E-2</v>
      </c>
      <c r="BD12" s="20"/>
      <c r="BE12" s="20">
        <v>2.9434682928378801E-2</v>
      </c>
      <c r="BF12" s="20">
        <v>0.110883652363522</v>
      </c>
      <c r="BG12" s="20"/>
      <c r="BH12" s="20">
        <v>5.2629840127411398E-2</v>
      </c>
      <c r="BI12" s="20">
        <v>5.9929333558156599E-2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0.163123767613335</v>
      </c>
      <c r="D9" s="14">
        <v>0.18657484930725399</v>
      </c>
      <c r="E9" s="14">
        <v>0.14124356693465601</v>
      </c>
      <c r="F9" s="14"/>
      <c r="G9" s="14">
        <v>0.13567830420395999</v>
      </c>
      <c r="H9" s="14">
        <v>0.18202476174387999</v>
      </c>
      <c r="I9" s="14">
        <v>0.16128112389272201</v>
      </c>
      <c r="J9" s="14">
        <v>0.116973981715207</v>
      </c>
      <c r="K9" s="14">
        <v>0.15589504354984601</v>
      </c>
      <c r="L9" s="14">
        <v>0.21622176178268601</v>
      </c>
      <c r="M9" s="14"/>
      <c r="N9" s="14">
        <v>0.26459852912431497</v>
      </c>
      <c r="O9" s="14">
        <v>0.14265826949347299</v>
      </c>
      <c r="P9" s="14"/>
      <c r="Q9" s="14">
        <v>9.3567575895333793E-2</v>
      </c>
      <c r="R9" s="14">
        <v>0.14593042650476201</v>
      </c>
      <c r="S9" s="14">
        <v>9.0204540164606897E-2</v>
      </c>
      <c r="T9" s="14">
        <v>0.106372251497088</v>
      </c>
      <c r="U9" s="14">
        <v>0.20739087955291999</v>
      </c>
      <c r="V9" s="14">
        <v>0.21839872806723501</v>
      </c>
      <c r="W9" s="14">
        <v>0.14499234916304199</v>
      </c>
      <c r="X9" s="14">
        <v>0.14289445309819099</v>
      </c>
      <c r="Y9" s="14">
        <v>0.244724335016927</v>
      </c>
      <c r="Z9" s="14">
        <v>4.7977515462063997E-2</v>
      </c>
      <c r="AA9" s="14"/>
      <c r="AB9" s="14">
        <v>0.396361825896686</v>
      </c>
      <c r="AC9" s="14">
        <v>8.39498494516836E-2</v>
      </c>
      <c r="AD9" s="14">
        <v>7.5891000514453202E-2</v>
      </c>
      <c r="AE9" s="14"/>
      <c r="AF9" s="14">
        <v>0.305671015496353</v>
      </c>
      <c r="AG9" s="14">
        <v>4.2971736846546101E-2</v>
      </c>
      <c r="AH9" s="14">
        <v>0.14002141551425401</v>
      </c>
      <c r="AI9" s="14">
        <v>9.9830598069807597E-2</v>
      </c>
      <c r="AJ9" s="14"/>
      <c r="AK9" s="14">
        <v>0.30884661989963003</v>
      </c>
      <c r="AL9" s="14">
        <v>7.15778662019185E-2</v>
      </c>
      <c r="AM9" s="14">
        <v>8.3783363308209693E-2</v>
      </c>
      <c r="AN9" s="14">
        <v>0.17911917664093799</v>
      </c>
      <c r="AO9" s="14"/>
      <c r="AP9" s="14">
        <v>0.65189249842199504</v>
      </c>
      <c r="AQ9" s="14">
        <v>0.13520280128943499</v>
      </c>
      <c r="AR9" s="14">
        <v>3.8451449775596599E-2</v>
      </c>
      <c r="AS9" s="14"/>
      <c r="AT9" s="14">
        <v>0.33347287167805301</v>
      </c>
      <c r="AU9" s="14">
        <v>0.105995773180244</v>
      </c>
      <c r="AV9" s="14">
        <v>6.2117867196125297E-2</v>
      </c>
      <c r="AW9" s="14"/>
      <c r="AX9" s="14">
        <v>0.44095138709548298</v>
      </c>
      <c r="AY9" s="14">
        <v>0.14210477898714199</v>
      </c>
      <c r="AZ9" s="14">
        <v>7.6278124231614897E-2</v>
      </c>
      <c r="BA9" s="14"/>
      <c r="BB9" s="14">
        <v>0.32099362855171198</v>
      </c>
      <c r="BC9" s="14">
        <v>0.15180829858335501</v>
      </c>
      <c r="BD9" s="14"/>
      <c r="BE9" s="14">
        <v>0.202226821897563</v>
      </c>
      <c r="BF9" s="14">
        <v>9.2115318043149902E-2</v>
      </c>
      <c r="BG9" s="14"/>
      <c r="BH9" s="14">
        <v>0.169568807262755</v>
      </c>
      <c r="BI9" s="14">
        <v>0.16135725960205299</v>
      </c>
    </row>
    <row r="10" spans="2:61" x14ac:dyDescent="0.35">
      <c r="B10" s="15" t="s">
        <v>216</v>
      </c>
      <c r="C10" s="14">
        <v>0.32822236987506598</v>
      </c>
      <c r="D10" s="14">
        <v>0.31780698099885901</v>
      </c>
      <c r="E10" s="14">
        <v>0.33859275362118901</v>
      </c>
      <c r="F10" s="14"/>
      <c r="G10" s="14">
        <v>0.45873999266487903</v>
      </c>
      <c r="H10" s="14">
        <v>0.29018003353551403</v>
      </c>
      <c r="I10" s="14">
        <v>0.26516979947438701</v>
      </c>
      <c r="J10" s="14">
        <v>0.33195907813921199</v>
      </c>
      <c r="K10" s="14">
        <v>0.35449441509968399</v>
      </c>
      <c r="L10" s="14">
        <v>0.32201825748375301</v>
      </c>
      <c r="M10" s="14"/>
      <c r="N10" s="14">
        <v>0.39731043991100301</v>
      </c>
      <c r="O10" s="14">
        <v>0.31428864146445601</v>
      </c>
      <c r="P10" s="14"/>
      <c r="Q10" s="14">
        <v>0.23887435380042299</v>
      </c>
      <c r="R10" s="14">
        <v>0.31399714713494098</v>
      </c>
      <c r="S10" s="14">
        <v>0.323546101907842</v>
      </c>
      <c r="T10" s="14">
        <v>0.39544835052826799</v>
      </c>
      <c r="U10" s="14">
        <v>0.246227007346423</v>
      </c>
      <c r="V10" s="14">
        <v>0.35303046786259501</v>
      </c>
      <c r="W10" s="14">
        <v>0.34989891328112899</v>
      </c>
      <c r="X10" s="14">
        <v>0.34270782562582902</v>
      </c>
      <c r="Y10" s="14">
        <v>0.351818852951368</v>
      </c>
      <c r="Z10" s="14">
        <v>0.264391799242509</v>
      </c>
      <c r="AA10" s="14"/>
      <c r="AB10" s="14">
        <v>0.35716367776372798</v>
      </c>
      <c r="AC10" s="14">
        <v>0.39919186396283901</v>
      </c>
      <c r="AD10" s="14">
        <v>0.288714200851245</v>
      </c>
      <c r="AE10" s="14"/>
      <c r="AF10" s="14">
        <v>0.37788470072328001</v>
      </c>
      <c r="AG10" s="14">
        <v>0.25796231140838399</v>
      </c>
      <c r="AH10" s="14">
        <v>0.44727844239283798</v>
      </c>
      <c r="AI10" s="14">
        <v>0.36662810230298898</v>
      </c>
      <c r="AJ10" s="14"/>
      <c r="AK10" s="14">
        <v>0.37500725327902601</v>
      </c>
      <c r="AL10" s="14">
        <v>0.30293136926702302</v>
      </c>
      <c r="AM10" s="14">
        <v>0.35087972969110898</v>
      </c>
      <c r="AN10" s="14">
        <v>0.29873874158451202</v>
      </c>
      <c r="AO10" s="14"/>
      <c r="AP10" s="14">
        <v>0.18129352941690799</v>
      </c>
      <c r="AQ10" s="14">
        <v>0.52384309632739301</v>
      </c>
      <c r="AR10" s="14">
        <v>0.238985323656732</v>
      </c>
      <c r="AS10" s="14"/>
      <c r="AT10" s="14">
        <v>0.34478406103983</v>
      </c>
      <c r="AU10" s="14">
        <v>0.39917564196948402</v>
      </c>
      <c r="AV10" s="14">
        <v>0.24215844626590299</v>
      </c>
      <c r="AW10" s="14"/>
      <c r="AX10" s="14">
        <v>0.361016537302493</v>
      </c>
      <c r="AY10" s="14">
        <v>0.40559902982693102</v>
      </c>
      <c r="AZ10" s="14">
        <v>0.228815539415512</v>
      </c>
      <c r="BA10" s="14"/>
      <c r="BB10" s="14">
        <v>0.36846804945579298</v>
      </c>
      <c r="BC10" s="14">
        <v>0.36075230425141702</v>
      </c>
      <c r="BD10" s="14"/>
      <c r="BE10" s="14">
        <v>0.34144388714826601</v>
      </c>
      <c r="BF10" s="14">
        <v>0.304213006419433</v>
      </c>
      <c r="BG10" s="14"/>
      <c r="BH10" s="14">
        <v>0.28793058175940101</v>
      </c>
      <c r="BI10" s="14">
        <v>0.33926586539515602</v>
      </c>
    </row>
    <row r="11" spans="2:61" x14ac:dyDescent="0.35">
      <c r="B11" s="15" t="s">
        <v>217</v>
      </c>
      <c r="C11" s="14">
        <v>0.29633174410639701</v>
      </c>
      <c r="D11" s="14">
        <v>0.33807608349613599</v>
      </c>
      <c r="E11" s="14">
        <v>0.25698065925813401</v>
      </c>
      <c r="F11" s="14"/>
      <c r="G11" s="14">
        <v>0.204905162699348</v>
      </c>
      <c r="H11" s="14">
        <v>0.30128352128819602</v>
      </c>
      <c r="I11" s="14">
        <v>0.34959176045947499</v>
      </c>
      <c r="J11" s="14">
        <v>0.31095022471181299</v>
      </c>
      <c r="K11" s="14">
        <v>0.32844678694336599</v>
      </c>
      <c r="L11" s="14">
        <v>0.25777065623323298</v>
      </c>
      <c r="M11" s="14"/>
      <c r="N11" s="14">
        <v>0.24742772516471001</v>
      </c>
      <c r="O11" s="14">
        <v>0.30619473952320803</v>
      </c>
      <c r="P11" s="14"/>
      <c r="Q11" s="14">
        <v>0.28092298567327201</v>
      </c>
      <c r="R11" s="14">
        <v>0.27713420536684602</v>
      </c>
      <c r="S11" s="14">
        <v>0.38662520367977798</v>
      </c>
      <c r="T11" s="14">
        <v>0.35539532208333302</v>
      </c>
      <c r="U11" s="14">
        <v>0.27699353472222499</v>
      </c>
      <c r="V11" s="14">
        <v>0.22439216768456799</v>
      </c>
      <c r="W11" s="14">
        <v>0.32729975009769102</v>
      </c>
      <c r="X11" s="14">
        <v>0.33340349862679503</v>
      </c>
      <c r="Y11" s="14">
        <v>0.28442172843869701</v>
      </c>
      <c r="Z11" s="14">
        <v>0.24825887714650799</v>
      </c>
      <c r="AA11" s="14"/>
      <c r="AB11" s="14">
        <v>0.120641304453473</v>
      </c>
      <c r="AC11" s="14">
        <v>0.26315786974724398</v>
      </c>
      <c r="AD11" s="14">
        <v>0.46139850319448</v>
      </c>
      <c r="AE11" s="14"/>
      <c r="AF11" s="14">
        <v>0.14535716813050001</v>
      </c>
      <c r="AG11" s="14">
        <v>0.50920578306018904</v>
      </c>
      <c r="AH11" s="14">
        <v>0.13178009430464099</v>
      </c>
      <c r="AI11" s="14">
        <v>0.228323324435726</v>
      </c>
      <c r="AJ11" s="14"/>
      <c r="AK11" s="14">
        <v>0.137112426485832</v>
      </c>
      <c r="AL11" s="14">
        <v>0.47735325083652702</v>
      </c>
      <c r="AM11" s="14">
        <v>0.29278585648298</v>
      </c>
      <c r="AN11" s="14">
        <v>9.3421238838649695E-2</v>
      </c>
      <c r="AO11" s="14"/>
      <c r="AP11" s="14">
        <v>6.1515966639525001E-2</v>
      </c>
      <c r="AQ11" s="14">
        <v>0.15028204826507999</v>
      </c>
      <c r="AR11" s="14">
        <v>0.54173399058585903</v>
      </c>
      <c r="AS11" s="14"/>
      <c r="AT11" s="14">
        <v>0.20191171566852001</v>
      </c>
      <c r="AU11" s="14">
        <v>0.29992845181631</v>
      </c>
      <c r="AV11" s="14">
        <v>0.51598758915030196</v>
      </c>
      <c r="AW11" s="14"/>
      <c r="AX11" s="14">
        <v>8.4772091396804194E-2</v>
      </c>
      <c r="AY11" s="14">
        <v>0.219774185126583</v>
      </c>
      <c r="AZ11" s="14">
        <v>0.54784486655807196</v>
      </c>
      <c r="BA11" s="14"/>
      <c r="BB11" s="14">
        <v>0.25448917796349801</v>
      </c>
      <c r="BC11" s="14">
        <v>0.290774564438193</v>
      </c>
      <c r="BD11" s="14"/>
      <c r="BE11" s="14">
        <v>0.29463593560142198</v>
      </c>
      <c r="BF11" s="14">
        <v>0.299411215388384</v>
      </c>
      <c r="BG11" s="14"/>
      <c r="BH11" s="14">
        <v>0.33645638966694003</v>
      </c>
      <c r="BI11" s="14">
        <v>0.28533406035453601</v>
      </c>
    </row>
    <row r="12" spans="2:61" x14ac:dyDescent="0.35">
      <c r="B12" s="15" t="s">
        <v>86</v>
      </c>
      <c r="C12" s="20">
        <v>0.21232211840520199</v>
      </c>
      <c r="D12" s="20">
        <v>0.15754208619775101</v>
      </c>
      <c r="E12" s="20">
        <v>0.26318302018602202</v>
      </c>
      <c r="F12" s="20"/>
      <c r="G12" s="20">
        <v>0.20067654043181399</v>
      </c>
      <c r="H12" s="20">
        <v>0.22651168343240899</v>
      </c>
      <c r="I12" s="20">
        <v>0.22395731617341599</v>
      </c>
      <c r="J12" s="20">
        <v>0.240116715433768</v>
      </c>
      <c r="K12" s="20">
        <v>0.16116375440710301</v>
      </c>
      <c r="L12" s="20">
        <v>0.203989324500327</v>
      </c>
      <c r="M12" s="20"/>
      <c r="N12" s="20">
        <v>9.0663305799972602E-2</v>
      </c>
      <c r="O12" s="20">
        <v>0.236858349518862</v>
      </c>
      <c r="P12" s="20"/>
      <c r="Q12" s="20">
        <v>0.38663508463097102</v>
      </c>
      <c r="R12" s="20">
        <v>0.26293822099345099</v>
      </c>
      <c r="S12" s="20">
        <v>0.19962415424777299</v>
      </c>
      <c r="T12" s="20">
        <v>0.14278407589131101</v>
      </c>
      <c r="U12" s="20">
        <v>0.269388578378432</v>
      </c>
      <c r="V12" s="20">
        <v>0.20417863638560199</v>
      </c>
      <c r="W12" s="20">
        <v>0.177808987458138</v>
      </c>
      <c r="X12" s="20">
        <v>0.18099422264918499</v>
      </c>
      <c r="Y12" s="20">
        <v>0.119035083593008</v>
      </c>
      <c r="Z12" s="20">
        <v>0.43937180814891902</v>
      </c>
      <c r="AA12" s="20"/>
      <c r="AB12" s="20">
        <v>0.125833191886113</v>
      </c>
      <c r="AC12" s="20">
        <v>0.25370041683823302</v>
      </c>
      <c r="AD12" s="20">
        <v>0.17399629543982301</v>
      </c>
      <c r="AE12" s="20"/>
      <c r="AF12" s="20">
        <v>0.17108711564986701</v>
      </c>
      <c r="AG12" s="20">
        <v>0.18986016868488001</v>
      </c>
      <c r="AH12" s="20">
        <v>0.28092004778826701</v>
      </c>
      <c r="AI12" s="20">
        <v>0.30521797519147698</v>
      </c>
      <c r="AJ12" s="20"/>
      <c r="AK12" s="20">
        <v>0.179033700335512</v>
      </c>
      <c r="AL12" s="20">
        <v>0.14813751369453201</v>
      </c>
      <c r="AM12" s="20">
        <v>0.27255105051770101</v>
      </c>
      <c r="AN12" s="20">
        <v>0.42872084293590002</v>
      </c>
      <c r="AO12" s="20"/>
      <c r="AP12" s="20">
        <v>0.10529800552157299</v>
      </c>
      <c r="AQ12" s="20">
        <v>0.19067205411809099</v>
      </c>
      <c r="AR12" s="20">
        <v>0.180829235981812</v>
      </c>
      <c r="AS12" s="20"/>
      <c r="AT12" s="20">
        <v>0.119831351613597</v>
      </c>
      <c r="AU12" s="20">
        <v>0.194900133033962</v>
      </c>
      <c r="AV12" s="20">
        <v>0.17973609738766899</v>
      </c>
      <c r="AW12" s="20"/>
      <c r="AX12" s="20">
        <v>0.11325998420522</v>
      </c>
      <c r="AY12" s="20">
        <v>0.232522006059345</v>
      </c>
      <c r="AZ12" s="20">
        <v>0.147061469794801</v>
      </c>
      <c r="BA12" s="20"/>
      <c r="BB12" s="20">
        <v>5.6049144028997001E-2</v>
      </c>
      <c r="BC12" s="20">
        <v>0.196664832727035</v>
      </c>
      <c r="BD12" s="20"/>
      <c r="BE12" s="20">
        <v>0.16169335535275001</v>
      </c>
      <c r="BF12" s="20">
        <v>0.30426046014903202</v>
      </c>
      <c r="BG12" s="20"/>
      <c r="BH12" s="20">
        <v>0.206044221310904</v>
      </c>
      <c r="BI12" s="20">
        <v>0.214042814648255</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0.14268506498031999</v>
      </c>
      <c r="D9" s="14">
        <v>0.154597158000151</v>
      </c>
      <c r="E9" s="14">
        <v>0.13306128477891499</v>
      </c>
      <c r="F9" s="14"/>
      <c r="G9" s="14">
        <v>0.175894092148347</v>
      </c>
      <c r="H9" s="14">
        <v>0.20069999472019101</v>
      </c>
      <c r="I9" s="14">
        <v>0.152097407407395</v>
      </c>
      <c r="J9" s="14">
        <v>8.9259913557044795E-2</v>
      </c>
      <c r="K9" s="14">
        <v>0.10391187564563099</v>
      </c>
      <c r="L9" s="14">
        <v>0.124537211202798</v>
      </c>
      <c r="M9" s="14"/>
      <c r="N9" s="14">
        <v>0.159102013759436</v>
      </c>
      <c r="O9" s="14">
        <v>0.139374083713944</v>
      </c>
      <c r="P9" s="14"/>
      <c r="Q9" s="14">
        <v>4.4432294074314101E-2</v>
      </c>
      <c r="R9" s="14">
        <v>0.12879364509449401</v>
      </c>
      <c r="S9" s="14">
        <v>9.1826772798844603E-2</v>
      </c>
      <c r="T9" s="14">
        <v>0.16483638880318899</v>
      </c>
      <c r="U9" s="14">
        <v>0.148236906493801</v>
      </c>
      <c r="V9" s="14">
        <v>0.21346785766679699</v>
      </c>
      <c r="W9" s="14">
        <v>0.16721546668008599</v>
      </c>
      <c r="X9" s="14">
        <v>0.12901642744752301</v>
      </c>
      <c r="Y9" s="14">
        <v>0.15323681492961799</v>
      </c>
      <c r="Z9" s="14">
        <v>6.5258812364256E-2</v>
      </c>
      <c r="AA9" s="14"/>
      <c r="AB9" s="14">
        <v>0.18288694177391299</v>
      </c>
      <c r="AC9" s="14">
        <v>0.109793086446264</v>
      </c>
      <c r="AD9" s="14">
        <v>0.16279665203385699</v>
      </c>
      <c r="AE9" s="14"/>
      <c r="AF9" s="14">
        <v>0.18086261677430299</v>
      </c>
      <c r="AG9" s="14">
        <v>0.10786778502146201</v>
      </c>
      <c r="AH9" s="14">
        <v>0.16417673483753401</v>
      </c>
      <c r="AI9" s="14">
        <v>0.133486095609747</v>
      </c>
      <c r="AJ9" s="14"/>
      <c r="AK9" s="14">
        <v>0.190669235183518</v>
      </c>
      <c r="AL9" s="14">
        <v>0.138900755346135</v>
      </c>
      <c r="AM9" s="14">
        <v>0.120738907121949</v>
      </c>
      <c r="AN9" s="14">
        <v>0.158328231257577</v>
      </c>
      <c r="AO9" s="14"/>
      <c r="AP9" s="14">
        <v>0.337535261113528</v>
      </c>
      <c r="AQ9" s="14">
        <v>0.145571938985429</v>
      </c>
      <c r="AR9" s="14">
        <v>9.2176347153884494E-2</v>
      </c>
      <c r="AS9" s="14"/>
      <c r="AT9" s="14">
        <v>0.31424300952344097</v>
      </c>
      <c r="AU9" s="14">
        <v>7.7838318511838006E-2</v>
      </c>
      <c r="AV9" s="14">
        <v>5.2722825087950599E-2</v>
      </c>
      <c r="AW9" s="14"/>
      <c r="AX9" s="14">
        <v>0.43207336019044401</v>
      </c>
      <c r="AY9" s="14">
        <v>0.10490465397805</v>
      </c>
      <c r="AZ9" s="14">
        <v>7.4405077195961594E-2</v>
      </c>
      <c r="BA9" s="14"/>
      <c r="BB9" s="14">
        <v>0.28853056056466098</v>
      </c>
      <c r="BC9" s="14">
        <v>0.12896678898774</v>
      </c>
      <c r="BD9" s="14"/>
      <c r="BE9" s="14">
        <v>0.15285754704348101</v>
      </c>
      <c r="BF9" s="14">
        <v>0.124212539168522</v>
      </c>
      <c r="BG9" s="14"/>
      <c r="BH9" s="14">
        <v>0.15739233495059901</v>
      </c>
      <c r="BI9" s="14">
        <v>0.13865397880555699</v>
      </c>
    </row>
    <row r="10" spans="2:61" x14ac:dyDescent="0.35">
      <c r="B10" s="15" t="s">
        <v>216</v>
      </c>
      <c r="C10" s="14">
        <v>0.44833925973537098</v>
      </c>
      <c r="D10" s="14">
        <v>0.44714624377144502</v>
      </c>
      <c r="E10" s="14">
        <v>0.44725531846827499</v>
      </c>
      <c r="F10" s="14"/>
      <c r="G10" s="14">
        <v>0.52649221345040997</v>
      </c>
      <c r="H10" s="14">
        <v>0.45941310041670103</v>
      </c>
      <c r="I10" s="14">
        <v>0.41821751583939898</v>
      </c>
      <c r="J10" s="14">
        <v>0.48290712632460803</v>
      </c>
      <c r="K10" s="14">
        <v>0.39346729861151403</v>
      </c>
      <c r="L10" s="14">
        <v>0.42057209985338301</v>
      </c>
      <c r="M10" s="14"/>
      <c r="N10" s="14">
        <v>0.50374625813055596</v>
      </c>
      <c r="O10" s="14">
        <v>0.43716473905062703</v>
      </c>
      <c r="P10" s="14"/>
      <c r="Q10" s="14">
        <v>0.42775796495174401</v>
      </c>
      <c r="R10" s="14">
        <v>0.42076414482527602</v>
      </c>
      <c r="S10" s="14">
        <v>0.44456290276334998</v>
      </c>
      <c r="T10" s="14">
        <v>0.46288265138071899</v>
      </c>
      <c r="U10" s="14">
        <v>0.34594549864028901</v>
      </c>
      <c r="V10" s="14">
        <v>0.43443061144546002</v>
      </c>
      <c r="W10" s="14">
        <v>0.443366443766679</v>
      </c>
      <c r="X10" s="14">
        <v>0.37498164945032197</v>
      </c>
      <c r="Y10" s="14">
        <v>0.55773994132813698</v>
      </c>
      <c r="Z10" s="14">
        <v>0.385863168117213</v>
      </c>
      <c r="AA10" s="14"/>
      <c r="AB10" s="14">
        <v>0.44384394280206801</v>
      </c>
      <c r="AC10" s="14">
        <v>0.48255941931215401</v>
      </c>
      <c r="AD10" s="14">
        <v>0.469693708475792</v>
      </c>
      <c r="AE10" s="14"/>
      <c r="AF10" s="14">
        <v>0.44681505886401301</v>
      </c>
      <c r="AG10" s="14">
        <v>0.453272045704463</v>
      </c>
      <c r="AH10" s="14">
        <v>0.35414713610646997</v>
      </c>
      <c r="AI10" s="14">
        <v>0.49900568708976101</v>
      </c>
      <c r="AJ10" s="14"/>
      <c r="AK10" s="14">
        <v>0.43164361231520798</v>
      </c>
      <c r="AL10" s="14">
        <v>0.51270072070807704</v>
      </c>
      <c r="AM10" s="14">
        <v>0.38884287300828002</v>
      </c>
      <c r="AN10" s="14">
        <v>0.47557604539521298</v>
      </c>
      <c r="AO10" s="14"/>
      <c r="AP10" s="14">
        <v>0.436912423473093</v>
      </c>
      <c r="AQ10" s="14">
        <v>0.56531884172524105</v>
      </c>
      <c r="AR10" s="14">
        <v>0.38633727921453098</v>
      </c>
      <c r="AS10" s="14"/>
      <c r="AT10" s="14">
        <v>0.43179704901504301</v>
      </c>
      <c r="AU10" s="14">
        <v>0.54602689009518302</v>
      </c>
      <c r="AV10" s="14">
        <v>0.33080858190689899</v>
      </c>
      <c r="AW10" s="14"/>
      <c r="AX10" s="14">
        <v>0.36403501285583001</v>
      </c>
      <c r="AY10" s="14">
        <v>0.52640380523914998</v>
      </c>
      <c r="AZ10" s="14">
        <v>0.407309956633857</v>
      </c>
      <c r="BA10" s="14"/>
      <c r="BB10" s="14">
        <v>0.46463231695332802</v>
      </c>
      <c r="BC10" s="14">
        <v>0.44796746489884898</v>
      </c>
      <c r="BD10" s="14"/>
      <c r="BE10" s="14">
        <v>0.477037147782643</v>
      </c>
      <c r="BF10" s="14">
        <v>0.39622587438793799</v>
      </c>
      <c r="BG10" s="14"/>
      <c r="BH10" s="14">
        <v>0.45226114293722203</v>
      </c>
      <c r="BI10" s="14">
        <v>0.44726431862216898</v>
      </c>
    </row>
    <row r="11" spans="2:61" x14ac:dyDescent="0.35">
      <c r="B11" s="15" t="s">
        <v>217</v>
      </c>
      <c r="C11" s="14">
        <v>0.28146990152557899</v>
      </c>
      <c r="D11" s="14">
        <v>0.30558769985003797</v>
      </c>
      <c r="E11" s="14">
        <v>0.25989025643090802</v>
      </c>
      <c r="F11" s="14"/>
      <c r="G11" s="14">
        <v>0.19873867231660999</v>
      </c>
      <c r="H11" s="14">
        <v>0.24133539986244901</v>
      </c>
      <c r="I11" s="14">
        <v>0.29476581267798901</v>
      </c>
      <c r="J11" s="14">
        <v>0.28602895262143502</v>
      </c>
      <c r="K11" s="14">
        <v>0.38560884065127798</v>
      </c>
      <c r="L11" s="14">
        <v>0.28744805443076998</v>
      </c>
      <c r="M11" s="14"/>
      <c r="N11" s="14">
        <v>0.28869227843346201</v>
      </c>
      <c r="O11" s="14">
        <v>0.280013287695418</v>
      </c>
      <c r="P11" s="14"/>
      <c r="Q11" s="14">
        <v>0.29900783724336899</v>
      </c>
      <c r="R11" s="14">
        <v>0.30185264728403799</v>
      </c>
      <c r="S11" s="14">
        <v>0.31560852938137102</v>
      </c>
      <c r="T11" s="14">
        <v>0.32217735262229003</v>
      </c>
      <c r="U11" s="14">
        <v>0.33659895102199899</v>
      </c>
      <c r="V11" s="14">
        <v>0.25564530540417801</v>
      </c>
      <c r="W11" s="14">
        <v>0.25432290844025102</v>
      </c>
      <c r="X11" s="14">
        <v>0.34020954804779102</v>
      </c>
      <c r="Y11" s="14">
        <v>0.25405046353639599</v>
      </c>
      <c r="Z11" s="14">
        <v>0.21083955433500801</v>
      </c>
      <c r="AA11" s="14"/>
      <c r="AB11" s="14">
        <v>0.31556107045244097</v>
      </c>
      <c r="AC11" s="14">
        <v>0.27472228089110801</v>
      </c>
      <c r="AD11" s="14">
        <v>0.268491860261097</v>
      </c>
      <c r="AE11" s="14"/>
      <c r="AF11" s="14">
        <v>0.27253989790767102</v>
      </c>
      <c r="AG11" s="14">
        <v>0.32531882266704198</v>
      </c>
      <c r="AH11" s="14">
        <v>0.304598051335424</v>
      </c>
      <c r="AI11" s="14">
        <v>0.19721090798666999</v>
      </c>
      <c r="AJ11" s="14"/>
      <c r="AK11" s="14">
        <v>0.27549973134454298</v>
      </c>
      <c r="AL11" s="14">
        <v>0.26821694228766302</v>
      </c>
      <c r="AM11" s="14">
        <v>0.31500277357402301</v>
      </c>
      <c r="AN11" s="14">
        <v>0.18271672183979301</v>
      </c>
      <c r="AO11" s="14"/>
      <c r="AP11" s="14">
        <v>0.16850129942924899</v>
      </c>
      <c r="AQ11" s="14">
        <v>0.20266630199747099</v>
      </c>
      <c r="AR11" s="14">
        <v>0.42472216218823899</v>
      </c>
      <c r="AS11" s="14"/>
      <c r="AT11" s="14">
        <v>0.19947579008477001</v>
      </c>
      <c r="AU11" s="14">
        <v>0.26091323119940502</v>
      </c>
      <c r="AV11" s="14">
        <v>0.54115608012592598</v>
      </c>
      <c r="AW11" s="14"/>
      <c r="AX11" s="14">
        <v>0.126177499388791</v>
      </c>
      <c r="AY11" s="14">
        <v>0.24278975885467399</v>
      </c>
      <c r="AZ11" s="14">
        <v>0.448293515925135</v>
      </c>
      <c r="BA11" s="14"/>
      <c r="BB11" s="14">
        <v>0.21348970086088401</v>
      </c>
      <c r="BC11" s="14">
        <v>0.30057243840509601</v>
      </c>
      <c r="BD11" s="14"/>
      <c r="BE11" s="14">
        <v>0.28202713872510699</v>
      </c>
      <c r="BF11" s="14">
        <v>0.28045799720491699</v>
      </c>
      <c r="BG11" s="14"/>
      <c r="BH11" s="14">
        <v>0.29227862094444801</v>
      </c>
      <c r="BI11" s="14">
        <v>0.27850736126458298</v>
      </c>
    </row>
    <row r="12" spans="2:61" x14ac:dyDescent="0.35">
      <c r="B12" s="15" t="s">
        <v>86</v>
      </c>
      <c r="C12" s="20">
        <v>0.12750577375872901</v>
      </c>
      <c r="D12" s="20">
        <v>9.2668898378365699E-2</v>
      </c>
      <c r="E12" s="20">
        <v>0.15979314032190201</v>
      </c>
      <c r="F12" s="20"/>
      <c r="G12" s="20">
        <v>9.8875022084632502E-2</v>
      </c>
      <c r="H12" s="20">
        <v>9.8551505000658804E-2</v>
      </c>
      <c r="I12" s="20">
        <v>0.13491926407521701</v>
      </c>
      <c r="J12" s="20">
        <v>0.14180400749691199</v>
      </c>
      <c r="K12" s="20">
        <v>0.11701198509157699</v>
      </c>
      <c r="L12" s="20">
        <v>0.167442634513049</v>
      </c>
      <c r="M12" s="20"/>
      <c r="N12" s="20">
        <v>4.8459449676546203E-2</v>
      </c>
      <c r="O12" s="20">
        <v>0.14344788954001</v>
      </c>
      <c r="P12" s="20"/>
      <c r="Q12" s="20">
        <v>0.22880190373057199</v>
      </c>
      <c r="R12" s="20">
        <v>0.14858956279619201</v>
      </c>
      <c r="S12" s="20">
        <v>0.14800179505643499</v>
      </c>
      <c r="T12" s="20">
        <v>5.0103607193802101E-2</v>
      </c>
      <c r="U12" s="20">
        <v>0.169218643843911</v>
      </c>
      <c r="V12" s="20">
        <v>9.6456225483564403E-2</v>
      </c>
      <c r="W12" s="20">
        <v>0.13509518111298399</v>
      </c>
      <c r="X12" s="20">
        <v>0.155792375054365</v>
      </c>
      <c r="Y12" s="20">
        <v>3.4972780205848902E-2</v>
      </c>
      <c r="Z12" s="20">
        <v>0.33803846518352199</v>
      </c>
      <c r="AA12" s="20"/>
      <c r="AB12" s="20">
        <v>5.7708044971577999E-2</v>
      </c>
      <c r="AC12" s="20">
        <v>0.132925213350474</v>
      </c>
      <c r="AD12" s="20">
        <v>9.9017779229254602E-2</v>
      </c>
      <c r="AE12" s="20"/>
      <c r="AF12" s="20">
        <v>9.9782426454013001E-2</v>
      </c>
      <c r="AG12" s="20">
        <v>0.11354134660703399</v>
      </c>
      <c r="AH12" s="20">
        <v>0.17707807772057199</v>
      </c>
      <c r="AI12" s="20">
        <v>0.170297309313821</v>
      </c>
      <c r="AJ12" s="20"/>
      <c r="AK12" s="20">
        <v>0.102187421156731</v>
      </c>
      <c r="AL12" s="20">
        <v>8.0181581658124695E-2</v>
      </c>
      <c r="AM12" s="20">
        <v>0.17541544629574801</v>
      </c>
      <c r="AN12" s="20">
        <v>0.18337900150741701</v>
      </c>
      <c r="AO12" s="20"/>
      <c r="AP12" s="20">
        <v>5.7051015984128997E-2</v>
      </c>
      <c r="AQ12" s="20">
        <v>8.6442917291859295E-2</v>
      </c>
      <c r="AR12" s="20">
        <v>9.6764211443344794E-2</v>
      </c>
      <c r="AS12" s="20"/>
      <c r="AT12" s="20">
        <v>5.4484151376745699E-2</v>
      </c>
      <c r="AU12" s="20">
        <v>0.115221560193575</v>
      </c>
      <c r="AV12" s="20">
        <v>7.5312512879223706E-2</v>
      </c>
      <c r="AW12" s="20"/>
      <c r="AX12" s="20">
        <v>7.7714127564934996E-2</v>
      </c>
      <c r="AY12" s="20">
        <v>0.12590178192812501</v>
      </c>
      <c r="AZ12" s="20">
        <v>6.9991450245046605E-2</v>
      </c>
      <c r="BA12" s="20"/>
      <c r="BB12" s="20">
        <v>3.3347421621126E-2</v>
      </c>
      <c r="BC12" s="20">
        <v>0.122493307708315</v>
      </c>
      <c r="BD12" s="20"/>
      <c r="BE12" s="20">
        <v>8.8078166448768397E-2</v>
      </c>
      <c r="BF12" s="20">
        <v>0.19910358923862301</v>
      </c>
      <c r="BG12" s="20"/>
      <c r="BH12" s="20">
        <v>9.8067901167731703E-2</v>
      </c>
      <c r="BI12" s="20">
        <v>0.135574341307691</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0.12546743443752301</v>
      </c>
      <c r="D9" s="14">
        <v>0.14323481697972301</v>
      </c>
      <c r="E9" s="14">
        <v>0.10841044326049599</v>
      </c>
      <c r="F9" s="14"/>
      <c r="G9" s="14">
        <v>0.15807721172474001</v>
      </c>
      <c r="H9" s="14">
        <v>0.159012708832733</v>
      </c>
      <c r="I9" s="14">
        <v>0.155794828250374</v>
      </c>
      <c r="J9" s="14">
        <v>0.123912319630158</v>
      </c>
      <c r="K9" s="14">
        <v>6.3387990761969798E-2</v>
      </c>
      <c r="L9" s="14">
        <v>7.7887528868551603E-2</v>
      </c>
      <c r="M9" s="14"/>
      <c r="N9" s="14">
        <v>0.12916416947447901</v>
      </c>
      <c r="O9" s="14">
        <v>0.12472187443007</v>
      </c>
      <c r="P9" s="14"/>
      <c r="Q9" s="14">
        <v>0.109578369424375</v>
      </c>
      <c r="R9" s="14">
        <v>0.121517734872957</v>
      </c>
      <c r="S9" s="14">
        <v>8.8908276859844204E-2</v>
      </c>
      <c r="T9" s="14">
        <v>0.18231668755598801</v>
      </c>
      <c r="U9" s="14">
        <v>5.2176977867405598E-2</v>
      </c>
      <c r="V9" s="14">
        <v>0.14692270880508701</v>
      </c>
      <c r="W9" s="14">
        <v>0.14081318577235299</v>
      </c>
      <c r="X9" s="14">
        <v>7.1631027338736705E-2</v>
      </c>
      <c r="Y9" s="14">
        <v>0.163683804020094</v>
      </c>
      <c r="Z9" s="14">
        <v>1.8770907957897699E-2</v>
      </c>
      <c r="AA9" s="14"/>
      <c r="AB9" s="14">
        <v>0.165721908583323</v>
      </c>
      <c r="AC9" s="14">
        <v>7.7153191537760707E-2</v>
      </c>
      <c r="AD9" s="14">
        <v>0.15741077905862</v>
      </c>
      <c r="AE9" s="14"/>
      <c r="AF9" s="14">
        <v>0.17077585775491699</v>
      </c>
      <c r="AG9" s="14">
        <v>0.114981020489376</v>
      </c>
      <c r="AH9" s="14">
        <v>1.59972929523075E-2</v>
      </c>
      <c r="AI9" s="14">
        <v>5.440725403742E-2</v>
      </c>
      <c r="AJ9" s="14"/>
      <c r="AK9" s="14">
        <v>0.18660419421194499</v>
      </c>
      <c r="AL9" s="14">
        <v>0.118400270673805</v>
      </c>
      <c r="AM9" s="14">
        <v>5.2650545782944702E-2</v>
      </c>
      <c r="AN9" s="14">
        <v>8.7013610170906294E-2</v>
      </c>
      <c r="AO9" s="14"/>
      <c r="AP9" s="14">
        <v>0.30608782349908098</v>
      </c>
      <c r="AQ9" s="14">
        <v>0.124208965438892</v>
      </c>
      <c r="AR9" s="14">
        <v>7.9455691863549699E-2</v>
      </c>
      <c r="AS9" s="14"/>
      <c r="AT9" s="14">
        <v>0.21178071196173001</v>
      </c>
      <c r="AU9" s="14">
        <v>9.7581180456320193E-2</v>
      </c>
      <c r="AV9" s="14">
        <v>7.7664850804680802E-2</v>
      </c>
      <c r="AW9" s="14"/>
      <c r="AX9" s="14">
        <v>0.366726513070738</v>
      </c>
      <c r="AY9" s="14">
        <v>7.5820126313614997E-2</v>
      </c>
      <c r="AZ9" s="14">
        <v>9.7592232057341605E-2</v>
      </c>
      <c r="BA9" s="14"/>
      <c r="BB9" s="14">
        <v>0.26731573483516402</v>
      </c>
      <c r="BC9" s="14">
        <v>0.103711670277309</v>
      </c>
      <c r="BD9" s="14"/>
      <c r="BE9" s="14">
        <v>0.14278851765464301</v>
      </c>
      <c r="BF9" s="14">
        <v>9.4013541982376506E-2</v>
      </c>
      <c r="BG9" s="14"/>
      <c r="BH9" s="14">
        <v>0.121803310253857</v>
      </c>
      <c r="BI9" s="14">
        <v>0.126471726897595</v>
      </c>
    </row>
    <row r="10" spans="2:61" x14ac:dyDescent="0.35">
      <c r="B10" s="15" t="s">
        <v>216</v>
      </c>
      <c r="C10" s="14">
        <v>0.508298128552092</v>
      </c>
      <c r="D10" s="14">
        <v>0.48775524589951402</v>
      </c>
      <c r="E10" s="14">
        <v>0.52710381791236005</v>
      </c>
      <c r="F10" s="14"/>
      <c r="G10" s="14">
        <v>0.47686760787902799</v>
      </c>
      <c r="H10" s="14">
        <v>0.54234276166349904</v>
      </c>
      <c r="I10" s="14">
        <v>0.46448281719462903</v>
      </c>
      <c r="J10" s="14">
        <v>0.52039855244535504</v>
      </c>
      <c r="K10" s="14">
        <v>0.468865084739783</v>
      </c>
      <c r="L10" s="14">
        <v>0.56320934166141501</v>
      </c>
      <c r="M10" s="14"/>
      <c r="N10" s="14">
        <v>0.57738541472135996</v>
      </c>
      <c r="O10" s="14">
        <v>0.49436455823223902</v>
      </c>
      <c r="P10" s="14"/>
      <c r="Q10" s="14">
        <v>0.41066979032812601</v>
      </c>
      <c r="R10" s="14">
        <v>0.49550068426972999</v>
      </c>
      <c r="S10" s="14">
        <v>0.52896678612319603</v>
      </c>
      <c r="T10" s="14">
        <v>0.48621570946995601</v>
      </c>
      <c r="U10" s="14">
        <v>0.38458317101247902</v>
      </c>
      <c r="V10" s="14">
        <v>0.52238440359209504</v>
      </c>
      <c r="W10" s="14">
        <v>0.51257177175625401</v>
      </c>
      <c r="X10" s="14">
        <v>0.61574593581674697</v>
      </c>
      <c r="Y10" s="14">
        <v>0.55995024597225795</v>
      </c>
      <c r="Z10" s="14">
        <v>0.389488110581936</v>
      </c>
      <c r="AA10" s="14"/>
      <c r="AB10" s="14">
        <v>0.47285923317488598</v>
      </c>
      <c r="AC10" s="14">
        <v>0.57086351900713606</v>
      </c>
      <c r="AD10" s="14">
        <v>0.51335544584356796</v>
      </c>
      <c r="AE10" s="14"/>
      <c r="AF10" s="14">
        <v>0.480192841949247</v>
      </c>
      <c r="AG10" s="14">
        <v>0.514011630635828</v>
      </c>
      <c r="AH10" s="14">
        <v>0.61502011943922696</v>
      </c>
      <c r="AI10" s="14">
        <v>0.57748935666142198</v>
      </c>
      <c r="AJ10" s="14"/>
      <c r="AK10" s="14">
        <v>0.47874895378188698</v>
      </c>
      <c r="AL10" s="14">
        <v>0.53742928993458405</v>
      </c>
      <c r="AM10" s="14">
        <v>0.44965601182885401</v>
      </c>
      <c r="AN10" s="14">
        <v>0.563468551267158</v>
      </c>
      <c r="AO10" s="14"/>
      <c r="AP10" s="14">
        <v>0.45049932303745499</v>
      </c>
      <c r="AQ10" s="14">
        <v>0.62114967140824495</v>
      </c>
      <c r="AR10" s="14">
        <v>0.44698158817035</v>
      </c>
      <c r="AS10" s="14"/>
      <c r="AT10" s="14">
        <v>0.52759961802190203</v>
      </c>
      <c r="AU10" s="14">
        <v>0.58736694327691796</v>
      </c>
      <c r="AV10" s="14">
        <v>0.34195153907185399</v>
      </c>
      <c r="AW10" s="14"/>
      <c r="AX10" s="14">
        <v>0.37652778876767901</v>
      </c>
      <c r="AY10" s="14">
        <v>0.61565638721912497</v>
      </c>
      <c r="AZ10" s="14">
        <v>0.43212289156426598</v>
      </c>
      <c r="BA10" s="14"/>
      <c r="BB10" s="14">
        <v>0.50009874786618702</v>
      </c>
      <c r="BC10" s="14">
        <v>0.50159366348273304</v>
      </c>
      <c r="BD10" s="14"/>
      <c r="BE10" s="14">
        <v>0.51484382049372202</v>
      </c>
      <c r="BF10" s="14">
        <v>0.49641160345457003</v>
      </c>
      <c r="BG10" s="14"/>
      <c r="BH10" s="14">
        <v>0.484718369427451</v>
      </c>
      <c r="BI10" s="14">
        <v>0.51476105751196399</v>
      </c>
    </row>
    <row r="11" spans="2:61" x14ac:dyDescent="0.35">
      <c r="B11" s="15" t="s">
        <v>217</v>
      </c>
      <c r="C11" s="14">
        <v>0.28496754486512099</v>
      </c>
      <c r="D11" s="14">
        <v>0.32528942729292398</v>
      </c>
      <c r="E11" s="14">
        <v>0.24884728478602899</v>
      </c>
      <c r="F11" s="14"/>
      <c r="G11" s="14">
        <v>0.28153470545924703</v>
      </c>
      <c r="H11" s="14">
        <v>0.242498907042524</v>
      </c>
      <c r="I11" s="14">
        <v>0.30986609989342601</v>
      </c>
      <c r="J11" s="14">
        <v>0.28165994658854498</v>
      </c>
      <c r="K11" s="14">
        <v>0.366042403338323</v>
      </c>
      <c r="L11" s="14">
        <v>0.246339606681796</v>
      </c>
      <c r="M11" s="14"/>
      <c r="N11" s="14">
        <v>0.284793090209013</v>
      </c>
      <c r="O11" s="14">
        <v>0.285002728997445</v>
      </c>
      <c r="P11" s="14"/>
      <c r="Q11" s="14">
        <v>0.35987807797569199</v>
      </c>
      <c r="R11" s="14">
        <v>0.27475070154029402</v>
      </c>
      <c r="S11" s="14">
        <v>0.29533795091454401</v>
      </c>
      <c r="T11" s="14">
        <v>0.25796280182300801</v>
      </c>
      <c r="U11" s="14">
        <v>0.46921115643732902</v>
      </c>
      <c r="V11" s="14">
        <v>0.25426893318902599</v>
      </c>
      <c r="W11" s="14">
        <v>0.28794548245659801</v>
      </c>
      <c r="X11" s="14">
        <v>0.222368252618249</v>
      </c>
      <c r="Y11" s="14">
        <v>0.25564406252427901</v>
      </c>
      <c r="Z11" s="14">
        <v>0.42409901343116602</v>
      </c>
      <c r="AA11" s="14"/>
      <c r="AB11" s="14">
        <v>0.30747770863729101</v>
      </c>
      <c r="AC11" s="14">
        <v>0.28749835552561798</v>
      </c>
      <c r="AD11" s="14">
        <v>0.27116845813199902</v>
      </c>
      <c r="AE11" s="14"/>
      <c r="AF11" s="14">
        <v>0.27396100550670999</v>
      </c>
      <c r="AG11" s="14">
        <v>0.30581554893149798</v>
      </c>
      <c r="AH11" s="14">
        <v>0.29628935791292199</v>
      </c>
      <c r="AI11" s="14">
        <v>0.27420720190799203</v>
      </c>
      <c r="AJ11" s="14"/>
      <c r="AK11" s="14">
        <v>0.26900563840307601</v>
      </c>
      <c r="AL11" s="14">
        <v>0.297061308867968</v>
      </c>
      <c r="AM11" s="14">
        <v>0.35949572348668202</v>
      </c>
      <c r="AN11" s="14">
        <v>0.16613883705451801</v>
      </c>
      <c r="AO11" s="14"/>
      <c r="AP11" s="14">
        <v>0.176274349852236</v>
      </c>
      <c r="AQ11" s="14">
        <v>0.210539998703626</v>
      </c>
      <c r="AR11" s="14">
        <v>0.42242947285950899</v>
      </c>
      <c r="AS11" s="14"/>
      <c r="AT11" s="14">
        <v>0.21523922889903099</v>
      </c>
      <c r="AU11" s="14">
        <v>0.26676447581825902</v>
      </c>
      <c r="AV11" s="14">
        <v>0.55952966718563102</v>
      </c>
      <c r="AW11" s="14"/>
      <c r="AX11" s="14">
        <v>0.199341208785941</v>
      </c>
      <c r="AY11" s="14">
        <v>0.22994707355153399</v>
      </c>
      <c r="AZ11" s="14">
        <v>0.444142069294435</v>
      </c>
      <c r="BA11" s="14"/>
      <c r="BB11" s="14">
        <v>0.21229817303142101</v>
      </c>
      <c r="BC11" s="14">
        <v>0.30869357258603902</v>
      </c>
      <c r="BD11" s="14"/>
      <c r="BE11" s="14">
        <v>0.284790898070862</v>
      </c>
      <c r="BF11" s="14">
        <v>0.28528832325983999</v>
      </c>
      <c r="BG11" s="14"/>
      <c r="BH11" s="14">
        <v>0.332647280224173</v>
      </c>
      <c r="BI11" s="14">
        <v>0.27189910167949599</v>
      </c>
    </row>
    <row r="12" spans="2:61" x14ac:dyDescent="0.35">
      <c r="B12" s="15" t="s">
        <v>86</v>
      </c>
      <c r="C12" s="20">
        <v>8.1266892145264294E-2</v>
      </c>
      <c r="D12" s="20">
        <v>4.3720509827838198E-2</v>
      </c>
      <c r="E12" s="20">
        <v>0.115638454041115</v>
      </c>
      <c r="F12" s="20"/>
      <c r="G12" s="20">
        <v>8.3520474936985195E-2</v>
      </c>
      <c r="H12" s="20">
        <v>5.6145622461244403E-2</v>
      </c>
      <c r="I12" s="20">
        <v>6.9856254661571304E-2</v>
      </c>
      <c r="J12" s="20">
        <v>7.4029181335942995E-2</v>
      </c>
      <c r="K12" s="20">
        <v>0.101704521159924</v>
      </c>
      <c r="L12" s="20">
        <v>0.112563522788237</v>
      </c>
      <c r="M12" s="20"/>
      <c r="N12" s="20">
        <v>8.6573255951490104E-3</v>
      </c>
      <c r="O12" s="20">
        <v>9.5910838340245594E-2</v>
      </c>
      <c r="P12" s="20"/>
      <c r="Q12" s="20">
        <v>0.119873762271807</v>
      </c>
      <c r="R12" s="20">
        <v>0.108230879317019</v>
      </c>
      <c r="S12" s="20">
        <v>8.6786986102415198E-2</v>
      </c>
      <c r="T12" s="20">
        <v>7.3504801151048502E-2</v>
      </c>
      <c r="U12" s="20">
        <v>9.4028694682786698E-2</v>
      </c>
      <c r="V12" s="20">
        <v>7.6423954413791004E-2</v>
      </c>
      <c r="W12" s="20">
        <v>5.8669560014795299E-2</v>
      </c>
      <c r="X12" s="20">
        <v>9.0254784226267107E-2</v>
      </c>
      <c r="Y12" s="20">
        <v>2.0721887483369401E-2</v>
      </c>
      <c r="Z12" s="20">
        <v>0.167641968029001</v>
      </c>
      <c r="AA12" s="20"/>
      <c r="AB12" s="20">
        <v>5.3941149604499798E-2</v>
      </c>
      <c r="AC12" s="20">
        <v>6.44849339294849E-2</v>
      </c>
      <c r="AD12" s="20">
        <v>5.8065316965813303E-2</v>
      </c>
      <c r="AE12" s="20"/>
      <c r="AF12" s="20">
        <v>7.5070294789126399E-2</v>
      </c>
      <c r="AG12" s="20">
        <v>6.5191799943297601E-2</v>
      </c>
      <c r="AH12" s="20">
        <v>7.2693229695543607E-2</v>
      </c>
      <c r="AI12" s="20">
        <v>9.3896187393166103E-2</v>
      </c>
      <c r="AJ12" s="20"/>
      <c r="AK12" s="20">
        <v>6.5641213603092594E-2</v>
      </c>
      <c r="AL12" s="20">
        <v>4.7109130523642698E-2</v>
      </c>
      <c r="AM12" s="20">
        <v>0.138197718901519</v>
      </c>
      <c r="AN12" s="20">
        <v>0.18337900150741701</v>
      </c>
      <c r="AO12" s="20"/>
      <c r="AP12" s="20">
        <v>6.7138503611227598E-2</v>
      </c>
      <c r="AQ12" s="20">
        <v>4.41013644492372E-2</v>
      </c>
      <c r="AR12" s="20">
        <v>5.1133247106591499E-2</v>
      </c>
      <c r="AS12" s="20"/>
      <c r="AT12" s="20">
        <v>4.5380441117336801E-2</v>
      </c>
      <c r="AU12" s="20">
        <v>4.8287400448502597E-2</v>
      </c>
      <c r="AV12" s="20">
        <v>2.0853942937834598E-2</v>
      </c>
      <c r="AW12" s="20"/>
      <c r="AX12" s="20">
        <v>5.7404489375642402E-2</v>
      </c>
      <c r="AY12" s="20">
        <v>7.8576412915725605E-2</v>
      </c>
      <c r="AZ12" s="20">
        <v>2.6142807083957501E-2</v>
      </c>
      <c r="BA12" s="20"/>
      <c r="BB12" s="20">
        <v>2.0287344267228301E-2</v>
      </c>
      <c r="BC12" s="20">
        <v>8.6001093653919197E-2</v>
      </c>
      <c r="BD12" s="20"/>
      <c r="BE12" s="20">
        <v>5.7576763780773102E-2</v>
      </c>
      <c r="BF12" s="20">
        <v>0.124286531303213</v>
      </c>
      <c r="BG12" s="20"/>
      <c r="BH12" s="20">
        <v>6.0831040094518299E-2</v>
      </c>
      <c r="BI12" s="20">
        <v>8.68681139109449E-2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0.20871617241318999</v>
      </c>
      <c r="D9" s="14">
        <v>0.242027730078094</v>
      </c>
      <c r="E9" s="14">
        <v>0.17831825405655499</v>
      </c>
      <c r="F9" s="14"/>
      <c r="G9" s="14">
        <v>0.17975927161032801</v>
      </c>
      <c r="H9" s="14">
        <v>0.25835658128953398</v>
      </c>
      <c r="I9" s="14">
        <v>0.215206700065216</v>
      </c>
      <c r="J9" s="14">
        <v>0.169046200047935</v>
      </c>
      <c r="K9" s="14">
        <v>0.253084130708708</v>
      </c>
      <c r="L9" s="14">
        <v>0.17110708245551301</v>
      </c>
      <c r="M9" s="14"/>
      <c r="N9" s="14">
        <v>0.24207223813729001</v>
      </c>
      <c r="O9" s="14">
        <v>0.201988898653708</v>
      </c>
      <c r="P9" s="14"/>
      <c r="Q9" s="14">
        <v>0.13276011258892501</v>
      </c>
      <c r="R9" s="14">
        <v>0.176861059048777</v>
      </c>
      <c r="S9" s="14">
        <v>0.14501460680818801</v>
      </c>
      <c r="T9" s="14">
        <v>0.134016954338399</v>
      </c>
      <c r="U9" s="14">
        <v>0.16465189445154901</v>
      </c>
      <c r="V9" s="14">
        <v>0.30145056982137503</v>
      </c>
      <c r="W9" s="14">
        <v>0.21231376996561199</v>
      </c>
      <c r="X9" s="14">
        <v>0.240455903279369</v>
      </c>
      <c r="Y9" s="14">
        <v>0.26978244609318602</v>
      </c>
      <c r="Z9" s="14">
        <v>9.3359903041811701E-2</v>
      </c>
      <c r="AA9" s="14"/>
      <c r="AB9" s="14">
        <v>0.32360759322147697</v>
      </c>
      <c r="AC9" s="14">
        <v>0.16836183134673099</v>
      </c>
      <c r="AD9" s="14">
        <v>0.175407413905415</v>
      </c>
      <c r="AE9" s="14"/>
      <c r="AF9" s="14">
        <v>0.31007934383296998</v>
      </c>
      <c r="AG9" s="14">
        <v>0.12851134194591901</v>
      </c>
      <c r="AH9" s="14">
        <v>0.101607525471583</v>
      </c>
      <c r="AI9" s="14">
        <v>0.17686560000211901</v>
      </c>
      <c r="AJ9" s="14"/>
      <c r="AK9" s="14">
        <v>0.31481591627055899</v>
      </c>
      <c r="AL9" s="14">
        <v>0.16821138330934801</v>
      </c>
      <c r="AM9" s="14">
        <v>0.156449790419699</v>
      </c>
      <c r="AN9" s="14">
        <v>0</v>
      </c>
      <c r="AO9" s="14"/>
      <c r="AP9" s="14">
        <v>0.55219924565344602</v>
      </c>
      <c r="AQ9" s="14">
        <v>0.22805633850618801</v>
      </c>
      <c r="AR9" s="14">
        <v>9.6832887587886496E-2</v>
      </c>
      <c r="AS9" s="14"/>
      <c r="AT9" s="14">
        <v>0.45302735433289698</v>
      </c>
      <c r="AU9" s="14">
        <v>0.12659986231967801</v>
      </c>
      <c r="AV9" s="14">
        <v>6.4403783793158295E-2</v>
      </c>
      <c r="AW9" s="14"/>
      <c r="AX9" s="14">
        <v>0.51167856984472304</v>
      </c>
      <c r="AY9" s="14">
        <v>0.186901392646139</v>
      </c>
      <c r="AZ9" s="14">
        <v>0.119043712049058</v>
      </c>
      <c r="BA9" s="14"/>
      <c r="BB9" s="14">
        <v>0.30291613562673902</v>
      </c>
      <c r="BC9" s="14">
        <v>0.21979946074324799</v>
      </c>
      <c r="BD9" s="14"/>
      <c r="BE9" s="14">
        <v>0.228677987321384</v>
      </c>
      <c r="BF9" s="14">
        <v>0.172466893343203</v>
      </c>
      <c r="BG9" s="14"/>
      <c r="BH9" s="14">
        <v>0.20067652216676299</v>
      </c>
      <c r="BI9" s="14">
        <v>0.210919744049789</v>
      </c>
    </row>
    <row r="10" spans="2:61" x14ac:dyDescent="0.35">
      <c r="B10" s="15" t="s">
        <v>216</v>
      </c>
      <c r="C10" s="14">
        <v>0.43974037999432097</v>
      </c>
      <c r="D10" s="14">
        <v>0.42137643581578299</v>
      </c>
      <c r="E10" s="14">
        <v>0.45402744042915699</v>
      </c>
      <c r="F10" s="14"/>
      <c r="G10" s="14">
        <v>0.486333112923929</v>
      </c>
      <c r="H10" s="14">
        <v>0.43000285406817301</v>
      </c>
      <c r="I10" s="14">
        <v>0.36390752057701498</v>
      </c>
      <c r="J10" s="14">
        <v>0.45392792478643801</v>
      </c>
      <c r="K10" s="14">
        <v>0.40241231903948199</v>
      </c>
      <c r="L10" s="14">
        <v>0.51916984823582901</v>
      </c>
      <c r="M10" s="14"/>
      <c r="N10" s="14">
        <v>0.50120069952402602</v>
      </c>
      <c r="O10" s="14">
        <v>0.42734502143370801</v>
      </c>
      <c r="P10" s="14"/>
      <c r="Q10" s="14">
        <v>0.40661041318422603</v>
      </c>
      <c r="R10" s="14">
        <v>0.36541666949835699</v>
      </c>
      <c r="S10" s="14">
        <v>0.52048431897504599</v>
      </c>
      <c r="T10" s="14">
        <v>0.45105031118733002</v>
      </c>
      <c r="U10" s="14">
        <v>0.50538856815595301</v>
      </c>
      <c r="V10" s="14">
        <v>0.47216301349782203</v>
      </c>
      <c r="W10" s="14">
        <v>0.44353632777500301</v>
      </c>
      <c r="X10" s="14">
        <v>0.38457587907441099</v>
      </c>
      <c r="Y10" s="14">
        <v>0.49268309867641003</v>
      </c>
      <c r="Z10" s="14">
        <v>0.41700909700212502</v>
      </c>
      <c r="AA10" s="14"/>
      <c r="AB10" s="14">
        <v>0.45414151650833801</v>
      </c>
      <c r="AC10" s="14">
        <v>0.45846726495789802</v>
      </c>
      <c r="AD10" s="14">
        <v>0.460705617667312</v>
      </c>
      <c r="AE10" s="14"/>
      <c r="AF10" s="14">
        <v>0.44495555574008899</v>
      </c>
      <c r="AG10" s="14">
        <v>0.459134808447478</v>
      </c>
      <c r="AH10" s="14">
        <v>0.46138984777228298</v>
      </c>
      <c r="AI10" s="14">
        <v>0.40017897005001202</v>
      </c>
      <c r="AJ10" s="14"/>
      <c r="AK10" s="14">
        <v>0.440204152199556</v>
      </c>
      <c r="AL10" s="14">
        <v>0.48738358549013899</v>
      </c>
      <c r="AM10" s="14">
        <v>0.34800433698682898</v>
      </c>
      <c r="AN10" s="14">
        <v>0.55441231799098001</v>
      </c>
      <c r="AO10" s="14"/>
      <c r="AP10" s="14">
        <v>0.294222503220406</v>
      </c>
      <c r="AQ10" s="14">
        <v>0.58256455916520899</v>
      </c>
      <c r="AR10" s="14">
        <v>0.38706256869592698</v>
      </c>
      <c r="AS10" s="14"/>
      <c r="AT10" s="14">
        <v>0.390643551083945</v>
      </c>
      <c r="AU10" s="14">
        <v>0.56031648748427598</v>
      </c>
      <c r="AV10" s="14">
        <v>0.35116827529587902</v>
      </c>
      <c r="AW10" s="14"/>
      <c r="AX10" s="14">
        <v>0.31189656399520699</v>
      </c>
      <c r="AY10" s="14">
        <v>0.55177674474153504</v>
      </c>
      <c r="AZ10" s="14">
        <v>0.37319949444706702</v>
      </c>
      <c r="BA10" s="14"/>
      <c r="BB10" s="14">
        <v>0.46022532177355102</v>
      </c>
      <c r="BC10" s="14">
        <v>0.43023789846554999</v>
      </c>
      <c r="BD10" s="14"/>
      <c r="BE10" s="14">
        <v>0.45536557350988499</v>
      </c>
      <c r="BF10" s="14">
        <v>0.41136610626855102</v>
      </c>
      <c r="BG10" s="14"/>
      <c r="BH10" s="14">
        <v>0.45833129105218101</v>
      </c>
      <c r="BI10" s="14">
        <v>0.43464483441087598</v>
      </c>
    </row>
    <row r="11" spans="2:61" x14ac:dyDescent="0.35">
      <c r="B11" s="15" t="s">
        <v>217</v>
      </c>
      <c r="C11" s="14">
        <v>0.23669734307093701</v>
      </c>
      <c r="D11" s="14">
        <v>0.25820063354281902</v>
      </c>
      <c r="E11" s="14">
        <v>0.21916611480544901</v>
      </c>
      <c r="F11" s="14"/>
      <c r="G11" s="14">
        <v>0.20451664589892199</v>
      </c>
      <c r="H11" s="14">
        <v>0.219431791898551</v>
      </c>
      <c r="I11" s="14">
        <v>0.289034702351263</v>
      </c>
      <c r="J11" s="14">
        <v>0.264567188586594</v>
      </c>
      <c r="K11" s="14">
        <v>0.243872915871331</v>
      </c>
      <c r="L11" s="14">
        <v>0.186258603159902</v>
      </c>
      <c r="M11" s="14"/>
      <c r="N11" s="14">
        <v>0.21654175940964199</v>
      </c>
      <c r="O11" s="14">
        <v>0.24076233473372</v>
      </c>
      <c r="P11" s="14"/>
      <c r="Q11" s="14">
        <v>0.33829636097649401</v>
      </c>
      <c r="R11" s="14">
        <v>0.26152661526326898</v>
      </c>
      <c r="S11" s="14">
        <v>0.24832081284510199</v>
      </c>
      <c r="T11" s="14">
        <v>0.33579764829277697</v>
      </c>
      <c r="U11" s="14">
        <v>0.25769846964626802</v>
      </c>
      <c r="V11" s="14">
        <v>0.114014706253055</v>
      </c>
      <c r="W11" s="14">
        <v>0.247976664363564</v>
      </c>
      <c r="X11" s="14">
        <v>0.253693060495704</v>
      </c>
      <c r="Y11" s="14">
        <v>0.19800232793879699</v>
      </c>
      <c r="Z11" s="14">
        <v>0.21252601541385699</v>
      </c>
      <c r="AA11" s="14"/>
      <c r="AB11" s="14">
        <v>0.156012155431379</v>
      </c>
      <c r="AC11" s="14">
        <v>0.26082316242165099</v>
      </c>
      <c r="AD11" s="14">
        <v>0.27060719834406999</v>
      </c>
      <c r="AE11" s="14"/>
      <c r="AF11" s="14">
        <v>0.16347464655535199</v>
      </c>
      <c r="AG11" s="14">
        <v>0.302044006602814</v>
      </c>
      <c r="AH11" s="14">
        <v>0.27836850272253</v>
      </c>
      <c r="AI11" s="14">
        <v>0.24764968564398099</v>
      </c>
      <c r="AJ11" s="14"/>
      <c r="AK11" s="14">
        <v>0.152233236481714</v>
      </c>
      <c r="AL11" s="14">
        <v>0.28034232938394998</v>
      </c>
      <c r="AM11" s="14">
        <v>0.32976409467673301</v>
      </c>
      <c r="AN11" s="14">
        <v>9.3421238838649695E-2</v>
      </c>
      <c r="AO11" s="14"/>
      <c r="AP11" s="14">
        <v>9.6567048142924494E-2</v>
      </c>
      <c r="AQ11" s="14">
        <v>0.111370747128377</v>
      </c>
      <c r="AR11" s="14">
        <v>0.42212238854676898</v>
      </c>
      <c r="AS11" s="14"/>
      <c r="AT11" s="14">
        <v>0.115229514006655</v>
      </c>
      <c r="AU11" s="14">
        <v>0.23538219655245299</v>
      </c>
      <c r="AV11" s="14">
        <v>0.55551433542308504</v>
      </c>
      <c r="AW11" s="14"/>
      <c r="AX11" s="14">
        <v>0.12386564236378</v>
      </c>
      <c r="AY11" s="14">
        <v>0.167731168137352</v>
      </c>
      <c r="AZ11" s="14">
        <v>0.43842540848537997</v>
      </c>
      <c r="BA11" s="14"/>
      <c r="BB11" s="14">
        <v>0.18835048586983799</v>
      </c>
      <c r="BC11" s="14">
        <v>0.21662134494287699</v>
      </c>
      <c r="BD11" s="14"/>
      <c r="BE11" s="14">
        <v>0.23495667066959999</v>
      </c>
      <c r="BF11" s="14">
        <v>0.23985828409437099</v>
      </c>
      <c r="BG11" s="14"/>
      <c r="BH11" s="14">
        <v>0.213266297812993</v>
      </c>
      <c r="BI11" s="14">
        <v>0.24311951134488799</v>
      </c>
    </row>
    <row r="12" spans="2:61" x14ac:dyDescent="0.35">
      <c r="B12" s="15" t="s">
        <v>86</v>
      </c>
      <c r="C12" s="20">
        <v>0.114846104521551</v>
      </c>
      <c r="D12" s="20">
        <v>7.8395200563304096E-2</v>
      </c>
      <c r="E12" s="20">
        <v>0.14848819070883901</v>
      </c>
      <c r="F12" s="20"/>
      <c r="G12" s="20">
        <v>0.129390969566821</v>
      </c>
      <c r="H12" s="20">
        <v>9.2208772743741896E-2</v>
      </c>
      <c r="I12" s="20">
        <v>0.131851077006507</v>
      </c>
      <c r="J12" s="20">
        <v>0.112458686579033</v>
      </c>
      <c r="K12" s="20">
        <v>0.10063063438047901</v>
      </c>
      <c r="L12" s="20">
        <v>0.123464466148756</v>
      </c>
      <c r="M12" s="20"/>
      <c r="N12" s="20">
        <v>4.0185302929042703E-2</v>
      </c>
      <c r="O12" s="20">
        <v>0.12990374517886399</v>
      </c>
      <c r="P12" s="20"/>
      <c r="Q12" s="20">
        <v>0.12233311325035499</v>
      </c>
      <c r="R12" s="20">
        <v>0.196195656189597</v>
      </c>
      <c r="S12" s="20">
        <v>8.6180261371663902E-2</v>
      </c>
      <c r="T12" s="20">
        <v>7.9135086181494105E-2</v>
      </c>
      <c r="U12" s="20">
        <v>7.2261067746229896E-2</v>
      </c>
      <c r="V12" s="20">
        <v>0.112371710427748</v>
      </c>
      <c r="W12" s="20">
        <v>9.6173237895820898E-2</v>
      </c>
      <c r="X12" s="20">
        <v>0.121275157150516</v>
      </c>
      <c r="Y12" s="20">
        <v>3.9532127291606899E-2</v>
      </c>
      <c r="Z12" s="20">
        <v>0.277104984542205</v>
      </c>
      <c r="AA12" s="20"/>
      <c r="AB12" s="20">
        <v>6.6238734838806101E-2</v>
      </c>
      <c r="AC12" s="20">
        <v>0.11234774127371901</v>
      </c>
      <c r="AD12" s="20">
        <v>9.3279770083203303E-2</v>
      </c>
      <c r="AE12" s="20"/>
      <c r="AF12" s="20">
        <v>8.1490453871589194E-2</v>
      </c>
      <c r="AG12" s="20">
        <v>0.110309843003789</v>
      </c>
      <c r="AH12" s="20">
        <v>0.158634124033604</v>
      </c>
      <c r="AI12" s="20">
        <v>0.17530574430388701</v>
      </c>
      <c r="AJ12" s="20"/>
      <c r="AK12" s="20">
        <v>9.2746695048171193E-2</v>
      </c>
      <c r="AL12" s="20">
        <v>6.4062701816563095E-2</v>
      </c>
      <c r="AM12" s="20">
        <v>0.16578177791673901</v>
      </c>
      <c r="AN12" s="20">
        <v>0.35216644317036999</v>
      </c>
      <c r="AO12" s="20"/>
      <c r="AP12" s="20">
        <v>5.70112029832235E-2</v>
      </c>
      <c r="AQ12" s="20">
        <v>7.8008355200226101E-2</v>
      </c>
      <c r="AR12" s="20">
        <v>9.3982155169416798E-2</v>
      </c>
      <c r="AS12" s="20"/>
      <c r="AT12" s="20">
        <v>4.1099580576502502E-2</v>
      </c>
      <c r="AU12" s="20">
        <v>7.7701453643593002E-2</v>
      </c>
      <c r="AV12" s="20">
        <v>2.8913605487878E-2</v>
      </c>
      <c r="AW12" s="20"/>
      <c r="AX12" s="20">
        <v>5.2559223796289398E-2</v>
      </c>
      <c r="AY12" s="20">
        <v>9.3590694474974201E-2</v>
      </c>
      <c r="AZ12" s="20">
        <v>6.9331385018495506E-2</v>
      </c>
      <c r="BA12" s="20"/>
      <c r="BB12" s="20">
        <v>4.8508056729871803E-2</v>
      </c>
      <c r="BC12" s="20">
        <v>0.13334129584832499</v>
      </c>
      <c r="BD12" s="20"/>
      <c r="BE12" s="20">
        <v>8.0999768499130306E-2</v>
      </c>
      <c r="BF12" s="20">
        <v>0.17630871629387501</v>
      </c>
      <c r="BG12" s="20"/>
      <c r="BH12" s="20">
        <v>0.127725888968063</v>
      </c>
      <c r="BI12" s="20">
        <v>0.111315910194448</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0.29933677208862902</v>
      </c>
      <c r="D9" s="14">
        <v>0.34086598812376201</v>
      </c>
      <c r="E9" s="14">
        <v>0.26075166467375599</v>
      </c>
      <c r="F9" s="14"/>
      <c r="G9" s="14">
        <v>0.256294845175563</v>
      </c>
      <c r="H9" s="14">
        <v>0.30922711054985003</v>
      </c>
      <c r="I9" s="14">
        <v>0.29339326018639</v>
      </c>
      <c r="J9" s="14">
        <v>0.30470282394109099</v>
      </c>
      <c r="K9" s="14">
        <v>0.29994824810246801</v>
      </c>
      <c r="L9" s="14">
        <v>0.321608922372004</v>
      </c>
      <c r="M9" s="14"/>
      <c r="N9" s="14">
        <v>0.37080373923358401</v>
      </c>
      <c r="O9" s="14">
        <v>0.284923266109815</v>
      </c>
      <c r="P9" s="14"/>
      <c r="Q9" s="14">
        <v>0.12527222453727899</v>
      </c>
      <c r="R9" s="14">
        <v>0.22182057525517301</v>
      </c>
      <c r="S9" s="14">
        <v>0.28582657916795501</v>
      </c>
      <c r="T9" s="14">
        <v>0.259765317560048</v>
      </c>
      <c r="U9" s="14">
        <v>0.43047655722905498</v>
      </c>
      <c r="V9" s="14">
        <v>0.42287533517828901</v>
      </c>
      <c r="W9" s="14">
        <v>0.28794464502225098</v>
      </c>
      <c r="X9" s="14">
        <v>0.27500924430554102</v>
      </c>
      <c r="Y9" s="14">
        <v>0.41407590961144303</v>
      </c>
      <c r="Z9" s="14">
        <v>0.13729281199760901</v>
      </c>
      <c r="AA9" s="14"/>
      <c r="AB9" s="14">
        <v>0.45452292844983799</v>
      </c>
      <c r="AC9" s="14">
        <v>0.26685018374860597</v>
      </c>
      <c r="AD9" s="14">
        <v>0.234304934177989</v>
      </c>
      <c r="AE9" s="14"/>
      <c r="AF9" s="14">
        <v>0.40789526690232503</v>
      </c>
      <c r="AG9" s="14">
        <v>0.22206950069379799</v>
      </c>
      <c r="AH9" s="14">
        <v>0.34339923311410198</v>
      </c>
      <c r="AI9" s="14">
        <v>0.213496832897174</v>
      </c>
      <c r="AJ9" s="14"/>
      <c r="AK9" s="14">
        <v>0.41244052485510702</v>
      </c>
      <c r="AL9" s="14">
        <v>0.212566166514885</v>
      </c>
      <c r="AM9" s="14">
        <v>0.23633795826128101</v>
      </c>
      <c r="AN9" s="14">
        <v>7.2717598215868498E-2</v>
      </c>
      <c r="AO9" s="14"/>
      <c r="AP9" s="14">
        <v>0.61572713911222798</v>
      </c>
      <c r="AQ9" s="14">
        <v>0.299352714703503</v>
      </c>
      <c r="AR9" s="14">
        <v>0.21202631334549499</v>
      </c>
      <c r="AS9" s="14"/>
      <c r="AT9" s="14">
        <v>1</v>
      </c>
      <c r="AU9" s="14">
        <v>0</v>
      </c>
      <c r="AV9" s="14">
        <v>0</v>
      </c>
      <c r="AW9" s="14"/>
      <c r="AX9" s="14">
        <v>0.62638175175619304</v>
      </c>
      <c r="AY9" s="14">
        <v>0.27609434963724699</v>
      </c>
      <c r="AZ9" s="14">
        <v>0.20828072699127601</v>
      </c>
      <c r="BA9" s="14"/>
      <c r="BB9" s="14">
        <v>0.469407140804039</v>
      </c>
      <c r="BC9" s="14">
        <v>0.282395611337873</v>
      </c>
      <c r="BD9" s="14"/>
      <c r="BE9" s="14">
        <v>0.33058284952587003</v>
      </c>
      <c r="BF9" s="14">
        <v>0.24259605056234901</v>
      </c>
      <c r="BG9" s="14"/>
      <c r="BH9" s="14">
        <v>0.27896014319548501</v>
      </c>
      <c r="BI9" s="14">
        <v>0.304921761497638</v>
      </c>
    </row>
    <row r="10" spans="2:61" x14ac:dyDescent="0.35">
      <c r="B10" s="15" t="s">
        <v>216</v>
      </c>
      <c r="C10" s="14">
        <v>0.46924223136073001</v>
      </c>
      <c r="D10" s="14">
        <v>0.42821882807146799</v>
      </c>
      <c r="E10" s="14">
        <v>0.50561285855537497</v>
      </c>
      <c r="F10" s="14"/>
      <c r="G10" s="14">
        <v>0.49623706720968103</v>
      </c>
      <c r="H10" s="14">
        <v>0.47507913719151301</v>
      </c>
      <c r="I10" s="14">
        <v>0.41516008123748299</v>
      </c>
      <c r="J10" s="14">
        <v>0.495004902621763</v>
      </c>
      <c r="K10" s="14">
        <v>0.46761765117931098</v>
      </c>
      <c r="L10" s="14">
        <v>0.48070766354481098</v>
      </c>
      <c r="M10" s="14"/>
      <c r="N10" s="14">
        <v>0.48936994851684301</v>
      </c>
      <c r="O10" s="14">
        <v>0.46518285983344698</v>
      </c>
      <c r="P10" s="14"/>
      <c r="Q10" s="14">
        <v>0.63550941364817903</v>
      </c>
      <c r="R10" s="14">
        <v>0.47916318474366398</v>
      </c>
      <c r="S10" s="14">
        <v>0.40520497413003898</v>
      </c>
      <c r="T10" s="14">
        <v>0.51735070978248099</v>
      </c>
      <c r="U10" s="14">
        <v>0.35219932533356002</v>
      </c>
      <c r="V10" s="14">
        <v>0.41475868083006501</v>
      </c>
      <c r="W10" s="14">
        <v>0.47713864606341</v>
      </c>
      <c r="X10" s="14">
        <v>0.50799631042065196</v>
      </c>
      <c r="Y10" s="14">
        <v>0.444973940853643</v>
      </c>
      <c r="Z10" s="14">
        <v>0.44610390909444497</v>
      </c>
      <c r="AA10" s="14"/>
      <c r="AB10" s="14">
        <v>0.424460224642215</v>
      </c>
      <c r="AC10" s="14">
        <v>0.48761632318502801</v>
      </c>
      <c r="AD10" s="14">
        <v>0.51167181297267195</v>
      </c>
      <c r="AE10" s="14"/>
      <c r="AF10" s="14">
        <v>0.43855815290195099</v>
      </c>
      <c r="AG10" s="14">
        <v>0.488008240936674</v>
      </c>
      <c r="AH10" s="14">
        <v>0.46323457598610202</v>
      </c>
      <c r="AI10" s="14">
        <v>0.53429837136588998</v>
      </c>
      <c r="AJ10" s="14"/>
      <c r="AK10" s="14">
        <v>0.428983315440708</v>
      </c>
      <c r="AL10" s="14">
        <v>0.53176196588096702</v>
      </c>
      <c r="AM10" s="14">
        <v>0.46758337148072998</v>
      </c>
      <c r="AN10" s="14">
        <v>0.50611840137734598</v>
      </c>
      <c r="AO10" s="14"/>
      <c r="AP10" s="14">
        <v>0.31617217517739599</v>
      </c>
      <c r="AQ10" s="14">
        <v>0.54925923936570997</v>
      </c>
      <c r="AR10" s="14">
        <v>0.47637962416068502</v>
      </c>
      <c r="AS10" s="14"/>
      <c r="AT10" s="14">
        <v>0</v>
      </c>
      <c r="AU10" s="14">
        <v>1</v>
      </c>
      <c r="AV10" s="14">
        <v>0</v>
      </c>
      <c r="AW10" s="14"/>
      <c r="AX10" s="14">
        <v>0.288050403538406</v>
      </c>
      <c r="AY10" s="14">
        <v>0.53656133596251798</v>
      </c>
      <c r="AZ10" s="14">
        <v>0.48442538932132501</v>
      </c>
      <c r="BA10" s="14"/>
      <c r="BB10" s="14">
        <v>0.41954169666436603</v>
      </c>
      <c r="BC10" s="14">
        <v>0.47987879806739497</v>
      </c>
      <c r="BD10" s="14"/>
      <c r="BE10" s="14">
        <v>0.45636927458527099</v>
      </c>
      <c r="BF10" s="14">
        <v>0.49261863299332698</v>
      </c>
      <c r="BG10" s="14"/>
      <c r="BH10" s="14">
        <v>0.482356185200842</v>
      </c>
      <c r="BI10" s="14">
        <v>0.46564785401345998</v>
      </c>
    </row>
    <row r="11" spans="2:61" x14ac:dyDescent="0.35">
      <c r="B11" s="15" t="s">
        <v>217</v>
      </c>
      <c r="C11" s="14">
        <v>0.14102280685919699</v>
      </c>
      <c r="D11" s="14">
        <v>0.16552492137580799</v>
      </c>
      <c r="E11" s="14">
        <v>0.12006815924747601</v>
      </c>
      <c r="F11" s="14"/>
      <c r="G11" s="14">
        <v>0.13860054078880699</v>
      </c>
      <c r="H11" s="14">
        <v>0.130772463081785</v>
      </c>
      <c r="I11" s="14">
        <v>0.17950069601409499</v>
      </c>
      <c r="J11" s="14">
        <v>0.15929881908326499</v>
      </c>
      <c r="K11" s="14">
        <v>0.15373790926315301</v>
      </c>
      <c r="L11" s="14">
        <v>8.1487592080767904E-2</v>
      </c>
      <c r="M11" s="14"/>
      <c r="N11" s="14">
        <v>9.7246103233419298E-2</v>
      </c>
      <c r="O11" s="14">
        <v>0.149851721876161</v>
      </c>
      <c r="P11" s="14"/>
      <c r="Q11" s="14">
        <v>0.15212942060176701</v>
      </c>
      <c r="R11" s="14">
        <v>0.15416337610303901</v>
      </c>
      <c r="S11" s="14">
        <v>0.25436541158069398</v>
      </c>
      <c r="T11" s="14">
        <v>0.146323860009798</v>
      </c>
      <c r="U11" s="14">
        <v>0.19578612520861699</v>
      </c>
      <c r="V11" s="14">
        <v>9.7258466370335098E-2</v>
      </c>
      <c r="W11" s="14">
        <v>0.13790187578857899</v>
      </c>
      <c r="X11" s="14">
        <v>0.11063223844749299</v>
      </c>
      <c r="Y11" s="14">
        <v>0.107390579131676</v>
      </c>
      <c r="Z11" s="14">
        <v>0.19464860831879299</v>
      </c>
      <c r="AA11" s="14"/>
      <c r="AB11" s="14">
        <v>6.7344733175333002E-2</v>
      </c>
      <c r="AC11" s="14">
        <v>0.149432992627206</v>
      </c>
      <c r="AD11" s="14">
        <v>0.18198681909931799</v>
      </c>
      <c r="AE11" s="14"/>
      <c r="AF11" s="14">
        <v>9.0728802291658001E-2</v>
      </c>
      <c r="AG11" s="14">
        <v>0.19116860500761201</v>
      </c>
      <c r="AH11" s="14">
        <v>0.120090655052142</v>
      </c>
      <c r="AI11" s="14">
        <v>0.13209742066244101</v>
      </c>
      <c r="AJ11" s="14"/>
      <c r="AK11" s="14">
        <v>9.6974134230870201E-2</v>
      </c>
      <c r="AL11" s="14">
        <v>0.18758984041927099</v>
      </c>
      <c r="AM11" s="14">
        <v>0.16804874484353399</v>
      </c>
      <c r="AN11" s="14">
        <v>0.23778499889936799</v>
      </c>
      <c r="AO11" s="14"/>
      <c r="AP11" s="14">
        <v>2.79725938966928E-2</v>
      </c>
      <c r="AQ11" s="14">
        <v>9.4220326682003905E-2</v>
      </c>
      <c r="AR11" s="14">
        <v>0.23266894520827999</v>
      </c>
      <c r="AS11" s="14"/>
      <c r="AT11" s="14">
        <v>0</v>
      </c>
      <c r="AU11" s="14">
        <v>0</v>
      </c>
      <c r="AV11" s="14">
        <v>1</v>
      </c>
      <c r="AW11" s="14"/>
      <c r="AX11" s="14">
        <v>4.3800003910023699E-2</v>
      </c>
      <c r="AY11" s="14">
        <v>0.12608973385118699</v>
      </c>
      <c r="AZ11" s="14">
        <v>0.24100576659877099</v>
      </c>
      <c r="BA11" s="14"/>
      <c r="BB11" s="14">
        <v>8.5946219018168998E-2</v>
      </c>
      <c r="BC11" s="14">
        <v>0.12932635139364401</v>
      </c>
      <c r="BD11" s="14"/>
      <c r="BE11" s="14">
        <v>0.13672476919364901</v>
      </c>
      <c r="BF11" s="14">
        <v>0.14882774681622599</v>
      </c>
      <c r="BG11" s="14"/>
      <c r="BH11" s="14">
        <v>0.14008004565961901</v>
      </c>
      <c r="BI11" s="14">
        <v>0.141281206388505</v>
      </c>
    </row>
    <row r="12" spans="2:61" x14ac:dyDescent="0.35">
      <c r="B12" s="15" t="s">
        <v>86</v>
      </c>
      <c r="C12" s="20">
        <v>9.0398189691443295E-2</v>
      </c>
      <c r="D12" s="20">
        <v>6.5390262428961801E-2</v>
      </c>
      <c r="E12" s="20">
        <v>0.113567317523393</v>
      </c>
      <c r="F12" s="20"/>
      <c r="G12" s="20">
        <v>0.108867546825949</v>
      </c>
      <c r="H12" s="20">
        <v>8.4921289176851406E-2</v>
      </c>
      <c r="I12" s="20">
        <v>0.111945962562032</v>
      </c>
      <c r="J12" s="20">
        <v>4.0993454353881402E-2</v>
      </c>
      <c r="K12" s="20">
        <v>7.8696191455068107E-2</v>
      </c>
      <c r="L12" s="20">
        <v>0.116195822002418</v>
      </c>
      <c r="M12" s="20"/>
      <c r="N12" s="20">
        <v>4.25802090161541E-2</v>
      </c>
      <c r="O12" s="20">
        <v>0.10004215218057699</v>
      </c>
      <c r="P12" s="20"/>
      <c r="Q12" s="20">
        <v>8.7088941212774704E-2</v>
      </c>
      <c r="R12" s="20">
        <v>0.14485286389812499</v>
      </c>
      <c r="S12" s="20">
        <v>5.4603035121311698E-2</v>
      </c>
      <c r="T12" s="20">
        <v>7.6560112647672304E-2</v>
      </c>
      <c r="U12" s="20">
        <v>2.1537992228768298E-2</v>
      </c>
      <c r="V12" s="20">
        <v>6.5107517621311006E-2</v>
      </c>
      <c r="W12" s="20">
        <v>9.7014833125759897E-2</v>
      </c>
      <c r="X12" s="20">
        <v>0.106362206826314</v>
      </c>
      <c r="Y12" s="20">
        <v>3.3559570403238301E-2</v>
      </c>
      <c r="Z12" s="20">
        <v>0.221954670589152</v>
      </c>
      <c r="AA12" s="20"/>
      <c r="AB12" s="20">
        <v>5.3672113732614102E-2</v>
      </c>
      <c r="AC12" s="20">
        <v>9.6100500439161005E-2</v>
      </c>
      <c r="AD12" s="20">
        <v>7.2036433750020404E-2</v>
      </c>
      <c r="AE12" s="20"/>
      <c r="AF12" s="20">
        <v>6.2817777904066299E-2</v>
      </c>
      <c r="AG12" s="20">
        <v>9.8753653361915897E-2</v>
      </c>
      <c r="AH12" s="20">
        <v>7.32755358476537E-2</v>
      </c>
      <c r="AI12" s="20">
        <v>0.120107375074495</v>
      </c>
      <c r="AJ12" s="20"/>
      <c r="AK12" s="20">
        <v>6.1602025473314198E-2</v>
      </c>
      <c r="AL12" s="20">
        <v>6.8082027184875896E-2</v>
      </c>
      <c r="AM12" s="20">
        <v>0.12802992541445499</v>
      </c>
      <c r="AN12" s="20">
        <v>0.18337900150741701</v>
      </c>
      <c r="AO12" s="20"/>
      <c r="AP12" s="20">
        <v>4.01280918136835E-2</v>
      </c>
      <c r="AQ12" s="20">
        <v>5.71677192487835E-2</v>
      </c>
      <c r="AR12" s="20">
        <v>7.8925117285540303E-2</v>
      </c>
      <c r="AS12" s="20"/>
      <c r="AT12" s="20">
        <v>0</v>
      </c>
      <c r="AU12" s="20">
        <v>0</v>
      </c>
      <c r="AV12" s="20">
        <v>0</v>
      </c>
      <c r="AW12" s="20"/>
      <c r="AX12" s="20">
        <v>4.1767840795377098E-2</v>
      </c>
      <c r="AY12" s="20">
        <v>6.1254580549047401E-2</v>
      </c>
      <c r="AZ12" s="20">
        <v>6.6288117088628806E-2</v>
      </c>
      <c r="BA12" s="20"/>
      <c r="BB12" s="20">
        <v>2.5104943513425598E-2</v>
      </c>
      <c r="BC12" s="20">
        <v>0.108399239201088</v>
      </c>
      <c r="BD12" s="20"/>
      <c r="BE12" s="20">
        <v>7.6323106695209794E-2</v>
      </c>
      <c r="BF12" s="20">
        <v>0.115957569628098</v>
      </c>
      <c r="BG12" s="20"/>
      <c r="BH12" s="20">
        <v>9.8603625944054404E-2</v>
      </c>
      <c r="BI12" s="20">
        <v>8.8149178100397199E-2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7.8419463494577499E-2</v>
      </c>
      <c r="D9" s="14">
        <v>8.4401908738240397E-2</v>
      </c>
      <c r="E9" s="14">
        <v>7.3637655483427003E-2</v>
      </c>
      <c r="F9" s="14"/>
      <c r="G9" s="14">
        <v>9.1023018176162498E-2</v>
      </c>
      <c r="H9" s="14">
        <v>8.3108323695558206E-2</v>
      </c>
      <c r="I9" s="14">
        <v>8.6214362558779303E-2</v>
      </c>
      <c r="J9" s="14">
        <v>8.0523976379555606E-2</v>
      </c>
      <c r="K9" s="14">
        <v>8.4531298639291E-2</v>
      </c>
      <c r="L9" s="14">
        <v>4.7586954519330801E-2</v>
      </c>
      <c r="M9" s="14"/>
      <c r="N9" s="14">
        <v>5.98968834143793E-2</v>
      </c>
      <c r="O9" s="14">
        <v>8.2155109897306497E-2</v>
      </c>
      <c r="P9" s="14"/>
      <c r="Q9" s="14">
        <v>9.7452037873005798E-2</v>
      </c>
      <c r="R9" s="14">
        <v>0.111348021412549</v>
      </c>
      <c r="S9" s="14">
        <v>9.4962208490776107E-2</v>
      </c>
      <c r="T9" s="14">
        <v>4.4838332465235102E-2</v>
      </c>
      <c r="U9" s="14">
        <v>4.2611705187481003E-2</v>
      </c>
      <c r="V9" s="14">
        <v>0.105992440021936</v>
      </c>
      <c r="W9" s="14">
        <v>4.0333952355162302E-2</v>
      </c>
      <c r="X9" s="14">
        <v>3.4842597946424803E-2</v>
      </c>
      <c r="Y9" s="14">
        <v>8.9470064759968201E-2</v>
      </c>
      <c r="Z9" s="14">
        <v>1.9214252621168899E-2</v>
      </c>
      <c r="AA9" s="14"/>
      <c r="AB9" s="14">
        <v>0.102447000886437</v>
      </c>
      <c r="AC9" s="14">
        <v>4.1495599383947299E-2</v>
      </c>
      <c r="AD9" s="14">
        <v>9.7989001657229596E-2</v>
      </c>
      <c r="AE9" s="14"/>
      <c r="AF9" s="14">
        <v>0.112288947850796</v>
      </c>
      <c r="AG9" s="14">
        <v>5.972500307011E-2</v>
      </c>
      <c r="AH9" s="14">
        <v>2.04994607865976E-2</v>
      </c>
      <c r="AI9" s="14">
        <v>5.5554178571696401E-2</v>
      </c>
      <c r="AJ9" s="14"/>
      <c r="AK9" s="14">
        <v>0.118337022197208</v>
      </c>
      <c r="AL9" s="14">
        <v>8.0379560901753994E-2</v>
      </c>
      <c r="AM9" s="14">
        <v>3.6674712564743001E-2</v>
      </c>
      <c r="AN9" s="14">
        <v>8.92954830011434E-2</v>
      </c>
      <c r="AO9" s="14"/>
      <c r="AP9" s="14">
        <v>0.330794490533249</v>
      </c>
      <c r="AQ9" s="14">
        <v>4.6030301471180902E-2</v>
      </c>
      <c r="AR9" s="14">
        <v>2.8076134069379699E-2</v>
      </c>
      <c r="AS9" s="14"/>
      <c r="AT9" s="14">
        <v>0.14947262762591601</v>
      </c>
      <c r="AU9" s="14">
        <v>4.7114159732495497E-2</v>
      </c>
      <c r="AV9" s="14">
        <v>6.8682706790204204E-2</v>
      </c>
      <c r="AW9" s="14"/>
      <c r="AX9" s="14">
        <v>0.28018800759212897</v>
      </c>
      <c r="AY9" s="14">
        <v>4.9060296240523701E-2</v>
      </c>
      <c r="AZ9" s="14">
        <v>3.4612413345550798E-2</v>
      </c>
      <c r="BA9" s="14"/>
      <c r="BB9" s="14">
        <v>0.171697235003236</v>
      </c>
      <c r="BC9" s="14">
        <v>4.7821785319289101E-2</v>
      </c>
      <c r="BD9" s="14"/>
      <c r="BE9" s="14">
        <v>8.4060949003795002E-2</v>
      </c>
      <c r="BF9" s="14">
        <v>6.8174914913527701E-2</v>
      </c>
      <c r="BG9" s="14"/>
      <c r="BH9" s="14">
        <v>7.3496623050607807E-2</v>
      </c>
      <c r="BI9" s="14">
        <v>7.9768754973849498E-2</v>
      </c>
    </row>
    <row r="10" spans="2:61" x14ac:dyDescent="0.35">
      <c r="B10" s="15" t="s">
        <v>216</v>
      </c>
      <c r="C10" s="14">
        <v>0.46917724589339399</v>
      </c>
      <c r="D10" s="14">
        <v>0.44738448612762699</v>
      </c>
      <c r="E10" s="14">
        <v>0.48473212522623499</v>
      </c>
      <c r="F10" s="14"/>
      <c r="G10" s="14">
        <v>0.47726712915010799</v>
      </c>
      <c r="H10" s="14">
        <v>0.50411937127085105</v>
      </c>
      <c r="I10" s="14">
        <v>0.36901208547417103</v>
      </c>
      <c r="J10" s="14">
        <v>0.46200481166167701</v>
      </c>
      <c r="K10" s="14">
        <v>0.46237915382924499</v>
      </c>
      <c r="L10" s="14">
        <v>0.55232956078081397</v>
      </c>
      <c r="M10" s="14"/>
      <c r="N10" s="14">
        <v>0.58606403941831897</v>
      </c>
      <c r="O10" s="14">
        <v>0.44560343879593001</v>
      </c>
      <c r="P10" s="14"/>
      <c r="Q10" s="14">
        <v>0.409257858763167</v>
      </c>
      <c r="R10" s="14">
        <v>0.37124506704893001</v>
      </c>
      <c r="S10" s="14">
        <v>0.53443674089355198</v>
      </c>
      <c r="T10" s="14">
        <v>0.48128877128297998</v>
      </c>
      <c r="U10" s="14">
        <v>0.55734221839753095</v>
      </c>
      <c r="V10" s="14">
        <v>0.45374104710441998</v>
      </c>
      <c r="W10" s="14">
        <v>0.50035206792410103</v>
      </c>
      <c r="X10" s="14">
        <v>0.44230530347963498</v>
      </c>
      <c r="Y10" s="14">
        <v>0.54799720331937296</v>
      </c>
      <c r="Z10" s="14">
        <v>0.40394178910937201</v>
      </c>
      <c r="AA10" s="14"/>
      <c r="AB10" s="14">
        <v>0.54371418052589204</v>
      </c>
      <c r="AC10" s="14">
        <v>0.49084913226876198</v>
      </c>
      <c r="AD10" s="14">
        <v>0.44863577140127697</v>
      </c>
      <c r="AE10" s="14"/>
      <c r="AF10" s="14">
        <v>0.52575372184310298</v>
      </c>
      <c r="AG10" s="14">
        <v>0.42816009931309001</v>
      </c>
      <c r="AH10" s="14">
        <v>0.54189932076401504</v>
      </c>
      <c r="AI10" s="14">
        <v>0.42976041591347203</v>
      </c>
      <c r="AJ10" s="14"/>
      <c r="AK10" s="14">
        <v>0.527405079489494</v>
      </c>
      <c r="AL10" s="14">
        <v>0.46069922391162399</v>
      </c>
      <c r="AM10" s="14">
        <v>0.35094699649764399</v>
      </c>
      <c r="AN10" s="14">
        <v>0.423766434405774</v>
      </c>
      <c r="AO10" s="14"/>
      <c r="AP10" s="14">
        <v>0.47558033299042701</v>
      </c>
      <c r="AQ10" s="14">
        <v>0.68128922160100203</v>
      </c>
      <c r="AR10" s="14">
        <v>0.30609676875948899</v>
      </c>
      <c r="AS10" s="14"/>
      <c r="AT10" s="14">
        <v>0.53173565679344004</v>
      </c>
      <c r="AU10" s="14">
        <v>0.51555940506438303</v>
      </c>
      <c r="AV10" s="14">
        <v>0.29594214178101202</v>
      </c>
      <c r="AW10" s="14"/>
      <c r="AX10" s="14">
        <v>0.46094652113890699</v>
      </c>
      <c r="AY10" s="14">
        <v>0.56247860277995398</v>
      </c>
      <c r="AZ10" s="14">
        <v>0.35962803127860199</v>
      </c>
      <c r="BA10" s="14"/>
      <c r="BB10" s="14">
        <v>0.53329292371292703</v>
      </c>
      <c r="BC10" s="14">
        <v>0.49609079785068999</v>
      </c>
      <c r="BD10" s="14"/>
      <c r="BE10" s="14">
        <v>0.48291149397174399</v>
      </c>
      <c r="BF10" s="14">
        <v>0.44423679865960097</v>
      </c>
      <c r="BG10" s="14"/>
      <c r="BH10" s="14">
        <v>0.44543371308271201</v>
      </c>
      <c r="BI10" s="14">
        <v>0.475685063254916</v>
      </c>
    </row>
    <row r="11" spans="2:61" x14ac:dyDescent="0.35">
      <c r="B11" s="15" t="s">
        <v>217</v>
      </c>
      <c r="C11" s="14">
        <v>0.39687045493754702</v>
      </c>
      <c r="D11" s="14">
        <v>0.43753416410057699</v>
      </c>
      <c r="E11" s="14">
        <v>0.36333229992079302</v>
      </c>
      <c r="F11" s="14"/>
      <c r="G11" s="14">
        <v>0.362951950058437</v>
      </c>
      <c r="H11" s="14">
        <v>0.38590528315216599</v>
      </c>
      <c r="I11" s="14">
        <v>0.45994828733670601</v>
      </c>
      <c r="J11" s="14">
        <v>0.42441973029447899</v>
      </c>
      <c r="K11" s="14">
        <v>0.41667744887427899</v>
      </c>
      <c r="L11" s="14">
        <v>0.31843487332796599</v>
      </c>
      <c r="M11" s="14"/>
      <c r="N11" s="14">
        <v>0.345714259529114</v>
      </c>
      <c r="O11" s="14">
        <v>0.40718767081823998</v>
      </c>
      <c r="P11" s="14"/>
      <c r="Q11" s="14">
        <v>0.405084417323893</v>
      </c>
      <c r="R11" s="14">
        <v>0.42790520739778798</v>
      </c>
      <c r="S11" s="14">
        <v>0.33101567643897201</v>
      </c>
      <c r="T11" s="14">
        <v>0.47387289625178503</v>
      </c>
      <c r="U11" s="14">
        <v>0.37582574749317799</v>
      </c>
      <c r="V11" s="14">
        <v>0.40279462732051402</v>
      </c>
      <c r="W11" s="14">
        <v>0.40751142422244302</v>
      </c>
      <c r="X11" s="14">
        <v>0.46196826769959698</v>
      </c>
      <c r="Y11" s="14">
        <v>0.33764010347476198</v>
      </c>
      <c r="Z11" s="14">
        <v>0.40470598417621301</v>
      </c>
      <c r="AA11" s="14"/>
      <c r="AB11" s="14">
        <v>0.31699691619985398</v>
      </c>
      <c r="AC11" s="14">
        <v>0.44188473253870902</v>
      </c>
      <c r="AD11" s="14">
        <v>0.39934171293826898</v>
      </c>
      <c r="AE11" s="14"/>
      <c r="AF11" s="14">
        <v>0.325666428798012</v>
      </c>
      <c r="AG11" s="14">
        <v>0.46387744367983502</v>
      </c>
      <c r="AH11" s="14">
        <v>0.383351942440811</v>
      </c>
      <c r="AI11" s="14">
        <v>0.43453319212853397</v>
      </c>
      <c r="AJ11" s="14"/>
      <c r="AK11" s="14">
        <v>0.30778163670833197</v>
      </c>
      <c r="AL11" s="14">
        <v>0.43561128000520299</v>
      </c>
      <c r="AM11" s="14">
        <v>0.51741494729866999</v>
      </c>
      <c r="AN11" s="14">
        <v>0.32368458622891999</v>
      </c>
      <c r="AO11" s="14"/>
      <c r="AP11" s="14">
        <v>0.179282913139269</v>
      </c>
      <c r="AQ11" s="14">
        <v>0.242991363205836</v>
      </c>
      <c r="AR11" s="14">
        <v>0.64762074069061004</v>
      </c>
      <c r="AS11" s="14"/>
      <c r="AT11" s="14">
        <v>0.30692201178300199</v>
      </c>
      <c r="AU11" s="14">
        <v>0.40203012468377702</v>
      </c>
      <c r="AV11" s="14">
        <v>0.60885587596005497</v>
      </c>
      <c r="AW11" s="14"/>
      <c r="AX11" s="14">
        <v>0.220860582751049</v>
      </c>
      <c r="AY11" s="14">
        <v>0.342197541620264</v>
      </c>
      <c r="AZ11" s="14">
        <v>0.59257654526979997</v>
      </c>
      <c r="BA11" s="14"/>
      <c r="BB11" s="14">
        <v>0.276145566107934</v>
      </c>
      <c r="BC11" s="14">
        <v>0.39978196305535102</v>
      </c>
      <c r="BD11" s="14"/>
      <c r="BE11" s="14">
        <v>0.39831460724954099</v>
      </c>
      <c r="BF11" s="14">
        <v>0.39424797394482203</v>
      </c>
      <c r="BG11" s="14"/>
      <c r="BH11" s="14">
        <v>0.410807755460875</v>
      </c>
      <c r="BI11" s="14">
        <v>0.393050408146631</v>
      </c>
    </row>
    <row r="12" spans="2:61" x14ac:dyDescent="0.35">
      <c r="B12" s="15" t="s">
        <v>86</v>
      </c>
      <c r="C12" s="20">
        <v>5.5532835674481397E-2</v>
      </c>
      <c r="D12" s="20">
        <v>3.0679441033555799E-2</v>
      </c>
      <c r="E12" s="20">
        <v>7.8297919369544805E-2</v>
      </c>
      <c r="F12" s="20"/>
      <c r="G12" s="20">
        <v>6.8757902615291994E-2</v>
      </c>
      <c r="H12" s="20">
        <v>2.6867021881425202E-2</v>
      </c>
      <c r="I12" s="20">
        <v>8.48252646303434E-2</v>
      </c>
      <c r="J12" s="20">
        <v>3.30514816642885E-2</v>
      </c>
      <c r="K12" s="20">
        <v>3.64120986571854E-2</v>
      </c>
      <c r="L12" s="20">
        <v>8.1648611371889807E-2</v>
      </c>
      <c r="M12" s="20"/>
      <c r="N12" s="20">
        <v>8.3248176381871195E-3</v>
      </c>
      <c r="O12" s="20">
        <v>6.5053780488523893E-2</v>
      </c>
      <c r="P12" s="20"/>
      <c r="Q12" s="20">
        <v>8.8205686039935005E-2</v>
      </c>
      <c r="R12" s="20">
        <v>8.9501704140733204E-2</v>
      </c>
      <c r="S12" s="20">
        <v>3.9585374176699897E-2</v>
      </c>
      <c r="T12" s="20">
        <v>0</v>
      </c>
      <c r="U12" s="20">
        <v>2.4220328921809201E-2</v>
      </c>
      <c r="V12" s="20">
        <v>3.7471885553129303E-2</v>
      </c>
      <c r="W12" s="20">
        <v>5.1802555498294302E-2</v>
      </c>
      <c r="X12" s="20">
        <v>6.0883830874343799E-2</v>
      </c>
      <c r="Y12" s="20">
        <v>2.4892628445896198E-2</v>
      </c>
      <c r="Z12" s="20">
        <v>0.17213797409324599</v>
      </c>
      <c r="AA12" s="20"/>
      <c r="AB12" s="20">
        <v>3.6841902387816802E-2</v>
      </c>
      <c r="AC12" s="20">
        <v>2.57705358085814E-2</v>
      </c>
      <c r="AD12" s="20">
        <v>5.4033514003224599E-2</v>
      </c>
      <c r="AE12" s="20"/>
      <c r="AF12" s="20">
        <v>3.62909015080893E-2</v>
      </c>
      <c r="AG12" s="20">
        <v>4.8237453936964603E-2</v>
      </c>
      <c r="AH12" s="20">
        <v>5.4249276008576E-2</v>
      </c>
      <c r="AI12" s="20">
        <v>8.0152213386297799E-2</v>
      </c>
      <c r="AJ12" s="20"/>
      <c r="AK12" s="20">
        <v>4.6476261604965798E-2</v>
      </c>
      <c r="AL12" s="20">
        <v>2.3309935181419401E-2</v>
      </c>
      <c r="AM12" s="20">
        <v>9.4963343638943001E-2</v>
      </c>
      <c r="AN12" s="20">
        <v>0.163253496364162</v>
      </c>
      <c r="AO12" s="20"/>
      <c r="AP12" s="20">
        <v>1.43422633370546E-2</v>
      </c>
      <c r="AQ12" s="20">
        <v>2.96891137219811E-2</v>
      </c>
      <c r="AR12" s="20">
        <v>1.8206356480520901E-2</v>
      </c>
      <c r="AS12" s="20"/>
      <c r="AT12" s="20">
        <v>1.1869703797642401E-2</v>
      </c>
      <c r="AU12" s="20">
        <v>3.5296310519344301E-2</v>
      </c>
      <c r="AV12" s="20">
        <v>2.65192754687293E-2</v>
      </c>
      <c r="AW12" s="20"/>
      <c r="AX12" s="20">
        <v>3.80048885179156E-2</v>
      </c>
      <c r="AY12" s="20">
        <v>4.6263559359258202E-2</v>
      </c>
      <c r="AZ12" s="20">
        <v>1.3183010106047E-2</v>
      </c>
      <c r="BA12" s="20"/>
      <c r="BB12" s="20">
        <v>1.8864275175902601E-2</v>
      </c>
      <c r="BC12" s="20">
        <v>5.6305453774669702E-2</v>
      </c>
      <c r="BD12" s="20"/>
      <c r="BE12" s="20">
        <v>3.4712949774919899E-2</v>
      </c>
      <c r="BF12" s="20">
        <v>9.3340312482049104E-2</v>
      </c>
      <c r="BG12" s="20"/>
      <c r="BH12" s="20">
        <v>7.0261908405804402E-2</v>
      </c>
      <c r="BI12" s="20">
        <v>5.1495773624603898E-2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0.16854894909052701</v>
      </c>
      <c r="D9" s="14">
        <v>0.19335821146625401</v>
      </c>
      <c r="E9" s="14">
        <v>0.145489019726777</v>
      </c>
      <c r="F9" s="14"/>
      <c r="G9" s="14">
        <v>0.214599025669408</v>
      </c>
      <c r="H9" s="14">
        <v>0.20711015807527799</v>
      </c>
      <c r="I9" s="14">
        <v>0.16370641817672599</v>
      </c>
      <c r="J9" s="14">
        <v>0.18072448419391901</v>
      </c>
      <c r="K9" s="14">
        <v>0.136867519226369</v>
      </c>
      <c r="L9" s="14">
        <v>0.10835934142770701</v>
      </c>
      <c r="M9" s="14"/>
      <c r="N9" s="14">
        <v>0.16558815055779799</v>
      </c>
      <c r="O9" s="14">
        <v>0.169146084929061</v>
      </c>
      <c r="P9" s="14"/>
      <c r="Q9" s="14">
        <v>9.1719649156989297E-2</v>
      </c>
      <c r="R9" s="14">
        <v>0.200790848898033</v>
      </c>
      <c r="S9" s="14">
        <v>0.220813135666795</v>
      </c>
      <c r="T9" s="14">
        <v>4.2639983611493099E-2</v>
      </c>
      <c r="U9" s="14">
        <v>0.190913821972193</v>
      </c>
      <c r="V9" s="14">
        <v>0.15438837691562801</v>
      </c>
      <c r="W9" s="14">
        <v>0.20291710902150401</v>
      </c>
      <c r="X9" s="14">
        <v>0.119090127201711</v>
      </c>
      <c r="Y9" s="14">
        <v>0.19360397480297001</v>
      </c>
      <c r="Z9" s="14">
        <v>8.1161176207722993E-2</v>
      </c>
      <c r="AA9" s="14"/>
      <c r="AB9" s="14">
        <v>0.162614889415475</v>
      </c>
      <c r="AC9" s="14">
        <v>0.13153918675461301</v>
      </c>
      <c r="AD9" s="14">
        <v>0.22490983383883001</v>
      </c>
      <c r="AE9" s="14"/>
      <c r="AF9" s="14">
        <v>0.15742628708485901</v>
      </c>
      <c r="AG9" s="14">
        <v>0.20062098447392501</v>
      </c>
      <c r="AH9" s="14">
        <v>0.111920342036401</v>
      </c>
      <c r="AI9" s="14">
        <v>0.14107309606194601</v>
      </c>
      <c r="AJ9" s="14"/>
      <c r="AK9" s="14">
        <v>0.17155091026115299</v>
      </c>
      <c r="AL9" s="14">
        <v>0.22362710775761999</v>
      </c>
      <c r="AM9" s="14">
        <v>9.2319535222877294E-2</v>
      </c>
      <c r="AN9" s="14">
        <v>0.159466185190385</v>
      </c>
      <c r="AO9" s="14"/>
      <c r="AP9" s="14">
        <v>0.40455932843296999</v>
      </c>
      <c r="AQ9" s="14">
        <v>0.148218971440231</v>
      </c>
      <c r="AR9" s="14">
        <v>0.11678998632193301</v>
      </c>
      <c r="AS9" s="14"/>
      <c r="AT9" s="14">
        <v>0.31232399650041298</v>
      </c>
      <c r="AU9" s="14">
        <v>0.117347070707415</v>
      </c>
      <c r="AV9" s="14">
        <v>0.10419697206940901</v>
      </c>
      <c r="AW9" s="14"/>
      <c r="AX9" s="14">
        <v>0.36919759301466099</v>
      </c>
      <c r="AY9" s="14">
        <v>0.147612964450897</v>
      </c>
      <c r="AZ9" s="14">
        <v>0.10704653484937</v>
      </c>
      <c r="BA9" s="14"/>
      <c r="BB9" s="14">
        <v>0.265914794073974</v>
      </c>
      <c r="BC9" s="14">
        <v>0.157302454944346</v>
      </c>
      <c r="BD9" s="14"/>
      <c r="BE9" s="14">
        <v>0.197543986175403</v>
      </c>
      <c r="BF9" s="14">
        <v>0.115895961585725</v>
      </c>
      <c r="BG9" s="14"/>
      <c r="BH9" s="14">
        <v>0.15042497738494601</v>
      </c>
      <c r="BI9" s="14">
        <v>0.17351651220195499</v>
      </c>
    </row>
    <row r="10" spans="2:61" x14ac:dyDescent="0.35">
      <c r="B10" s="15" t="s">
        <v>216</v>
      </c>
      <c r="C10" s="14">
        <v>0.515255865795614</v>
      </c>
      <c r="D10" s="14">
        <v>0.50864149380391799</v>
      </c>
      <c r="E10" s="14">
        <v>0.52159295530036398</v>
      </c>
      <c r="F10" s="14"/>
      <c r="G10" s="14">
        <v>0.44761075833821801</v>
      </c>
      <c r="H10" s="14">
        <v>0.515926480565981</v>
      </c>
      <c r="I10" s="14">
        <v>0.48073341421340499</v>
      </c>
      <c r="J10" s="14">
        <v>0.50344394077010901</v>
      </c>
      <c r="K10" s="14">
        <v>0.56472787432118998</v>
      </c>
      <c r="L10" s="14">
        <v>0.57846071388773002</v>
      </c>
      <c r="M10" s="14"/>
      <c r="N10" s="14">
        <v>0.59266937676465703</v>
      </c>
      <c r="O10" s="14">
        <v>0.499643056860681</v>
      </c>
      <c r="P10" s="14"/>
      <c r="Q10" s="14">
        <v>0.50912458653900905</v>
      </c>
      <c r="R10" s="14">
        <v>0.409898959178916</v>
      </c>
      <c r="S10" s="14">
        <v>0.46332864857789102</v>
      </c>
      <c r="T10" s="14">
        <v>0.64086457429774601</v>
      </c>
      <c r="U10" s="14">
        <v>0.61289157896035495</v>
      </c>
      <c r="V10" s="14">
        <v>0.51932743109191304</v>
      </c>
      <c r="W10" s="14">
        <v>0.52555504345694704</v>
      </c>
      <c r="X10" s="14">
        <v>0.53706088619536596</v>
      </c>
      <c r="Y10" s="14">
        <v>0.56173977551825804</v>
      </c>
      <c r="Z10" s="14">
        <v>0.52071132254633301</v>
      </c>
      <c r="AA10" s="14"/>
      <c r="AB10" s="14">
        <v>0.50613028308323305</v>
      </c>
      <c r="AC10" s="14">
        <v>0.55312854754847895</v>
      </c>
      <c r="AD10" s="14">
        <v>0.52193179455601502</v>
      </c>
      <c r="AE10" s="14"/>
      <c r="AF10" s="14">
        <v>0.53448032060987705</v>
      </c>
      <c r="AG10" s="14">
        <v>0.51506577528846698</v>
      </c>
      <c r="AH10" s="14">
        <v>0.55456680762613897</v>
      </c>
      <c r="AI10" s="14">
        <v>0.50618952791353899</v>
      </c>
      <c r="AJ10" s="14"/>
      <c r="AK10" s="14">
        <v>0.53427312994453502</v>
      </c>
      <c r="AL10" s="14">
        <v>0.53682952488546498</v>
      </c>
      <c r="AM10" s="14">
        <v>0.44868164262082999</v>
      </c>
      <c r="AN10" s="14">
        <v>0.69485438238027797</v>
      </c>
      <c r="AO10" s="14"/>
      <c r="AP10" s="14">
        <v>0.419273127247971</v>
      </c>
      <c r="AQ10" s="14">
        <v>0.60693628969386804</v>
      </c>
      <c r="AR10" s="14">
        <v>0.47586525216297498</v>
      </c>
      <c r="AS10" s="14"/>
      <c r="AT10" s="14">
        <v>0.493997484208754</v>
      </c>
      <c r="AU10" s="14">
        <v>0.590970458064494</v>
      </c>
      <c r="AV10" s="14">
        <v>0.39188643251594302</v>
      </c>
      <c r="AW10" s="14"/>
      <c r="AX10" s="14">
        <v>0.41620897510646299</v>
      </c>
      <c r="AY10" s="14">
        <v>0.56964837569250304</v>
      </c>
      <c r="AZ10" s="14">
        <v>0.50238816429322297</v>
      </c>
      <c r="BA10" s="14"/>
      <c r="BB10" s="14">
        <v>0.55517247136373704</v>
      </c>
      <c r="BC10" s="14">
        <v>0.49320155716464897</v>
      </c>
      <c r="BD10" s="14"/>
      <c r="BE10" s="14">
        <v>0.53013342283702303</v>
      </c>
      <c r="BF10" s="14">
        <v>0.48823924834104099</v>
      </c>
      <c r="BG10" s="14"/>
      <c r="BH10" s="14">
        <v>0.53051757012600997</v>
      </c>
      <c r="BI10" s="14">
        <v>0.51107281581734498</v>
      </c>
    </row>
    <row r="11" spans="2:61" x14ac:dyDescent="0.35">
      <c r="B11" s="15" t="s">
        <v>217</v>
      </c>
      <c r="C11" s="14">
        <v>0.26932315321642197</v>
      </c>
      <c r="D11" s="14">
        <v>0.26687296046172898</v>
      </c>
      <c r="E11" s="14">
        <v>0.271535340005784</v>
      </c>
      <c r="F11" s="14"/>
      <c r="G11" s="14">
        <v>0.271182003858009</v>
      </c>
      <c r="H11" s="14">
        <v>0.233969552953049</v>
      </c>
      <c r="I11" s="14">
        <v>0.30124800307659699</v>
      </c>
      <c r="J11" s="14">
        <v>0.28059276809040801</v>
      </c>
      <c r="K11" s="14">
        <v>0.26894133941003201</v>
      </c>
      <c r="L11" s="14">
        <v>0.260090720733198</v>
      </c>
      <c r="M11" s="14"/>
      <c r="N11" s="14">
        <v>0.22224823021910101</v>
      </c>
      <c r="O11" s="14">
        <v>0.27881725533352802</v>
      </c>
      <c r="P11" s="14"/>
      <c r="Q11" s="14">
        <v>0.35080972528076498</v>
      </c>
      <c r="R11" s="14">
        <v>0.31540834025542602</v>
      </c>
      <c r="S11" s="14">
        <v>0.30422022340315102</v>
      </c>
      <c r="T11" s="14">
        <v>0.29960540556392101</v>
      </c>
      <c r="U11" s="14">
        <v>0.14711409023754801</v>
      </c>
      <c r="V11" s="14">
        <v>0.287965411633543</v>
      </c>
      <c r="W11" s="14">
        <v>0.21984606957667599</v>
      </c>
      <c r="X11" s="14">
        <v>0.29485364273623299</v>
      </c>
      <c r="Y11" s="14">
        <v>0.219373598386533</v>
      </c>
      <c r="Z11" s="14">
        <v>0.28745631217599898</v>
      </c>
      <c r="AA11" s="14"/>
      <c r="AB11" s="14">
        <v>0.29501902515112499</v>
      </c>
      <c r="AC11" s="14">
        <v>0.27767111408839901</v>
      </c>
      <c r="AD11" s="14">
        <v>0.22070397413460299</v>
      </c>
      <c r="AE11" s="14"/>
      <c r="AF11" s="14">
        <v>0.271980416758698</v>
      </c>
      <c r="AG11" s="14">
        <v>0.24984685321709299</v>
      </c>
      <c r="AH11" s="14">
        <v>0.19539818123202299</v>
      </c>
      <c r="AI11" s="14">
        <v>0.31845500931292398</v>
      </c>
      <c r="AJ11" s="14"/>
      <c r="AK11" s="14">
        <v>0.25776238090255499</v>
      </c>
      <c r="AL11" s="14">
        <v>0.22077265466312601</v>
      </c>
      <c r="AM11" s="14">
        <v>0.362285339895489</v>
      </c>
      <c r="AN11" s="14">
        <v>0.14567943242933601</v>
      </c>
      <c r="AO11" s="14"/>
      <c r="AP11" s="14">
        <v>0.17616754431906001</v>
      </c>
      <c r="AQ11" s="14">
        <v>0.215597496836333</v>
      </c>
      <c r="AR11" s="14">
        <v>0.38035782222790798</v>
      </c>
      <c r="AS11" s="14"/>
      <c r="AT11" s="14">
        <v>0.18687621682032601</v>
      </c>
      <c r="AU11" s="14">
        <v>0.27002463640587698</v>
      </c>
      <c r="AV11" s="14">
        <v>0.47379146285742202</v>
      </c>
      <c r="AW11" s="14"/>
      <c r="AX11" s="14">
        <v>0.20321977348096801</v>
      </c>
      <c r="AY11" s="14">
        <v>0.24293837051122</v>
      </c>
      <c r="AZ11" s="14">
        <v>0.36121726073410398</v>
      </c>
      <c r="BA11" s="14"/>
      <c r="BB11" s="14">
        <v>0.17891273456228901</v>
      </c>
      <c r="BC11" s="14">
        <v>0.297038571892903</v>
      </c>
      <c r="BD11" s="14"/>
      <c r="BE11" s="14">
        <v>0.23594782751119101</v>
      </c>
      <c r="BF11" s="14">
        <v>0.32993044273918098</v>
      </c>
      <c r="BG11" s="14"/>
      <c r="BH11" s="14">
        <v>0.258357428244398</v>
      </c>
      <c r="BI11" s="14">
        <v>0.27232872681507803</v>
      </c>
    </row>
    <row r="12" spans="2:61" x14ac:dyDescent="0.35">
      <c r="B12" s="15" t="s">
        <v>86</v>
      </c>
      <c r="C12" s="20">
        <v>4.6872031897436703E-2</v>
      </c>
      <c r="D12" s="20">
        <v>3.1127334268099199E-2</v>
      </c>
      <c r="E12" s="20">
        <v>6.1382684967075801E-2</v>
      </c>
      <c r="F12" s="20"/>
      <c r="G12" s="20">
        <v>6.6608212134363895E-2</v>
      </c>
      <c r="H12" s="20">
        <v>4.29938084056911E-2</v>
      </c>
      <c r="I12" s="20">
        <v>5.4312164533272797E-2</v>
      </c>
      <c r="J12" s="20">
        <v>3.5238806945564097E-2</v>
      </c>
      <c r="K12" s="20">
        <v>2.94632670424099E-2</v>
      </c>
      <c r="L12" s="20">
        <v>5.3089223951365103E-2</v>
      </c>
      <c r="M12" s="20"/>
      <c r="N12" s="20">
        <v>1.9494242458443799E-2</v>
      </c>
      <c r="O12" s="20">
        <v>5.2393602876729402E-2</v>
      </c>
      <c r="P12" s="20"/>
      <c r="Q12" s="20">
        <v>4.8346039023236503E-2</v>
      </c>
      <c r="R12" s="20">
        <v>7.3901851667625307E-2</v>
      </c>
      <c r="S12" s="20">
        <v>1.16379923521625E-2</v>
      </c>
      <c r="T12" s="20">
        <v>1.6890036526839802E-2</v>
      </c>
      <c r="U12" s="20">
        <v>4.9080508829904099E-2</v>
      </c>
      <c r="V12" s="20">
        <v>3.8318780358915998E-2</v>
      </c>
      <c r="W12" s="20">
        <v>5.1681777944873497E-2</v>
      </c>
      <c r="X12" s="20">
        <v>4.8995343866690001E-2</v>
      </c>
      <c r="Y12" s="20">
        <v>2.5282651292238899E-2</v>
      </c>
      <c r="Z12" s="20">
        <v>0.110671189069945</v>
      </c>
      <c r="AA12" s="20"/>
      <c r="AB12" s="20">
        <v>3.6235802350167101E-2</v>
      </c>
      <c r="AC12" s="20">
        <v>3.7661151608509101E-2</v>
      </c>
      <c r="AD12" s="20">
        <v>3.2454397470551698E-2</v>
      </c>
      <c r="AE12" s="20"/>
      <c r="AF12" s="20">
        <v>3.6112975546565902E-2</v>
      </c>
      <c r="AG12" s="20">
        <v>3.4466387020515597E-2</v>
      </c>
      <c r="AH12" s="20">
        <v>0.13811466910543799</v>
      </c>
      <c r="AI12" s="20">
        <v>3.4282366711590698E-2</v>
      </c>
      <c r="AJ12" s="20"/>
      <c r="AK12" s="20">
        <v>3.6413578891757399E-2</v>
      </c>
      <c r="AL12" s="20">
        <v>1.8770712693789202E-2</v>
      </c>
      <c r="AM12" s="20">
        <v>9.6713482260802799E-2</v>
      </c>
      <c r="AN12" s="20">
        <v>0</v>
      </c>
      <c r="AO12" s="20"/>
      <c r="AP12" s="20">
        <v>0</v>
      </c>
      <c r="AQ12" s="20">
        <v>2.9247242029568198E-2</v>
      </c>
      <c r="AR12" s="20">
        <v>2.6986939287183601E-2</v>
      </c>
      <c r="AS12" s="20"/>
      <c r="AT12" s="20">
        <v>6.8023024705069698E-3</v>
      </c>
      <c r="AU12" s="20">
        <v>2.1657834822213399E-2</v>
      </c>
      <c r="AV12" s="20">
        <v>3.0125132557225199E-2</v>
      </c>
      <c r="AW12" s="20"/>
      <c r="AX12" s="20">
        <v>1.13736583979078E-2</v>
      </c>
      <c r="AY12" s="20">
        <v>3.9800289345379498E-2</v>
      </c>
      <c r="AZ12" s="20">
        <v>2.9348040123302398E-2</v>
      </c>
      <c r="BA12" s="20"/>
      <c r="BB12" s="20">
        <v>0</v>
      </c>
      <c r="BC12" s="20">
        <v>5.2457415998101303E-2</v>
      </c>
      <c r="BD12" s="20"/>
      <c r="BE12" s="20">
        <v>3.6374763476382702E-2</v>
      </c>
      <c r="BF12" s="20">
        <v>6.5934347334053497E-2</v>
      </c>
      <c r="BG12" s="20"/>
      <c r="BH12" s="20">
        <v>6.0700024244646503E-2</v>
      </c>
      <c r="BI12" s="20">
        <v>4.3081945165622297E-2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0.28606003200783697</v>
      </c>
      <c r="D9" s="14">
        <v>0.30585788461355001</v>
      </c>
      <c r="E9" s="14">
        <v>0.268948587169691</v>
      </c>
      <c r="F9" s="14"/>
      <c r="G9" s="14">
        <v>0.29001192964691502</v>
      </c>
      <c r="H9" s="14">
        <v>0.29307380655473297</v>
      </c>
      <c r="I9" s="14">
        <v>0.25994788381717199</v>
      </c>
      <c r="J9" s="14">
        <v>0.26509392519789898</v>
      </c>
      <c r="K9" s="14">
        <v>0.30329471097465399</v>
      </c>
      <c r="L9" s="14">
        <v>0.31281666876873498</v>
      </c>
      <c r="M9" s="14"/>
      <c r="N9" s="14">
        <v>0.39450105792050799</v>
      </c>
      <c r="O9" s="14">
        <v>0.26418957300023999</v>
      </c>
      <c r="P9" s="14"/>
      <c r="Q9" s="14">
        <v>0.26090392718090699</v>
      </c>
      <c r="R9" s="14">
        <v>0.25731074647105401</v>
      </c>
      <c r="S9" s="14">
        <v>0.28182793256093602</v>
      </c>
      <c r="T9" s="14">
        <v>0.225632733325734</v>
      </c>
      <c r="U9" s="14">
        <v>0.35543735253842301</v>
      </c>
      <c r="V9" s="14">
        <v>0.43341666332245798</v>
      </c>
      <c r="W9" s="14">
        <v>0.29168861538754498</v>
      </c>
      <c r="X9" s="14">
        <v>0.17952383260909399</v>
      </c>
      <c r="Y9" s="14">
        <v>0.34282126105914101</v>
      </c>
      <c r="Z9" s="14">
        <v>0.10957133459705901</v>
      </c>
      <c r="AA9" s="14"/>
      <c r="AB9" s="14">
        <v>0.50199279125527096</v>
      </c>
      <c r="AC9" s="14">
        <v>0.20141112945126199</v>
      </c>
      <c r="AD9" s="14">
        <v>0.22813668379872401</v>
      </c>
      <c r="AE9" s="14"/>
      <c r="AF9" s="14">
        <v>0.466618782518741</v>
      </c>
      <c r="AG9" s="14">
        <v>0.15060713021209299</v>
      </c>
      <c r="AH9" s="14">
        <v>0.19517355384996499</v>
      </c>
      <c r="AI9" s="14">
        <v>0.189200664752675</v>
      </c>
      <c r="AJ9" s="14"/>
      <c r="AK9" s="14">
        <v>0.46279453028408202</v>
      </c>
      <c r="AL9" s="14">
        <v>0.17080315546807401</v>
      </c>
      <c r="AM9" s="14">
        <v>0.121434948850753</v>
      </c>
      <c r="AN9" s="14">
        <v>0.31433939866489802</v>
      </c>
      <c r="AO9" s="14"/>
      <c r="AP9" s="14">
        <v>0.74159261791077302</v>
      </c>
      <c r="AQ9" s="14">
        <v>0.31778634331005801</v>
      </c>
      <c r="AR9" s="14">
        <v>0.12907943932496599</v>
      </c>
      <c r="AS9" s="14"/>
      <c r="AT9" s="14">
        <v>0.57291085890360105</v>
      </c>
      <c r="AU9" s="14">
        <v>0.18608187808923099</v>
      </c>
      <c r="AV9" s="14">
        <v>0.113983031637096</v>
      </c>
      <c r="AW9" s="14"/>
      <c r="AX9" s="14">
        <v>0.66576047463799604</v>
      </c>
      <c r="AY9" s="14">
        <v>0.26959888764684897</v>
      </c>
      <c r="AZ9" s="14">
        <v>0.148441513472094</v>
      </c>
      <c r="BA9" s="14"/>
      <c r="BB9" s="14">
        <v>0.42290508416035999</v>
      </c>
      <c r="BC9" s="14">
        <v>0.26848755700305899</v>
      </c>
      <c r="BD9" s="14"/>
      <c r="BE9" s="14">
        <v>0.32198171532894199</v>
      </c>
      <c r="BF9" s="14">
        <v>0.22082873268164499</v>
      </c>
      <c r="BG9" s="14"/>
      <c r="BH9" s="14">
        <v>0.25799907885419998</v>
      </c>
      <c r="BI9" s="14">
        <v>0.29375120246550102</v>
      </c>
    </row>
    <row r="10" spans="2:61" x14ac:dyDescent="0.35">
      <c r="B10" s="15" t="s">
        <v>216</v>
      </c>
      <c r="C10" s="14">
        <v>0.49724777964854699</v>
      </c>
      <c r="D10" s="14">
        <v>0.45826790432061199</v>
      </c>
      <c r="E10" s="14">
        <v>0.53199426670989203</v>
      </c>
      <c r="F10" s="14"/>
      <c r="G10" s="14">
        <v>0.48177186901452002</v>
      </c>
      <c r="H10" s="14">
        <v>0.52755399985232299</v>
      </c>
      <c r="I10" s="14">
        <v>0.48250206029057002</v>
      </c>
      <c r="J10" s="14">
        <v>0.52893003496380298</v>
      </c>
      <c r="K10" s="14">
        <v>0.48305667727839002</v>
      </c>
      <c r="L10" s="14">
        <v>0.47111396181355097</v>
      </c>
      <c r="M10" s="14"/>
      <c r="N10" s="14">
        <v>0.46663846735803799</v>
      </c>
      <c r="O10" s="14">
        <v>0.50342108632898597</v>
      </c>
      <c r="P10" s="14"/>
      <c r="Q10" s="14">
        <v>0.43382230427933499</v>
      </c>
      <c r="R10" s="14">
        <v>0.49770751066165902</v>
      </c>
      <c r="S10" s="14">
        <v>0.64250818890778405</v>
      </c>
      <c r="T10" s="14">
        <v>0.45978603165528398</v>
      </c>
      <c r="U10" s="14">
        <v>0.39224890728423301</v>
      </c>
      <c r="V10" s="14">
        <v>0.434606239144193</v>
      </c>
      <c r="W10" s="14">
        <v>0.46343587518003698</v>
      </c>
      <c r="X10" s="14">
        <v>0.58041154077815105</v>
      </c>
      <c r="Y10" s="14">
        <v>0.51418612598279601</v>
      </c>
      <c r="Z10" s="14">
        <v>0.56967959419230796</v>
      </c>
      <c r="AA10" s="14"/>
      <c r="AB10" s="14">
        <v>0.41276619148419502</v>
      </c>
      <c r="AC10" s="14">
        <v>0.60797370626654001</v>
      </c>
      <c r="AD10" s="14">
        <v>0.46348167656935402</v>
      </c>
      <c r="AE10" s="14"/>
      <c r="AF10" s="14">
        <v>0.45042884473316702</v>
      </c>
      <c r="AG10" s="14">
        <v>0.499570278282642</v>
      </c>
      <c r="AH10" s="14">
        <v>0.57531292339352902</v>
      </c>
      <c r="AI10" s="14">
        <v>0.605774392501776</v>
      </c>
      <c r="AJ10" s="14"/>
      <c r="AK10" s="14">
        <v>0.44824763602858703</v>
      </c>
      <c r="AL10" s="14">
        <v>0.50666048437281697</v>
      </c>
      <c r="AM10" s="14">
        <v>0.59535094319425796</v>
      </c>
      <c r="AN10" s="14">
        <v>0.49177214641389</v>
      </c>
      <c r="AO10" s="14"/>
      <c r="AP10" s="14">
        <v>0.25106265248107901</v>
      </c>
      <c r="AQ10" s="14">
        <v>0.60512413010413302</v>
      </c>
      <c r="AR10" s="14">
        <v>0.49805669534768898</v>
      </c>
      <c r="AS10" s="14"/>
      <c r="AT10" s="14">
        <v>0.36967712136465403</v>
      </c>
      <c r="AU10" s="14">
        <v>0.59727053409878295</v>
      </c>
      <c r="AV10" s="14">
        <v>0.51963376282220697</v>
      </c>
      <c r="AW10" s="14"/>
      <c r="AX10" s="14">
        <v>0.248241343136019</v>
      </c>
      <c r="AY10" s="14">
        <v>0.60666180516756796</v>
      </c>
      <c r="AZ10" s="14">
        <v>0.465943996417573</v>
      </c>
      <c r="BA10" s="14"/>
      <c r="BB10" s="14">
        <v>0.45192782366450002</v>
      </c>
      <c r="BC10" s="14">
        <v>0.48263884754291397</v>
      </c>
      <c r="BD10" s="14"/>
      <c r="BE10" s="14">
        <v>0.49785465928167699</v>
      </c>
      <c r="BF10" s="14">
        <v>0.49614572809239299</v>
      </c>
      <c r="BG10" s="14"/>
      <c r="BH10" s="14">
        <v>0.48311395729753598</v>
      </c>
      <c r="BI10" s="14">
        <v>0.50112169071367696</v>
      </c>
    </row>
    <row r="11" spans="2:61" x14ac:dyDescent="0.35">
      <c r="B11" s="15" t="s">
        <v>217</v>
      </c>
      <c r="C11" s="14">
        <v>0.15662912991459099</v>
      </c>
      <c r="D11" s="14">
        <v>0.191002757705411</v>
      </c>
      <c r="E11" s="14">
        <v>0.12488034926137399</v>
      </c>
      <c r="F11" s="14"/>
      <c r="G11" s="14">
        <v>0.15420525784074199</v>
      </c>
      <c r="H11" s="14">
        <v>0.136041597132225</v>
      </c>
      <c r="I11" s="14">
        <v>0.167867785324323</v>
      </c>
      <c r="J11" s="14">
        <v>0.16101548571707799</v>
      </c>
      <c r="K11" s="14">
        <v>0.14971591018299801</v>
      </c>
      <c r="L11" s="14">
        <v>0.169898054322558</v>
      </c>
      <c r="M11" s="14"/>
      <c r="N11" s="14">
        <v>0.12579449093912101</v>
      </c>
      <c r="O11" s="14">
        <v>0.16284788063233299</v>
      </c>
      <c r="P11" s="14"/>
      <c r="Q11" s="14">
        <v>0.20066305990272801</v>
      </c>
      <c r="R11" s="14">
        <v>0.15623445854767101</v>
      </c>
      <c r="S11" s="14">
        <v>5.2387893826955599E-2</v>
      </c>
      <c r="T11" s="14">
        <v>0.26560275952464202</v>
      </c>
      <c r="U11" s="14">
        <v>0.199073634684757</v>
      </c>
      <c r="V11" s="14">
        <v>9.3213577617162896E-2</v>
      </c>
      <c r="W11" s="14">
        <v>0.195625765996887</v>
      </c>
      <c r="X11" s="14">
        <v>0.18015847847250399</v>
      </c>
      <c r="Y11" s="14">
        <v>0.123242470107482</v>
      </c>
      <c r="Z11" s="14">
        <v>0.16590599260200301</v>
      </c>
      <c r="AA11" s="14"/>
      <c r="AB11" s="14">
        <v>5.1658618029700398E-2</v>
      </c>
      <c r="AC11" s="14">
        <v>0.13019371782130701</v>
      </c>
      <c r="AD11" s="14">
        <v>0.27141514199586902</v>
      </c>
      <c r="AE11" s="14"/>
      <c r="AF11" s="14">
        <v>4.81310736587994E-2</v>
      </c>
      <c r="AG11" s="14">
        <v>0.300148679750394</v>
      </c>
      <c r="AH11" s="14">
        <v>0.14956782825338799</v>
      </c>
      <c r="AI11" s="14">
        <v>9.6585326841500604E-2</v>
      </c>
      <c r="AJ11" s="14"/>
      <c r="AK11" s="14">
        <v>4.9905933883735203E-2</v>
      </c>
      <c r="AL11" s="14">
        <v>0.290668770863385</v>
      </c>
      <c r="AM11" s="14">
        <v>0.18136406931406801</v>
      </c>
      <c r="AN11" s="14">
        <v>9.3421238838649695E-2</v>
      </c>
      <c r="AO11" s="14"/>
      <c r="AP11" s="14">
        <v>7.3447296081477704E-3</v>
      </c>
      <c r="AQ11" s="14">
        <v>5.0444774434511501E-2</v>
      </c>
      <c r="AR11" s="14">
        <v>0.32258275103964101</v>
      </c>
      <c r="AS11" s="14"/>
      <c r="AT11" s="14">
        <v>3.8069884268854798E-2</v>
      </c>
      <c r="AU11" s="14">
        <v>0.18706623718014001</v>
      </c>
      <c r="AV11" s="14">
        <v>0.33198324722894901</v>
      </c>
      <c r="AW11" s="14"/>
      <c r="AX11" s="14">
        <v>6.8754806672908897E-2</v>
      </c>
      <c r="AY11" s="14">
        <v>8.2491986478124002E-2</v>
      </c>
      <c r="AZ11" s="14">
        <v>0.34411261372455998</v>
      </c>
      <c r="BA11" s="14"/>
      <c r="BB11" s="14">
        <v>0.118028474746407</v>
      </c>
      <c r="BC11" s="14">
        <v>0.183623584032436</v>
      </c>
      <c r="BD11" s="14"/>
      <c r="BE11" s="14">
        <v>0.142547330244823</v>
      </c>
      <c r="BF11" s="14">
        <v>0.182200706867123</v>
      </c>
      <c r="BG11" s="14"/>
      <c r="BH11" s="14">
        <v>0.18875753109602</v>
      </c>
      <c r="BI11" s="14">
        <v>0.14782312077207699</v>
      </c>
    </row>
    <row r="12" spans="2:61" x14ac:dyDescent="0.35">
      <c r="B12" s="15" t="s">
        <v>86</v>
      </c>
      <c r="C12" s="20">
        <v>6.00630584290247E-2</v>
      </c>
      <c r="D12" s="20">
        <v>4.4871453360427999E-2</v>
      </c>
      <c r="E12" s="20">
        <v>7.4176796859042896E-2</v>
      </c>
      <c r="F12" s="20"/>
      <c r="G12" s="20">
        <v>7.4010943497821904E-2</v>
      </c>
      <c r="H12" s="20">
        <v>4.3330596460718497E-2</v>
      </c>
      <c r="I12" s="20">
        <v>8.9682270567934694E-2</v>
      </c>
      <c r="J12" s="20">
        <v>4.4960554121219201E-2</v>
      </c>
      <c r="K12" s="20">
        <v>6.3932701563957306E-2</v>
      </c>
      <c r="L12" s="20">
        <v>4.61713150951562E-2</v>
      </c>
      <c r="M12" s="20"/>
      <c r="N12" s="20">
        <v>1.30659837823329E-2</v>
      </c>
      <c r="O12" s="20">
        <v>6.9541460038441499E-2</v>
      </c>
      <c r="P12" s="20"/>
      <c r="Q12" s="20">
        <v>0.10461070863702999</v>
      </c>
      <c r="R12" s="20">
        <v>8.8747284319616607E-2</v>
      </c>
      <c r="S12" s="20">
        <v>2.3275984704325001E-2</v>
      </c>
      <c r="T12" s="20">
        <v>4.8978475494340298E-2</v>
      </c>
      <c r="U12" s="20">
        <v>5.3240105492586898E-2</v>
      </c>
      <c r="V12" s="20">
        <v>3.8763519916185499E-2</v>
      </c>
      <c r="W12" s="20">
        <v>4.9249743435530999E-2</v>
      </c>
      <c r="X12" s="20">
        <v>5.9906148140250297E-2</v>
      </c>
      <c r="Y12" s="20">
        <v>1.9750142850581898E-2</v>
      </c>
      <c r="Z12" s="20">
        <v>0.15484307860863</v>
      </c>
      <c r="AA12" s="20"/>
      <c r="AB12" s="20">
        <v>3.35823992308334E-2</v>
      </c>
      <c r="AC12" s="20">
        <v>6.04214464608911E-2</v>
      </c>
      <c r="AD12" s="20">
        <v>3.6966497636053003E-2</v>
      </c>
      <c r="AE12" s="20"/>
      <c r="AF12" s="20">
        <v>3.4821299089292997E-2</v>
      </c>
      <c r="AG12" s="20">
        <v>4.9673911754870799E-2</v>
      </c>
      <c r="AH12" s="20">
        <v>7.9945694503117698E-2</v>
      </c>
      <c r="AI12" s="20">
        <v>0.10843961590404901</v>
      </c>
      <c r="AJ12" s="20"/>
      <c r="AK12" s="20">
        <v>3.9051899803596003E-2</v>
      </c>
      <c r="AL12" s="20">
        <v>3.1867589295724801E-2</v>
      </c>
      <c r="AM12" s="20">
        <v>0.101850038640921</v>
      </c>
      <c r="AN12" s="20">
        <v>0.100467216082562</v>
      </c>
      <c r="AO12" s="20"/>
      <c r="AP12" s="20">
        <v>0</v>
      </c>
      <c r="AQ12" s="20">
        <v>2.6644752151297399E-2</v>
      </c>
      <c r="AR12" s="20">
        <v>5.0281114287704702E-2</v>
      </c>
      <c r="AS12" s="20"/>
      <c r="AT12" s="20">
        <v>1.9342135462890001E-2</v>
      </c>
      <c r="AU12" s="20">
        <v>2.9581350631846599E-2</v>
      </c>
      <c r="AV12" s="20">
        <v>3.4399958311748101E-2</v>
      </c>
      <c r="AW12" s="20"/>
      <c r="AX12" s="20">
        <v>1.72433755530755E-2</v>
      </c>
      <c r="AY12" s="20">
        <v>4.1247320707458603E-2</v>
      </c>
      <c r="AZ12" s="20">
        <v>4.1501876385772803E-2</v>
      </c>
      <c r="BA12" s="20"/>
      <c r="BB12" s="20">
        <v>7.1386174287328902E-3</v>
      </c>
      <c r="BC12" s="20">
        <v>6.5250011421590301E-2</v>
      </c>
      <c r="BD12" s="20"/>
      <c r="BE12" s="20">
        <v>3.7616295144557998E-2</v>
      </c>
      <c r="BF12" s="20">
        <v>0.100824832358838</v>
      </c>
      <c r="BG12" s="20"/>
      <c r="BH12" s="20">
        <v>7.0129432752244605E-2</v>
      </c>
      <c r="BI12" s="20">
        <v>5.7303986048744503E-2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0.42392869746392597</v>
      </c>
      <c r="D9" s="14">
        <v>0.46313199808576599</v>
      </c>
      <c r="E9" s="14">
        <v>0.38838196783473999</v>
      </c>
      <c r="F9" s="14"/>
      <c r="G9" s="14">
        <v>0.42447024321749699</v>
      </c>
      <c r="H9" s="14">
        <v>0.39594497442374899</v>
      </c>
      <c r="I9" s="14">
        <v>0.40011960469374303</v>
      </c>
      <c r="J9" s="14">
        <v>0.34300042194074098</v>
      </c>
      <c r="K9" s="14">
        <v>0.41839986720303901</v>
      </c>
      <c r="L9" s="14">
        <v>0.56825138201277903</v>
      </c>
      <c r="M9" s="14"/>
      <c r="N9" s="14">
        <v>0.59019623840333701</v>
      </c>
      <c r="O9" s="14">
        <v>0.39039574803076699</v>
      </c>
      <c r="P9" s="14"/>
      <c r="Q9" s="14">
        <v>0.26711385697842399</v>
      </c>
      <c r="R9" s="14">
        <v>0.318465832521031</v>
      </c>
      <c r="S9" s="14">
        <v>0.34787788752804299</v>
      </c>
      <c r="T9" s="14">
        <v>0.401078715562872</v>
      </c>
      <c r="U9" s="14">
        <v>0.52331242309530501</v>
      </c>
      <c r="V9" s="14">
        <v>0.51516325151973297</v>
      </c>
      <c r="W9" s="14">
        <v>0.44203796300661202</v>
      </c>
      <c r="X9" s="14">
        <v>0.45141694742009902</v>
      </c>
      <c r="Y9" s="14">
        <v>0.54913241319973205</v>
      </c>
      <c r="Z9" s="14">
        <v>0.30835613721051902</v>
      </c>
      <c r="AA9" s="14"/>
      <c r="AB9" s="14">
        <v>0.60333001912435102</v>
      </c>
      <c r="AC9" s="14">
        <v>0.39010078488122402</v>
      </c>
      <c r="AD9" s="14">
        <v>0.36569138664318102</v>
      </c>
      <c r="AE9" s="14"/>
      <c r="AF9" s="14">
        <v>0.58406561152182601</v>
      </c>
      <c r="AG9" s="14">
        <v>0.27236139153695399</v>
      </c>
      <c r="AH9" s="14">
        <v>0.38716994797987803</v>
      </c>
      <c r="AI9" s="14">
        <v>0.392619608491525</v>
      </c>
      <c r="AJ9" s="14"/>
      <c r="AK9" s="14">
        <v>0.561790975446673</v>
      </c>
      <c r="AL9" s="14">
        <v>0.32537962013738803</v>
      </c>
      <c r="AM9" s="14">
        <v>0.377778860873624</v>
      </c>
      <c r="AN9" s="14">
        <v>0.249026691387918</v>
      </c>
      <c r="AO9" s="14"/>
      <c r="AP9" s="14">
        <v>0.72961325167478297</v>
      </c>
      <c r="AQ9" s="14">
        <v>0.45653530640129902</v>
      </c>
      <c r="AR9" s="14">
        <v>0.32106135236678801</v>
      </c>
      <c r="AS9" s="14"/>
      <c r="AT9" s="14">
        <v>0.67175276830816899</v>
      </c>
      <c r="AU9" s="14">
        <v>0.38020808402269102</v>
      </c>
      <c r="AV9" s="14">
        <v>0.22656371831998701</v>
      </c>
      <c r="AW9" s="14"/>
      <c r="AX9" s="14">
        <v>0.696084183457925</v>
      </c>
      <c r="AY9" s="14">
        <v>0.439122823618603</v>
      </c>
      <c r="AZ9" s="14">
        <v>0.32596895423404099</v>
      </c>
      <c r="BA9" s="14"/>
      <c r="BB9" s="14">
        <v>0.59800435439867505</v>
      </c>
      <c r="BC9" s="14">
        <v>0.42653773448016702</v>
      </c>
      <c r="BD9" s="14"/>
      <c r="BE9" s="14">
        <v>0.46905549888381098</v>
      </c>
      <c r="BF9" s="14">
        <v>0.34198153856436703</v>
      </c>
      <c r="BG9" s="14"/>
      <c r="BH9" s="14">
        <v>0.416011171501524</v>
      </c>
      <c r="BI9" s="14">
        <v>0.42609879630007003</v>
      </c>
    </row>
    <row r="10" spans="2:61" x14ac:dyDescent="0.35">
      <c r="B10" s="15" t="s">
        <v>216</v>
      </c>
      <c r="C10" s="14">
        <v>0.43165461966223601</v>
      </c>
      <c r="D10" s="14">
        <v>0.40310744090610601</v>
      </c>
      <c r="E10" s="14">
        <v>0.45652349889363297</v>
      </c>
      <c r="F10" s="14"/>
      <c r="G10" s="14">
        <v>0.42118398179720101</v>
      </c>
      <c r="H10" s="14">
        <v>0.45505335330894198</v>
      </c>
      <c r="I10" s="14">
        <v>0.43735352417223899</v>
      </c>
      <c r="J10" s="14">
        <v>0.47750983006327402</v>
      </c>
      <c r="K10" s="14">
        <v>0.45290615280131702</v>
      </c>
      <c r="L10" s="14">
        <v>0.34373475992396002</v>
      </c>
      <c r="M10" s="14"/>
      <c r="N10" s="14">
        <v>0.35791119139918298</v>
      </c>
      <c r="O10" s="14">
        <v>0.44652724384974202</v>
      </c>
      <c r="P10" s="14"/>
      <c r="Q10" s="14">
        <v>0.45501551836891801</v>
      </c>
      <c r="R10" s="14">
        <v>0.47040372530052199</v>
      </c>
      <c r="S10" s="14">
        <v>0.53856698647506596</v>
      </c>
      <c r="T10" s="14">
        <v>0.380878919789508</v>
      </c>
      <c r="U10" s="14">
        <v>0.385114432191073</v>
      </c>
      <c r="V10" s="14">
        <v>0.38448452212095802</v>
      </c>
      <c r="W10" s="14">
        <v>0.441650069679348</v>
      </c>
      <c r="X10" s="14">
        <v>0.42578364506313698</v>
      </c>
      <c r="Y10" s="14">
        <v>0.39553402469152599</v>
      </c>
      <c r="Z10" s="14">
        <v>0.41299811139724801</v>
      </c>
      <c r="AA10" s="14"/>
      <c r="AB10" s="14">
        <v>0.32569228180507098</v>
      </c>
      <c r="AC10" s="14">
        <v>0.46851202690302102</v>
      </c>
      <c r="AD10" s="14">
        <v>0.49012225065773701</v>
      </c>
      <c r="AE10" s="14"/>
      <c r="AF10" s="14">
        <v>0.34503839082768001</v>
      </c>
      <c r="AG10" s="14">
        <v>0.52930131619065501</v>
      </c>
      <c r="AH10" s="14">
        <v>0.43335481244931201</v>
      </c>
      <c r="AI10" s="14">
        <v>0.44439946551850501</v>
      </c>
      <c r="AJ10" s="14"/>
      <c r="AK10" s="14">
        <v>0.35683881664342398</v>
      </c>
      <c r="AL10" s="14">
        <v>0.53877451797224896</v>
      </c>
      <c r="AM10" s="14">
        <v>0.43700541233228102</v>
      </c>
      <c r="AN10" s="14">
        <v>0.58740529867564495</v>
      </c>
      <c r="AO10" s="14"/>
      <c r="AP10" s="14">
        <v>0.21591064596206999</v>
      </c>
      <c r="AQ10" s="14">
        <v>0.46174716556269302</v>
      </c>
      <c r="AR10" s="14">
        <v>0.49596367358075599</v>
      </c>
      <c r="AS10" s="14"/>
      <c r="AT10" s="14">
        <v>0.25589603662912003</v>
      </c>
      <c r="AU10" s="14">
        <v>0.51929531488303604</v>
      </c>
      <c r="AV10" s="14">
        <v>0.49931285712284701</v>
      </c>
      <c r="AW10" s="14"/>
      <c r="AX10" s="14">
        <v>0.22427972462554199</v>
      </c>
      <c r="AY10" s="14">
        <v>0.47732379397630198</v>
      </c>
      <c r="AZ10" s="14">
        <v>0.48963727964687398</v>
      </c>
      <c r="BA10" s="14"/>
      <c r="BB10" s="14">
        <v>0.32972567509871398</v>
      </c>
      <c r="BC10" s="14">
        <v>0.45060708031386798</v>
      </c>
      <c r="BD10" s="14"/>
      <c r="BE10" s="14">
        <v>0.42651476266048399</v>
      </c>
      <c r="BF10" s="14">
        <v>0.44098824547197302</v>
      </c>
      <c r="BG10" s="14"/>
      <c r="BH10" s="14">
        <v>0.45120626462083901</v>
      </c>
      <c r="BI10" s="14">
        <v>0.42629574844781098</v>
      </c>
    </row>
    <row r="11" spans="2:61" x14ac:dyDescent="0.35">
      <c r="B11" s="15" t="s">
        <v>217</v>
      </c>
      <c r="C11" s="14">
        <v>8.9378999591185504E-2</v>
      </c>
      <c r="D11" s="14">
        <v>9.5316111303808806E-2</v>
      </c>
      <c r="E11" s="14">
        <v>8.4721283781667794E-2</v>
      </c>
      <c r="F11" s="14"/>
      <c r="G11" s="14">
        <v>9.3404024757550594E-2</v>
      </c>
      <c r="H11" s="14">
        <v>8.8370863288950496E-2</v>
      </c>
      <c r="I11" s="14">
        <v>9.5811973209658105E-2</v>
      </c>
      <c r="J11" s="14">
        <v>0.114499710486804</v>
      </c>
      <c r="K11" s="14">
        <v>9.2276144220368103E-2</v>
      </c>
      <c r="L11" s="14">
        <v>5.2640634645472903E-2</v>
      </c>
      <c r="M11" s="14"/>
      <c r="N11" s="14">
        <v>3.8507782117533799E-2</v>
      </c>
      <c r="O11" s="14">
        <v>9.9638740930409406E-2</v>
      </c>
      <c r="P11" s="14"/>
      <c r="Q11" s="14">
        <v>0.14301169129997501</v>
      </c>
      <c r="R11" s="14">
        <v>0.13912166621716199</v>
      </c>
      <c r="S11" s="14">
        <v>0.101917133644729</v>
      </c>
      <c r="T11" s="14">
        <v>0.138815027332478</v>
      </c>
      <c r="U11" s="14">
        <v>4.2492635883718002E-2</v>
      </c>
      <c r="V11" s="14">
        <v>5.27838906785374E-2</v>
      </c>
      <c r="W11" s="14">
        <v>8.7340189923071895E-2</v>
      </c>
      <c r="X11" s="14">
        <v>6.3649035003406601E-2</v>
      </c>
      <c r="Y11" s="14">
        <v>4.1478342948326703E-2</v>
      </c>
      <c r="Z11" s="14">
        <v>0.100627380379448</v>
      </c>
      <c r="AA11" s="14"/>
      <c r="AB11" s="14">
        <v>4.6584087621809697E-2</v>
      </c>
      <c r="AC11" s="14">
        <v>0.101671222868998</v>
      </c>
      <c r="AD11" s="14">
        <v>0.105462867017071</v>
      </c>
      <c r="AE11" s="14"/>
      <c r="AF11" s="14">
        <v>5.1769405788321399E-2</v>
      </c>
      <c r="AG11" s="14">
        <v>0.13758532982108401</v>
      </c>
      <c r="AH11" s="14">
        <v>5.3352407534301503E-2</v>
      </c>
      <c r="AI11" s="14">
        <v>8.9552426881265301E-2</v>
      </c>
      <c r="AJ11" s="14"/>
      <c r="AK11" s="14">
        <v>5.1234734562515503E-2</v>
      </c>
      <c r="AL11" s="14">
        <v>0.10856432493434801</v>
      </c>
      <c r="AM11" s="14">
        <v>9.6979320176906803E-2</v>
      </c>
      <c r="AN11" s="14">
        <v>8.7013610170906294E-2</v>
      </c>
      <c r="AO11" s="14"/>
      <c r="AP11" s="14">
        <v>5.4476102363147497E-2</v>
      </c>
      <c r="AQ11" s="14">
        <v>4.7306428223986403E-2</v>
      </c>
      <c r="AR11" s="14">
        <v>0.14488912247460001</v>
      </c>
      <c r="AS11" s="14"/>
      <c r="AT11" s="14">
        <v>5.0659075979691201E-2</v>
      </c>
      <c r="AU11" s="14">
        <v>6.8172821895559496E-2</v>
      </c>
      <c r="AV11" s="14">
        <v>0.23818394150772501</v>
      </c>
      <c r="AW11" s="14"/>
      <c r="AX11" s="14">
        <v>6.8162961025251503E-2</v>
      </c>
      <c r="AY11" s="14">
        <v>5.0049990371897703E-2</v>
      </c>
      <c r="AZ11" s="14">
        <v>0.15532242475098201</v>
      </c>
      <c r="BA11" s="14"/>
      <c r="BB11" s="14">
        <v>4.5329853412142899E-2</v>
      </c>
      <c r="BC11" s="14">
        <v>7.7355720307058895E-2</v>
      </c>
      <c r="BD11" s="14"/>
      <c r="BE11" s="14">
        <v>7.9448459327370394E-2</v>
      </c>
      <c r="BF11" s="14">
        <v>0.107412175782546</v>
      </c>
      <c r="BG11" s="14"/>
      <c r="BH11" s="14">
        <v>7.8018912434470802E-2</v>
      </c>
      <c r="BI11" s="14">
        <v>9.2492663131331199E-2</v>
      </c>
    </row>
    <row r="12" spans="2:61" x14ac:dyDescent="0.35">
      <c r="B12" s="15" t="s">
        <v>86</v>
      </c>
      <c r="C12" s="20">
        <v>5.5037683282653301E-2</v>
      </c>
      <c r="D12" s="20">
        <v>3.84444497043189E-2</v>
      </c>
      <c r="E12" s="20">
        <v>7.0373249489958697E-2</v>
      </c>
      <c r="F12" s="20"/>
      <c r="G12" s="20">
        <v>6.0941750227751799E-2</v>
      </c>
      <c r="H12" s="20">
        <v>6.0630808978358201E-2</v>
      </c>
      <c r="I12" s="20">
        <v>6.6714897924359806E-2</v>
      </c>
      <c r="J12" s="20">
        <v>6.4990037509180407E-2</v>
      </c>
      <c r="K12" s="20">
        <v>3.6417835775275402E-2</v>
      </c>
      <c r="L12" s="20">
        <v>3.5373223417788098E-2</v>
      </c>
      <c r="M12" s="20"/>
      <c r="N12" s="20">
        <v>1.3384788079946299E-2</v>
      </c>
      <c r="O12" s="20">
        <v>6.3438267189081604E-2</v>
      </c>
      <c r="P12" s="20"/>
      <c r="Q12" s="20">
        <v>0.13485893335268301</v>
      </c>
      <c r="R12" s="20">
        <v>7.2008775961284993E-2</v>
      </c>
      <c r="S12" s="20">
        <v>1.16379923521625E-2</v>
      </c>
      <c r="T12" s="20">
        <v>7.9227337315142005E-2</v>
      </c>
      <c r="U12" s="20">
        <v>4.9080508829904099E-2</v>
      </c>
      <c r="V12" s="20">
        <v>4.7568335680771498E-2</v>
      </c>
      <c r="W12" s="20">
        <v>2.8971777390968099E-2</v>
      </c>
      <c r="X12" s="20">
        <v>5.91503725133578E-2</v>
      </c>
      <c r="Y12" s="20">
        <v>1.38552191604148E-2</v>
      </c>
      <c r="Z12" s="20">
        <v>0.178018371012785</v>
      </c>
      <c r="AA12" s="20"/>
      <c r="AB12" s="20">
        <v>2.4393611448768001E-2</v>
      </c>
      <c r="AC12" s="20">
        <v>3.9715965346756303E-2</v>
      </c>
      <c r="AD12" s="20">
        <v>3.8723495682010597E-2</v>
      </c>
      <c r="AE12" s="20"/>
      <c r="AF12" s="20">
        <v>1.9126591862172599E-2</v>
      </c>
      <c r="AG12" s="20">
        <v>6.0751962451306901E-2</v>
      </c>
      <c r="AH12" s="20">
        <v>0.12612283203650801</v>
      </c>
      <c r="AI12" s="20">
        <v>7.3428499108705095E-2</v>
      </c>
      <c r="AJ12" s="20"/>
      <c r="AK12" s="20">
        <v>3.0135473347387001E-2</v>
      </c>
      <c r="AL12" s="20">
        <v>2.7281536956014801E-2</v>
      </c>
      <c r="AM12" s="20">
        <v>8.8236406617188706E-2</v>
      </c>
      <c r="AN12" s="20">
        <v>7.6554399765530398E-2</v>
      </c>
      <c r="AO12" s="20"/>
      <c r="AP12" s="20">
        <v>0</v>
      </c>
      <c r="AQ12" s="20">
        <v>3.4411099812021298E-2</v>
      </c>
      <c r="AR12" s="20">
        <v>3.8085851577855802E-2</v>
      </c>
      <c r="AS12" s="20"/>
      <c r="AT12" s="20">
        <v>2.169211908302E-2</v>
      </c>
      <c r="AU12" s="20">
        <v>3.2323779198713001E-2</v>
      </c>
      <c r="AV12" s="20">
        <v>3.59394830494413E-2</v>
      </c>
      <c r="AW12" s="20"/>
      <c r="AX12" s="20">
        <v>1.14731308912821E-2</v>
      </c>
      <c r="AY12" s="20">
        <v>3.3503392033197098E-2</v>
      </c>
      <c r="AZ12" s="20">
        <v>2.9071341368103399E-2</v>
      </c>
      <c r="BA12" s="20"/>
      <c r="BB12" s="20">
        <v>2.6940117090468601E-2</v>
      </c>
      <c r="BC12" s="20">
        <v>4.5499464898906099E-2</v>
      </c>
      <c r="BD12" s="20"/>
      <c r="BE12" s="20">
        <v>2.4981279128334401E-2</v>
      </c>
      <c r="BF12" s="20">
        <v>0.109618040181114</v>
      </c>
      <c r="BG12" s="20"/>
      <c r="BH12" s="20">
        <v>5.4763651443166098E-2</v>
      </c>
      <c r="BI12" s="20">
        <v>5.5112792120788102E-2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3.7233190445938202E-2</v>
      </c>
      <c r="D9" s="14">
        <v>5.1563884912862998E-2</v>
      </c>
      <c r="E9" s="14">
        <v>2.25947792520311E-2</v>
      </c>
      <c r="F9" s="14"/>
      <c r="G9" s="14">
        <v>4.4244057484492803E-2</v>
      </c>
      <c r="H9" s="14">
        <v>4.3389230539789499E-2</v>
      </c>
      <c r="I9" s="14">
        <v>4.36536255917526E-2</v>
      </c>
      <c r="J9" s="14">
        <v>3.8517000538667197E-2</v>
      </c>
      <c r="K9" s="14">
        <v>2.9299448874256999E-2</v>
      </c>
      <c r="L9" s="14">
        <v>2.24392722276772E-2</v>
      </c>
      <c r="M9" s="14"/>
      <c r="N9" s="14">
        <v>4.9421666249751299E-2</v>
      </c>
      <c r="O9" s="14">
        <v>3.4775010451891901E-2</v>
      </c>
      <c r="P9" s="14"/>
      <c r="Q9" s="14">
        <v>3.07479179937519E-2</v>
      </c>
      <c r="R9" s="14">
        <v>4.1972030789198297E-2</v>
      </c>
      <c r="S9" s="14">
        <v>2.7277966787224099E-2</v>
      </c>
      <c r="T9" s="14">
        <v>3.24196315936277E-2</v>
      </c>
      <c r="U9" s="14">
        <v>0</v>
      </c>
      <c r="V9" s="14">
        <v>3.16778300439053E-2</v>
      </c>
      <c r="W9" s="14">
        <v>3.9443450519092697E-2</v>
      </c>
      <c r="X9" s="14">
        <v>4.5438447206583799E-2</v>
      </c>
      <c r="Y9" s="14">
        <v>5.8593465124650801E-2</v>
      </c>
      <c r="Z9" s="14">
        <v>0</v>
      </c>
      <c r="AA9" s="14"/>
      <c r="AB9" s="14">
        <v>4.8470570343506901E-2</v>
      </c>
      <c r="AC9" s="14">
        <v>2.94439290398603E-2</v>
      </c>
      <c r="AD9" s="14">
        <v>3.8306062687367901E-2</v>
      </c>
      <c r="AE9" s="14"/>
      <c r="AF9" s="14">
        <v>3.6361699245567598E-2</v>
      </c>
      <c r="AG9" s="14">
        <v>4.6166171257589102E-2</v>
      </c>
      <c r="AH9" s="14">
        <v>1.87727239464014E-2</v>
      </c>
      <c r="AI9" s="14">
        <v>2.3326888570806299E-2</v>
      </c>
      <c r="AJ9" s="14"/>
      <c r="AK9" s="14">
        <v>4.1582029851972901E-2</v>
      </c>
      <c r="AL9" s="14">
        <v>5.8309210850430802E-2</v>
      </c>
      <c r="AM9" s="14">
        <v>6.3656959458752802E-3</v>
      </c>
      <c r="AN9" s="14">
        <v>0</v>
      </c>
      <c r="AO9" s="14"/>
      <c r="AP9" s="14">
        <v>0.109509556181136</v>
      </c>
      <c r="AQ9" s="14">
        <v>3.6765892838079697E-2</v>
      </c>
      <c r="AR9" s="14">
        <v>1.5931480170743601E-2</v>
      </c>
      <c r="AS9" s="14"/>
      <c r="AT9" s="14">
        <v>7.2089156971457402E-2</v>
      </c>
      <c r="AU9" s="14">
        <v>2.4122209761019201E-2</v>
      </c>
      <c r="AV9" s="14">
        <v>0</v>
      </c>
      <c r="AW9" s="14"/>
      <c r="AX9" s="14">
        <v>9.9591586308390004E-2</v>
      </c>
      <c r="AY9" s="14">
        <v>2.08661038365964E-2</v>
      </c>
      <c r="AZ9" s="14">
        <v>3.7435155419181097E-2</v>
      </c>
      <c r="BA9" s="14"/>
      <c r="BB9" s="14">
        <v>0.107055428005717</v>
      </c>
      <c r="BC9" s="14">
        <v>2.0460651927975301E-2</v>
      </c>
      <c r="BD9" s="14"/>
      <c r="BE9" s="14">
        <v>4.0057996439655498E-2</v>
      </c>
      <c r="BF9" s="14">
        <v>3.2103537593441402E-2</v>
      </c>
      <c r="BG9" s="14"/>
      <c r="BH9" s="14">
        <v>3.8629696763710898E-2</v>
      </c>
      <c r="BI9" s="14">
        <v>3.6850424825811599E-2</v>
      </c>
    </row>
    <row r="10" spans="2:61" x14ac:dyDescent="0.35">
      <c r="B10" s="15" t="s">
        <v>216</v>
      </c>
      <c r="C10" s="14">
        <v>0.24717283095798301</v>
      </c>
      <c r="D10" s="14">
        <v>0.27604121311428897</v>
      </c>
      <c r="E10" s="14">
        <v>0.22106168674684301</v>
      </c>
      <c r="F10" s="14"/>
      <c r="G10" s="14">
        <v>0.25794747137732099</v>
      </c>
      <c r="H10" s="14">
        <v>0.30237987556603402</v>
      </c>
      <c r="I10" s="14">
        <v>0.26008765451733101</v>
      </c>
      <c r="J10" s="14">
        <v>0.28914597194289898</v>
      </c>
      <c r="K10" s="14">
        <v>0.28562657854024398</v>
      </c>
      <c r="L10" s="14">
        <v>8.8927928103119294E-2</v>
      </c>
      <c r="M10" s="14"/>
      <c r="N10" s="14">
        <v>0.19324996570802799</v>
      </c>
      <c r="O10" s="14">
        <v>0.25804803067226001</v>
      </c>
      <c r="P10" s="14"/>
      <c r="Q10" s="14">
        <v>0.23888777818606899</v>
      </c>
      <c r="R10" s="14">
        <v>0.26481289530372498</v>
      </c>
      <c r="S10" s="14">
        <v>0.31992547620276901</v>
      </c>
      <c r="T10" s="14">
        <v>0.30915303021511098</v>
      </c>
      <c r="U10" s="14">
        <v>0.274805235784575</v>
      </c>
      <c r="V10" s="14">
        <v>0.26250425639094799</v>
      </c>
      <c r="W10" s="14">
        <v>0.23154032385284401</v>
      </c>
      <c r="X10" s="14">
        <v>0.18818318021398101</v>
      </c>
      <c r="Y10" s="14">
        <v>0.25022566880820402</v>
      </c>
      <c r="Z10" s="14">
        <v>8.6464458188441798E-2</v>
      </c>
      <c r="AA10" s="14"/>
      <c r="AB10" s="14">
        <v>0.31323553995360398</v>
      </c>
      <c r="AC10" s="14">
        <v>0.205931690409803</v>
      </c>
      <c r="AD10" s="14">
        <v>0.2652220419711</v>
      </c>
      <c r="AE10" s="14"/>
      <c r="AF10" s="14">
        <v>0.28561382701802301</v>
      </c>
      <c r="AG10" s="14">
        <v>0.22467608812645701</v>
      </c>
      <c r="AH10" s="14">
        <v>0.24156467279732999</v>
      </c>
      <c r="AI10" s="14">
        <v>0.21784157832154</v>
      </c>
      <c r="AJ10" s="14"/>
      <c r="AK10" s="14">
        <v>0.28979774033321398</v>
      </c>
      <c r="AL10" s="14">
        <v>0.25390497225198899</v>
      </c>
      <c r="AM10" s="14">
        <v>0.170245440595713</v>
      </c>
      <c r="AN10" s="14">
        <v>0.32796542519802802</v>
      </c>
      <c r="AO10" s="14"/>
      <c r="AP10" s="14">
        <v>0.379507968020461</v>
      </c>
      <c r="AQ10" s="14">
        <v>0.27529178621096601</v>
      </c>
      <c r="AR10" s="14">
        <v>0.197081053731854</v>
      </c>
      <c r="AS10" s="14"/>
      <c r="AT10" s="14">
        <v>0.31258114774610501</v>
      </c>
      <c r="AU10" s="14">
        <v>0.249068185049416</v>
      </c>
      <c r="AV10" s="14">
        <v>0.21353677194217399</v>
      </c>
      <c r="AW10" s="14"/>
      <c r="AX10" s="14">
        <v>0.37022551894625899</v>
      </c>
      <c r="AY10" s="14">
        <v>0.277054672808765</v>
      </c>
      <c r="AZ10" s="14">
        <v>0.15784093631149201</v>
      </c>
      <c r="BA10" s="14"/>
      <c r="BB10" s="14">
        <v>0.28698722171334601</v>
      </c>
      <c r="BC10" s="14">
        <v>0.191927896473085</v>
      </c>
      <c r="BD10" s="14"/>
      <c r="BE10" s="14">
        <v>0.26972089183304299</v>
      </c>
      <c r="BF10" s="14">
        <v>0.206227107590334</v>
      </c>
      <c r="BG10" s="14"/>
      <c r="BH10" s="14">
        <v>0.20279442695918701</v>
      </c>
      <c r="BI10" s="14">
        <v>0.25933641884200997</v>
      </c>
    </row>
    <row r="11" spans="2:61" x14ac:dyDescent="0.35">
      <c r="B11" s="15" t="s">
        <v>217</v>
      </c>
      <c r="C11" s="14">
        <v>0.63101558787106904</v>
      </c>
      <c r="D11" s="14">
        <v>0.62970063978794999</v>
      </c>
      <c r="E11" s="14">
        <v>0.63346883595040204</v>
      </c>
      <c r="F11" s="14"/>
      <c r="G11" s="14">
        <v>0.653251319004713</v>
      </c>
      <c r="H11" s="14">
        <v>0.59725032009264301</v>
      </c>
      <c r="I11" s="14">
        <v>0.61541698560317903</v>
      </c>
      <c r="J11" s="14">
        <v>0.57350177792837498</v>
      </c>
      <c r="K11" s="14">
        <v>0.62784028693866201</v>
      </c>
      <c r="L11" s="14">
        <v>0.730774643455392</v>
      </c>
      <c r="M11" s="14"/>
      <c r="N11" s="14">
        <v>0.69687254993471703</v>
      </c>
      <c r="O11" s="14">
        <v>0.61773351148848499</v>
      </c>
      <c r="P11" s="14"/>
      <c r="Q11" s="14">
        <v>0.58102893393403299</v>
      </c>
      <c r="R11" s="14">
        <v>0.57152953851029897</v>
      </c>
      <c r="S11" s="14">
        <v>0.632410994899959</v>
      </c>
      <c r="T11" s="14">
        <v>0.58991333872078899</v>
      </c>
      <c r="U11" s="14">
        <v>0.58331365802073198</v>
      </c>
      <c r="V11" s="14">
        <v>0.65226992941066197</v>
      </c>
      <c r="W11" s="14">
        <v>0.67196928344176199</v>
      </c>
      <c r="X11" s="14">
        <v>0.67381045539472795</v>
      </c>
      <c r="Y11" s="14">
        <v>0.65270113318195</v>
      </c>
      <c r="Z11" s="14">
        <v>0.64904358198338397</v>
      </c>
      <c r="AA11" s="14"/>
      <c r="AB11" s="14">
        <v>0.57984199874198195</v>
      </c>
      <c r="AC11" s="14">
        <v>0.69132036591296198</v>
      </c>
      <c r="AD11" s="14">
        <v>0.62393296437873402</v>
      </c>
      <c r="AE11" s="14"/>
      <c r="AF11" s="14">
        <v>0.61447225755874901</v>
      </c>
      <c r="AG11" s="14">
        <v>0.64032191888877199</v>
      </c>
      <c r="AH11" s="14">
        <v>0.616747060055858</v>
      </c>
      <c r="AI11" s="14">
        <v>0.66682010192394703</v>
      </c>
      <c r="AJ11" s="14"/>
      <c r="AK11" s="14">
        <v>0.59403751656518899</v>
      </c>
      <c r="AL11" s="14">
        <v>0.64287751604881405</v>
      </c>
      <c r="AM11" s="14">
        <v>0.704306884090938</v>
      </c>
      <c r="AN11" s="14">
        <v>0.58912278937711704</v>
      </c>
      <c r="AO11" s="14"/>
      <c r="AP11" s="14">
        <v>0.44666995298697498</v>
      </c>
      <c r="AQ11" s="14">
        <v>0.64425328856827002</v>
      </c>
      <c r="AR11" s="14">
        <v>0.72178152159866504</v>
      </c>
      <c r="AS11" s="14"/>
      <c r="AT11" s="14">
        <v>0.57493687935929805</v>
      </c>
      <c r="AU11" s="14">
        <v>0.66126996201378896</v>
      </c>
      <c r="AV11" s="14">
        <v>0.75960798820664899</v>
      </c>
      <c r="AW11" s="14"/>
      <c r="AX11" s="14">
        <v>0.49447334493198603</v>
      </c>
      <c r="AY11" s="14">
        <v>0.62586720701571397</v>
      </c>
      <c r="AZ11" s="14">
        <v>0.75728197030256506</v>
      </c>
      <c r="BA11" s="14"/>
      <c r="BB11" s="14">
        <v>0.57068433460330403</v>
      </c>
      <c r="BC11" s="14">
        <v>0.710247822417025</v>
      </c>
      <c r="BD11" s="14"/>
      <c r="BE11" s="14">
        <v>0.63005176308667699</v>
      </c>
      <c r="BF11" s="14">
        <v>0.63276582720274799</v>
      </c>
      <c r="BG11" s="14"/>
      <c r="BH11" s="14">
        <v>0.66868391940888605</v>
      </c>
      <c r="BI11" s="14">
        <v>0.62069115031091404</v>
      </c>
    </row>
    <row r="12" spans="2:61" x14ac:dyDescent="0.35">
      <c r="B12" s="15" t="s">
        <v>86</v>
      </c>
      <c r="C12" s="20">
        <v>8.4578390725009805E-2</v>
      </c>
      <c r="D12" s="20">
        <v>4.2694262184897899E-2</v>
      </c>
      <c r="E12" s="20">
        <v>0.122874698050724</v>
      </c>
      <c r="F12" s="20"/>
      <c r="G12" s="20">
        <v>4.45571521334737E-2</v>
      </c>
      <c r="H12" s="20">
        <v>5.6980573801533797E-2</v>
      </c>
      <c r="I12" s="20">
        <v>8.0841734287736902E-2</v>
      </c>
      <c r="J12" s="20">
        <v>9.8835249590057905E-2</v>
      </c>
      <c r="K12" s="20">
        <v>5.7233685646837597E-2</v>
      </c>
      <c r="L12" s="20">
        <v>0.157858156213811</v>
      </c>
      <c r="M12" s="20"/>
      <c r="N12" s="20">
        <v>6.0455818107503299E-2</v>
      </c>
      <c r="O12" s="20">
        <v>8.9443447387363997E-2</v>
      </c>
      <c r="P12" s="20"/>
      <c r="Q12" s="20">
        <v>0.14933536988614601</v>
      </c>
      <c r="R12" s="20">
        <v>0.121685535396778</v>
      </c>
      <c r="S12" s="20">
        <v>2.0385562110048099E-2</v>
      </c>
      <c r="T12" s="20">
        <v>6.8513999470472195E-2</v>
      </c>
      <c r="U12" s="20">
        <v>0.14188110619469199</v>
      </c>
      <c r="V12" s="20">
        <v>5.3547984154484599E-2</v>
      </c>
      <c r="W12" s="20">
        <v>5.7046942186302102E-2</v>
      </c>
      <c r="X12" s="20">
        <v>9.2567917184707194E-2</v>
      </c>
      <c r="Y12" s="20">
        <v>3.8479732885195302E-2</v>
      </c>
      <c r="Z12" s="20">
        <v>0.26449195982817397</v>
      </c>
      <c r="AA12" s="20"/>
      <c r="AB12" s="20">
        <v>5.8451890960906597E-2</v>
      </c>
      <c r="AC12" s="20">
        <v>7.3304014637374404E-2</v>
      </c>
      <c r="AD12" s="20">
        <v>7.2538930962797593E-2</v>
      </c>
      <c r="AE12" s="20"/>
      <c r="AF12" s="20">
        <v>6.3552216177660006E-2</v>
      </c>
      <c r="AG12" s="20">
        <v>8.8835821727181893E-2</v>
      </c>
      <c r="AH12" s="20">
        <v>0.12291554320041</v>
      </c>
      <c r="AI12" s="20">
        <v>9.2011431183706499E-2</v>
      </c>
      <c r="AJ12" s="20"/>
      <c r="AK12" s="20">
        <v>7.45827132496234E-2</v>
      </c>
      <c r="AL12" s="20">
        <v>4.4908300848765903E-2</v>
      </c>
      <c r="AM12" s="20">
        <v>0.119081979367474</v>
      </c>
      <c r="AN12" s="20">
        <v>8.2911785424854903E-2</v>
      </c>
      <c r="AO12" s="20"/>
      <c r="AP12" s="20">
        <v>6.43125228114277E-2</v>
      </c>
      <c r="AQ12" s="20">
        <v>4.3689032382684602E-2</v>
      </c>
      <c r="AR12" s="20">
        <v>6.5205944498738094E-2</v>
      </c>
      <c r="AS12" s="20"/>
      <c r="AT12" s="20">
        <v>4.03928159231393E-2</v>
      </c>
      <c r="AU12" s="20">
        <v>6.5539643175775694E-2</v>
      </c>
      <c r="AV12" s="20">
        <v>2.6855239851176198E-2</v>
      </c>
      <c r="AW12" s="20"/>
      <c r="AX12" s="20">
        <v>3.57095498133643E-2</v>
      </c>
      <c r="AY12" s="20">
        <v>7.6212016338924798E-2</v>
      </c>
      <c r="AZ12" s="20">
        <v>4.7441937966761397E-2</v>
      </c>
      <c r="BA12" s="20"/>
      <c r="BB12" s="20">
        <v>3.5273015677633399E-2</v>
      </c>
      <c r="BC12" s="20">
        <v>7.7363629181915194E-2</v>
      </c>
      <c r="BD12" s="20"/>
      <c r="BE12" s="20">
        <v>6.0169348640624801E-2</v>
      </c>
      <c r="BF12" s="20">
        <v>0.12890352761347701</v>
      </c>
      <c r="BG12" s="20"/>
      <c r="BH12" s="20">
        <v>8.9891956868215994E-2</v>
      </c>
      <c r="BI12" s="20">
        <v>8.3122006021264405E-2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0.150397213102446</v>
      </c>
      <c r="D9" s="14">
        <v>0.15698558233678001</v>
      </c>
      <c r="E9" s="14">
        <v>0.143579545600588</v>
      </c>
      <c r="F9" s="14"/>
      <c r="G9" s="14">
        <v>0.16947378958815801</v>
      </c>
      <c r="H9" s="14">
        <v>0.15464667024342199</v>
      </c>
      <c r="I9" s="14">
        <v>0.162565967663649</v>
      </c>
      <c r="J9" s="14">
        <v>0.124124895512106</v>
      </c>
      <c r="K9" s="14">
        <v>0.15201722554692801</v>
      </c>
      <c r="L9" s="14">
        <v>0.14197087933903399</v>
      </c>
      <c r="M9" s="14"/>
      <c r="N9" s="14">
        <v>0.12705271672783</v>
      </c>
      <c r="O9" s="14">
        <v>0.155105346825057</v>
      </c>
      <c r="P9" s="14"/>
      <c r="Q9" s="14">
        <v>0.13169225119903599</v>
      </c>
      <c r="R9" s="14">
        <v>0.18506765859667099</v>
      </c>
      <c r="S9" s="14">
        <v>0.13653832628233201</v>
      </c>
      <c r="T9" s="14">
        <v>8.3447288997049299E-2</v>
      </c>
      <c r="U9" s="14">
        <v>0.20467514480135099</v>
      </c>
      <c r="V9" s="14">
        <v>0.24091736780089501</v>
      </c>
      <c r="W9" s="14">
        <v>7.4974414428722894E-2</v>
      </c>
      <c r="X9" s="14">
        <v>7.7832478773744301E-2</v>
      </c>
      <c r="Y9" s="14">
        <v>0.17610529454596199</v>
      </c>
      <c r="Z9" s="14">
        <v>0.110497453552737</v>
      </c>
      <c r="AA9" s="14"/>
      <c r="AB9" s="14">
        <v>0.23478187379337301</v>
      </c>
      <c r="AC9" s="14">
        <v>0.10063366048037101</v>
      </c>
      <c r="AD9" s="14">
        <v>0.13431350481902801</v>
      </c>
      <c r="AE9" s="14"/>
      <c r="AF9" s="14">
        <v>0.22754922421592999</v>
      </c>
      <c r="AG9" s="14">
        <v>8.6700716243127904E-2</v>
      </c>
      <c r="AH9" s="14">
        <v>0.144072751076708</v>
      </c>
      <c r="AI9" s="14">
        <v>9.5192409072619499E-2</v>
      </c>
      <c r="AJ9" s="14"/>
      <c r="AK9" s="14">
        <v>0.237451516328959</v>
      </c>
      <c r="AL9" s="14">
        <v>0.110392214303193</v>
      </c>
      <c r="AM9" s="14">
        <v>7.2719229931561505E-2</v>
      </c>
      <c r="AN9" s="14">
        <v>8.98236936397942E-2</v>
      </c>
      <c r="AO9" s="14"/>
      <c r="AP9" s="14">
        <v>0.41207698789917802</v>
      </c>
      <c r="AQ9" s="14">
        <v>0.168081237511507</v>
      </c>
      <c r="AR9" s="14">
        <v>5.9699303184301299E-2</v>
      </c>
      <c r="AS9" s="14"/>
      <c r="AT9" s="14">
        <v>0.31471599411269902</v>
      </c>
      <c r="AU9" s="14">
        <v>9.2323271500061199E-2</v>
      </c>
      <c r="AV9" s="14">
        <v>4.67115828188054E-2</v>
      </c>
      <c r="AW9" s="14"/>
      <c r="AX9" s="14">
        <v>1</v>
      </c>
      <c r="AY9" s="14">
        <v>0</v>
      </c>
      <c r="AZ9" s="14">
        <v>0</v>
      </c>
      <c r="BA9" s="14"/>
      <c r="BB9" s="14">
        <v>0.24484201592395</v>
      </c>
      <c r="BC9" s="14">
        <v>0.128956182371777</v>
      </c>
      <c r="BD9" s="14"/>
      <c r="BE9" s="14">
        <v>0.15407914668116099</v>
      </c>
      <c r="BF9" s="14">
        <v>0.14371107567326799</v>
      </c>
      <c r="BG9" s="14"/>
      <c r="BH9" s="14">
        <v>0.16940716867333899</v>
      </c>
      <c r="BI9" s="14">
        <v>0.14518681244756301</v>
      </c>
    </row>
    <row r="10" spans="2:61" x14ac:dyDescent="0.35">
      <c r="B10" s="15" t="s">
        <v>216</v>
      </c>
      <c r="C10" s="14">
        <v>0.49446729052328098</v>
      </c>
      <c r="D10" s="14">
        <v>0.43135849092672701</v>
      </c>
      <c r="E10" s="14">
        <v>0.55347235834904396</v>
      </c>
      <c r="F10" s="14"/>
      <c r="G10" s="14">
        <v>0.47542686668123302</v>
      </c>
      <c r="H10" s="14">
        <v>0.50295260185933199</v>
      </c>
      <c r="I10" s="14">
        <v>0.40186509106729801</v>
      </c>
      <c r="J10" s="14">
        <v>0.57436107778377798</v>
      </c>
      <c r="K10" s="14">
        <v>0.46750946354865802</v>
      </c>
      <c r="L10" s="14">
        <v>0.548367826218086</v>
      </c>
      <c r="M10" s="14"/>
      <c r="N10" s="14">
        <v>0.52114323882732705</v>
      </c>
      <c r="O10" s="14">
        <v>0.48908726733591001</v>
      </c>
      <c r="P10" s="14"/>
      <c r="Q10" s="14">
        <v>0.59451485251002401</v>
      </c>
      <c r="R10" s="14">
        <v>0.52010901552007205</v>
      </c>
      <c r="S10" s="14">
        <v>0.47582244413172398</v>
      </c>
      <c r="T10" s="14">
        <v>0.40623879911845201</v>
      </c>
      <c r="U10" s="14">
        <v>0.43374490676848199</v>
      </c>
      <c r="V10" s="14">
        <v>0.46917925936130001</v>
      </c>
      <c r="W10" s="14">
        <v>0.54118498536223902</v>
      </c>
      <c r="X10" s="14">
        <v>0.49332485352115601</v>
      </c>
      <c r="Y10" s="14">
        <v>0.50355392240908303</v>
      </c>
      <c r="Z10" s="14">
        <v>0.48051838403931402</v>
      </c>
      <c r="AA10" s="14"/>
      <c r="AB10" s="14">
        <v>0.58378492528504</v>
      </c>
      <c r="AC10" s="14">
        <v>0.558161187346771</v>
      </c>
      <c r="AD10" s="14">
        <v>0.36749371310422402</v>
      </c>
      <c r="AE10" s="14"/>
      <c r="AF10" s="14">
        <v>0.60301621642611802</v>
      </c>
      <c r="AG10" s="14">
        <v>0.38179966618333799</v>
      </c>
      <c r="AH10" s="14">
        <v>0.45755976663579501</v>
      </c>
      <c r="AI10" s="14">
        <v>0.51686648472457497</v>
      </c>
      <c r="AJ10" s="14"/>
      <c r="AK10" s="14">
        <v>0.56841059212365896</v>
      </c>
      <c r="AL10" s="14">
        <v>0.37449376328873701</v>
      </c>
      <c r="AM10" s="14">
        <v>0.520654327113101</v>
      </c>
      <c r="AN10" s="14">
        <v>0.75808924526312604</v>
      </c>
      <c r="AO10" s="14"/>
      <c r="AP10" s="14">
        <v>0.394388967413415</v>
      </c>
      <c r="AQ10" s="14">
        <v>0.63395426890645101</v>
      </c>
      <c r="AR10" s="14">
        <v>0.40782643956838499</v>
      </c>
      <c r="AS10" s="14"/>
      <c r="AT10" s="14">
        <v>0.456073685973654</v>
      </c>
      <c r="AU10" s="14">
        <v>0.565405268881222</v>
      </c>
      <c r="AV10" s="14">
        <v>0.44210756010868602</v>
      </c>
      <c r="AW10" s="14"/>
      <c r="AX10" s="14">
        <v>0</v>
      </c>
      <c r="AY10" s="14">
        <v>1</v>
      </c>
      <c r="AZ10" s="14">
        <v>0</v>
      </c>
      <c r="BA10" s="14"/>
      <c r="BB10" s="14">
        <v>0.456157105366432</v>
      </c>
      <c r="BC10" s="14">
        <v>0.47085345038292897</v>
      </c>
      <c r="BD10" s="14"/>
      <c r="BE10" s="14">
        <v>0.48814187230665002</v>
      </c>
      <c r="BF10" s="14">
        <v>0.50595381372888903</v>
      </c>
      <c r="BG10" s="14"/>
      <c r="BH10" s="14">
        <v>0.50239418023488402</v>
      </c>
      <c r="BI10" s="14">
        <v>0.49229462519586797</v>
      </c>
    </row>
    <row r="11" spans="2:61" x14ac:dyDescent="0.35">
      <c r="B11" s="15" t="s">
        <v>217</v>
      </c>
      <c r="C11" s="14">
        <v>0.29911383571609101</v>
      </c>
      <c r="D11" s="14">
        <v>0.37449482440915</v>
      </c>
      <c r="E11" s="14">
        <v>0.22954509828636299</v>
      </c>
      <c r="F11" s="14"/>
      <c r="G11" s="14">
        <v>0.30195166249592598</v>
      </c>
      <c r="H11" s="14">
        <v>0.30166424854738499</v>
      </c>
      <c r="I11" s="14">
        <v>0.35266176742240501</v>
      </c>
      <c r="J11" s="14">
        <v>0.26047735182091702</v>
      </c>
      <c r="K11" s="14">
        <v>0.32929959588443403</v>
      </c>
      <c r="L11" s="14">
        <v>0.246557433665064</v>
      </c>
      <c r="M11" s="14"/>
      <c r="N11" s="14">
        <v>0.32321823845660502</v>
      </c>
      <c r="O11" s="14">
        <v>0.29425244356674402</v>
      </c>
      <c r="P11" s="14"/>
      <c r="Q11" s="14">
        <v>0.195301981231434</v>
      </c>
      <c r="R11" s="14">
        <v>0.21732952110395501</v>
      </c>
      <c r="S11" s="14">
        <v>0.331091858033354</v>
      </c>
      <c r="T11" s="14">
        <v>0.49342387535765903</v>
      </c>
      <c r="U11" s="14">
        <v>0.31998122394227202</v>
      </c>
      <c r="V11" s="14">
        <v>0.25113985292162</v>
      </c>
      <c r="W11" s="14">
        <v>0.30303748292101301</v>
      </c>
      <c r="X11" s="14">
        <v>0.38590939130997798</v>
      </c>
      <c r="Y11" s="14">
        <v>0.30646489723242598</v>
      </c>
      <c r="Z11" s="14">
        <v>0.25715090811469898</v>
      </c>
      <c r="AA11" s="14"/>
      <c r="AB11" s="14">
        <v>0.153704464539416</v>
      </c>
      <c r="AC11" s="14">
        <v>0.28547568691690001</v>
      </c>
      <c r="AD11" s="14">
        <v>0.45785578321812698</v>
      </c>
      <c r="AE11" s="14"/>
      <c r="AF11" s="14">
        <v>0.143111889589257</v>
      </c>
      <c r="AG11" s="14">
        <v>0.46937811542778901</v>
      </c>
      <c r="AH11" s="14">
        <v>0.27097668295069999</v>
      </c>
      <c r="AI11" s="14">
        <v>0.32250519125638999</v>
      </c>
      <c r="AJ11" s="14"/>
      <c r="AK11" s="14">
        <v>0.16664519628649699</v>
      </c>
      <c r="AL11" s="14">
        <v>0.48966578948262202</v>
      </c>
      <c r="AM11" s="14">
        <v>0.299570703576369</v>
      </c>
      <c r="AN11" s="14">
        <v>0.15208706109708001</v>
      </c>
      <c r="AO11" s="14"/>
      <c r="AP11" s="14">
        <v>0.18020640129519999</v>
      </c>
      <c r="AQ11" s="14">
        <v>0.161936142921765</v>
      </c>
      <c r="AR11" s="14">
        <v>0.48781521133980899</v>
      </c>
      <c r="AS11" s="14"/>
      <c r="AT11" s="14">
        <v>0.20812560622404999</v>
      </c>
      <c r="AU11" s="14">
        <v>0.30879219011890602</v>
      </c>
      <c r="AV11" s="14">
        <v>0.51118085707250804</v>
      </c>
      <c r="AW11" s="14"/>
      <c r="AX11" s="14">
        <v>0</v>
      </c>
      <c r="AY11" s="14">
        <v>0</v>
      </c>
      <c r="AZ11" s="14">
        <v>1</v>
      </c>
      <c r="BA11" s="14"/>
      <c r="BB11" s="14">
        <v>0.28113637825274301</v>
      </c>
      <c r="BC11" s="14">
        <v>0.32498364929428403</v>
      </c>
      <c r="BD11" s="14"/>
      <c r="BE11" s="14">
        <v>0.31433095814380402</v>
      </c>
      <c r="BF11" s="14">
        <v>0.27148059094044102</v>
      </c>
      <c r="BG11" s="14"/>
      <c r="BH11" s="14">
        <v>0.26231678454221202</v>
      </c>
      <c r="BI11" s="14">
        <v>0.30919946578603802</v>
      </c>
    </row>
    <row r="12" spans="2:61" x14ac:dyDescent="0.35">
      <c r="B12" s="15" t="s">
        <v>86</v>
      </c>
      <c r="C12" s="20">
        <v>5.6021660658182502E-2</v>
      </c>
      <c r="D12" s="20">
        <v>3.7161102327343203E-2</v>
      </c>
      <c r="E12" s="20">
        <v>7.3402997764004801E-2</v>
      </c>
      <c r="F12" s="20"/>
      <c r="G12" s="20">
        <v>5.31476812346834E-2</v>
      </c>
      <c r="H12" s="20">
        <v>4.07364793498615E-2</v>
      </c>
      <c r="I12" s="20">
        <v>8.2907173846648599E-2</v>
      </c>
      <c r="J12" s="20">
        <v>4.1036674883198898E-2</v>
      </c>
      <c r="K12" s="20">
        <v>5.11737150199797E-2</v>
      </c>
      <c r="L12" s="20">
        <v>6.3103860777815393E-2</v>
      </c>
      <c r="M12" s="20"/>
      <c r="N12" s="20">
        <v>2.85858059882384E-2</v>
      </c>
      <c r="O12" s="20">
        <v>6.1554942272288901E-2</v>
      </c>
      <c r="P12" s="20"/>
      <c r="Q12" s="20">
        <v>7.8490915059506894E-2</v>
      </c>
      <c r="R12" s="20">
        <v>7.7493804779302594E-2</v>
      </c>
      <c r="S12" s="20">
        <v>5.6547371552590403E-2</v>
      </c>
      <c r="T12" s="20">
        <v>1.6890036526839802E-2</v>
      </c>
      <c r="U12" s="20">
        <v>4.15987244878947E-2</v>
      </c>
      <c r="V12" s="20">
        <v>3.8763519916185499E-2</v>
      </c>
      <c r="W12" s="20">
        <v>8.0803117288024806E-2</v>
      </c>
      <c r="X12" s="20">
        <v>4.2933276395121303E-2</v>
      </c>
      <c r="Y12" s="20">
        <v>1.38758858125288E-2</v>
      </c>
      <c r="Z12" s="20">
        <v>0.15183325429324901</v>
      </c>
      <c r="AA12" s="20"/>
      <c r="AB12" s="20">
        <v>2.7728736382170101E-2</v>
      </c>
      <c r="AC12" s="20">
        <v>5.5729465255957199E-2</v>
      </c>
      <c r="AD12" s="20">
        <v>4.0336998858622103E-2</v>
      </c>
      <c r="AE12" s="20"/>
      <c r="AF12" s="20">
        <v>2.6322669768695399E-2</v>
      </c>
      <c r="AG12" s="20">
        <v>6.2121502145744703E-2</v>
      </c>
      <c r="AH12" s="20">
        <v>0.12739079933679701</v>
      </c>
      <c r="AI12" s="20">
        <v>6.5435914946415305E-2</v>
      </c>
      <c r="AJ12" s="20"/>
      <c r="AK12" s="20">
        <v>2.7492695260884398E-2</v>
      </c>
      <c r="AL12" s="20">
        <v>2.5448232925446901E-2</v>
      </c>
      <c r="AM12" s="20">
        <v>0.10705573937896901</v>
      </c>
      <c r="AN12" s="20">
        <v>0</v>
      </c>
      <c r="AO12" s="20"/>
      <c r="AP12" s="20">
        <v>1.33276433922071E-2</v>
      </c>
      <c r="AQ12" s="20">
        <v>3.6028350660276598E-2</v>
      </c>
      <c r="AR12" s="20">
        <v>4.4659045907504802E-2</v>
      </c>
      <c r="AS12" s="20"/>
      <c r="AT12" s="20">
        <v>2.1084713689596302E-2</v>
      </c>
      <c r="AU12" s="20">
        <v>3.3479269499810997E-2</v>
      </c>
      <c r="AV12" s="20">
        <v>0</v>
      </c>
      <c r="AW12" s="20"/>
      <c r="AX12" s="20">
        <v>0</v>
      </c>
      <c r="AY12" s="20">
        <v>0</v>
      </c>
      <c r="AZ12" s="20">
        <v>0</v>
      </c>
      <c r="BA12" s="20"/>
      <c r="BB12" s="20">
        <v>1.7864500456875002E-2</v>
      </c>
      <c r="BC12" s="20">
        <v>7.5206717951010096E-2</v>
      </c>
      <c r="BD12" s="20"/>
      <c r="BE12" s="20">
        <v>4.3448022868384499E-2</v>
      </c>
      <c r="BF12" s="20">
        <v>7.8854519657403005E-2</v>
      </c>
      <c r="BG12" s="20"/>
      <c r="BH12" s="20">
        <v>6.5881866549564599E-2</v>
      </c>
      <c r="BI12" s="20">
        <v>5.3319096570531202E-2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6.2685283076849493E-2</v>
      </c>
      <c r="D9" s="14">
        <v>6.7139339749840293E-2</v>
      </c>
      <c r="E9" s="14">
        <v>5.9157826617198199E-2</v>
      </c>
      <c r="F9" s="14"/>
      <c r="G9" s="14">
        <v>6.3256261972799405E-2</v>
      </c>
      <c r="H9" s="14">
        <v>7.0284969380454199E-2</v>
      </c>
      <c r="I9" s="14">
        <v>8.6242048145934197E-2</v>
      </c>
      <c r="J9" s="14">
        <v>5.0693282983846399E-2</v>
      </c>
      <c r="K9" s="14">
        <v>6.0937384933280402E-2</v>
      </c>
      <c r="L9" s="14">
        <v>3.9548470062845301E-2</v>
      </c>
      <c r="M9" s="14"/>
      <c r="N9" s="14">
        <v>8.76833797495781E-2</v>
      </c>
      <c r="O9" s="14">
        <v>5.76436501344504E-2</v>
      </c>
      <c r="P9" s="14"/>
      <c r="Q9" s="14">
        <v>1.8240285188494701E-2</v>
      </c>
      <c r="R9" s="14">
        <v>6.8175597229487198E-2</v>
      </c>
      <c r="S9" s="14">
        <v>5.7081444402702297E-2</v>
      </c>
      <c r="T9" s="14">
        <v>3.2091146778194503E-2</v>
      </c>
      <c r="U9" s="14">
        <v>7.8211259831994007E-2</v>
      </c>
      <c r="V9" s="14">
        <v>4.9874592608857099E-2</v>
      </c>
      <c r="W9" s="14">
        <v>5.3394939626193003E-2</v>
      </c>
      <c r="X9" s="14">
        <v>4.8869088269171898E-2</v>
      </c>
      <c r="Y9" s="14">
        <v>9.6381491719662801E-2</v>
      </c>
      <c r="Z9" s="14">
        <v>0</v>
      </c>
      <c r="AA9" s="14"/>
      <c r="AB9" s="14">
        <v>0.13134456846179399</v>
      </c>
      <c r="AC9" s="14">
        <v>2.5375614815819899E-2</v>
      </c>
      <c r="AD9" s="14">
        <v>5.3573333004758701E-2</v>
      </c>
      <c r="AE9" s="14"/>
      <c r="AF9" s="14">
        <v>0.104452510454937</v>
      </c>
      <c r="AG9" s="14">
        <v>3.8260304092087902E-2</v>
      </c>
      <c r="AH9" s="14">
        <v>3.9272184732999003E-2</v>
      </c>
      <c r="AI9" s="14">
        <v>2.6532361076962201E-2</v>
      </c>
      <c r="AJ9" s="14"/>
      <c r="AK9" s="14">
        <v>0.11815472392966</v>
      </c>
      <c r="AL9" s="14">
        <v>3.8863421722518603E-2</v>
      </c>
      <c r="AM9" s="14">
        <v>5.6059857667918401E-3</v>
      </c>
      <c r="AN9" s="14">
        <v>8.92954830011434E-2</v>
      </c>
      <c r="AO9" s="14"/>
      <c r="AP9" s="14">
        <v>0.29631950557763598</v>
      </c>
      <c r="AQ9" s="14">
        <v>4.0238459041295402E-2</v>
      </c>
      <c r="AR9" s="14">
        <v>5.3871777940168496E-3</v>
      </c>
      <c r="AS9" s="14"/>
      <c r="AT9" s="14">
        <v>0.16212414531192701</v>
      </c>
      <c r="AU9" s="14">
        <v>1.6560139215330099E-2</v>
      </c>
      <c r="AV9" s="14">
        <v>1.8113042541261101E-2</v>
      </c>
      <c r="AW9" s="14"/>
      <c r="AX9" s="14">
        <v>0.297664268600071</v>
      </c>
      <c r="AY9" s="14">
        <v>2.87623875115329E-2</v>
      </c>
      <c r="AZ9" s="14">
        <v>2.8058715748420201E-3</v>
      </c>
      <c r="BA9" s="14"/>
      <c r="BB9" s="14">
        <v>0.18310522518755901</v>
      </c>
      <c r="BC9" s="14">
        <v>3.6049761820185801E-2</v>
      </c>
      <c r="BD9" s="14"/>
      <c r="BE9" s="14">
        <v>8.2323137801991297E-2</v>
      </c>
      <c r="BF9" s="14">
        <v>2.70242933551515E-2</v>
      </c>
      <c r="BG9" s="14"/>
      <c r="BH9" s="14">
        <v>6.3861294215815698E-2</v>
      </c>
      <c r="BI9" s="14">
        <v>6.2362952538739101E-2</v>
      </c>
    </row>
    <row r="10" spans="2:61" x14ac:dyDescent="0.35">
      <c r="B10" s="15" t="s">
        <v>216</v>
      </c>
      <c r="C10" s="14">
        <v>0.29096252617750601</v>
      </c>
      <c r="D10" s="14">
        <v>0.28675910618796902</v>
      </c>
      <c r="E10" s="14">
        <v>0.29287691142218503</v>
      </c>
      <c r="F10" s="14"/>
      <c r="G10" s="14">
        <v>0.31296643584358202</v>
      </c>
      <c r="H10" s="14">
        <v>0.34434943315537198</v>
      </c>
      <c r="I10" s="14">
        <v>0.24683610768967801</v>
      </c>
      <c r="J10" s="14">
        <v>0.284273542782359</v>
      </c>
      <c r="K10" s="14">
        <v>0.30314655653921402</v>
      </c>
      <c r="L10" s="14">
        <v>0.26197834649691099</v>
      </c>
      <c r="M10" s="14"/>
      <c r="N10" s="14">
        <v>0.31856926276668501</v>
      </c>
      <c r="O10" s="14">
        <v>0.28539478098304999</v>
      </c>
      <c r="P10" s="14"/>
      <c r="Q10" s="14">
        <v>0.28687985058099102</v>
      </c>
      <c r="R10" s="14">
        <v>0.26131097972584799</v>
      </c>
      <c r="S10" s="14">
        <v>0.35767087278256499</v>
      </c>
      <c r="T10" s="14">
        <v>0.32290389935962299</v>
      </c>
      <c r="U10" s="14">
        <v>0.27099687999388</v>
      </c>
      <c r="V10" s="14">
        <v>0.42465936200545101</v>
      </c>
      <c r="W10" s="14">
        <v>0.31236579060686698</v>
      </c>
      <c r="X10" s="14">
        <v>0.21985108432971201</v>
      </c>
      <c r="Y10" s="14">
        <v>0.30928214472207799</v>
      </c>
      <c r="Z10" s="14">
        <v>0.15148827089408001</v>
      </c>
      <c r="AA10" s="14"/>
      <c r="AB10" s="14">
        <v>0.420717529353549</v>
      </c>
      <c r="AC10" s="14">
        <v>0.29239084291174799</v>
      </c>
      <c r="AD10" s="14">
        <v>0.231871892678849</v>
      </c>
      <c r="AE10" s="14"/>
      <c r="AF10" s="14">
        <v>0.44406026885854699</v>
      </c>
      <c r="AG10" s="14">
        <v>0.18417030432967799</v>
      </c>
      <c r="AH10" s="14">
        <v>0.29856338940674598</v>
      </c>
      <c r="AI10" s="14">
        <v>0.181929924244741</v>
      </c>
      <c r="AJ10" s="14"/>
      <c r="AK10" s="14">
        <v>0.42897742966215802</v>
      </c>
      <c r="AL10" s="14">
        <v>0.21053277296442799</v>
      </c>
      <c r="AM10" s="14">
        <v>0.15837219668958699</v>
      </c>
      <c r="AN10" s="14">
        <v>0.15973120838677499</v>
      </c>
      <c r="AO10" s="14"/>
      <c r="AP10" s="14">
        <v>0.36269280572087098</v>
      </c>
      <c r="AQ10" s="14">
        <v>0.42920047257084998</v>
      </c>
      <c r="AR10" s="14">
        <v>0.17327292337210301</v>
      </c>
      <c r="AS10" s="14"/>
      <c r="AT10" s="14">
        <v>0.35259002447049098</v>
      </c>
      <c r="AU10" s="14">
        <v>0.33621448446628899</v>
      </c>
      <c r="AV10" s="14">
        <v>0.170943762142056</v>
      </c>
      <c r="AW10" s="14"/>
      <c r="AX10" s="14">
        <v>0.38311086019955998</v>
      </c>
      <c r="AY10" s="14">
        <v>0.35720018503628798</v>
      </c>
      <c r="AZ10" s="14">
        <v>0.18357036846663599</v>
      </c>
      <c r="BA10" s="14"/>
      <c r="BB10" s="14">
        <v>0.30684133870590202</v>
      </c>
      <c r="BC10" s="14">
        <v>0.28896235297405198</v>
      </c>
      <c r="BD10" s="14"/>
      <c r="BE10" s="14">
        <v>0.31624934919370801</v>
      </c>
      <c r="BF10" s="14">
        <v>0.24504339965903499</v>
      </c>
      <c r="BG10" s="14"/>
      <c r="BH10" s="14">
        <v>0.26916903248846502</v>
      </c>
      <c r="BI10" s="14">
        <v>0.29693586122114202</v>
      </c>
    </row>
    <row r="11" spans="2:61" x14ac:dyDescent="0.35">
      <c r="B11" s="15" t="s">
        <v>217</v>
      </c>
      <c r="C11" s="14">
        <v>0.54215382514552402</v>
      </c>
      <c r="D11" s="14">
        <v>0.57596584734143996</v>
      </c>
      <c r="E11" s="14">
        <v>0.51235277131044399</v>
      </c>
      <c r="F11" s="14"/>
      <c r="G11" s="14">
        <v>0.50277113893316205</v>
      </c>
      <c r="H11" s="14">
        <v>0.50381572967700905</v>
      </c>
      <c r="I11" s="14">
        <v>0.54156637015384701</v>
      </c>
      <c r="J11" s="14">
        <v>0.58204919478477102</v>
      </c>
      <c r="K11" s="14">
        <v>0.54947150860137295</v>
      </c>
      <c r="L11" s="14">
        <v>0.57059220304851799</v>
      </c>
      <c r="M11" s="14"/>
      <c r="N11" s="14">
        <v>0.54778867901197104</v>
      </c>
      <c r="O11" s="14">
        <v>0.54101738402960198</v>
      </c>
      <c r="P11" s="14"/>
      <c r="Q11" s="14">
        <v>0.53936873459172996</v>
      </c>
      <c r="R11" s="14">
        <v>0.52767242981779705</v>
      </c>
      <c r="S11" s="14">
        <v>0.54959042486591703</v>
      </c>
      <c r="T11" s="14">
        <v>0.59672371576688799</v>
      </c>
      <c r="U11" s="14">
        <v>0.55892574241772797</v>
      </c>
      <c r="V11" s="14">
        <v>0.434539946296714</v>
      </c>
      <c r="W11" s="14">
        <v>0.55537992372877099</v>
      </c>
      <c r="X11" s="14">
        <v>0.63910298499711604</v>
      </c>
      <c r="Y11" s="14">
        <v>0.54303860413427596</v>
      </c>
      <c r="Z11" s="14">
        <v>0.48774535569675997</v>
      </c>
      <c r="AA11" s="14"/>
      <c r="AB11" s="14">
        <v>0.35950259612159502</v>
      </c>
      <c r="AC11" s="14">
        <v>0.58717653066262299</v>
      </c>
      <c r="AD11" s="14">
        <v>0.65008543637639804</v>
      </c>
      <c r="AE11" s="14"/>
      <c r="AF11" s="14">
        <v>0.368017098469129</v>
      </c>
      <c r="AG11" s="14">
        <v>0.69397951456604701</v>
      </c>
      <c r="AH11" s="14">
        <v>0.50119403279424402</v>
      </c>
      <c r="AI11" s="14">
        <v>0.63754434084054901</v>
      </c>
      <c r="AJ11" s="14"/>
      <c r="AK11" s="14">
        <v>0.35581147700322602</v>
      </c>
      <c r="AL11" s="14">
        <v>0.69257693814682497</v>
      </c>
      <c r="AM11" s="14">
        <v>0.68531524913975705</v>
      </c>
      <c r="AN11" s="14">
        <v>0.50449351325078995</v>
      </c>
      <c r="AO11" s="14"/>
      <c r="AP11" s="14">
        <v>0.26987356818195801</v>
      </c>
      <c r="AQ11" s="14">
        <v>0.44452751807921598</v>
      </c>
      <c r="AR11" s="14">
        <v>0.775680639860304</v>
      </c>
      <c r="AS11" s="14"/>
      <c r="AT11" s="14">
        <v>0.42381430354143201</v>
      </c>
      <c r="AU11" s="14">
        <v>0.57353206730527295</v>
      </c>
      <c r="AV11" s="14">
        <v>0.76441642625706296</v>
      </c>
      <c r="AW11" s="14"/>
      <c r="AX11" s="14">
        <v>0.28185500689597198</v>
      </c>
      <c r="AY11" s="14">
        <v>0.51252689949805197</v>
      </c>
      <c r="AZ11" s="14">
        <v>0.75846678673617696</v>
      </c>
      <c r="BA11" s="14"/>
      <c r="BB11" s="14">
        <v>0.47685873337365098</v>
      </c>
      <c r="BC11" s="14">
        <v>0.58147504828888696</v>
      </c>
      <c r="BD11" s="14"/>
      <c r="BE11" s="14">
        <v>0.519031633553516</v>
      </c>
      <c r="BF11" s="14">
        <v>0.58414213029629403</v>
      </c>
      <c r="BG11" s="14"/>
      <c r="BH11" s="14">
        <v>0.55719677287879299</v>
      </c>
      <c r="BI11" s="14">
        <v>0.53803073372489996</v>
      </c>
    </row>
    <row r="12" spans="2:61" x14ac:dyDescent="0.35">
      <c r="B12" s="15" t="s">
        <v>86</v>
      </c>
      <c r="C12" s="20">
        <v>0.10419836560012</v>
      </c>
      <c r="D12" s="20">
        <v>7.0135706720749896E-2</v>
      </c>
      <c r="E12" s="20">
        <v>0.135612490650172</v>
      </c>
      <c r="F12" s="20"/>
      <c r="G12" s="20">
        <v>0.121006163250457</v>
      </c>
      <c r="H12" s="20">
        <v>8.1549867787164498E-2</v>
      </c>
      <c r="I12" s="20">
        <v>0.12535547401054201</v>
      </c>
      <c r="J12" s="20">
        <v>8.2983979449023706E-2</v>
      </c>
      <c r="K12" s="20">
        <v>8.6444549926131806E-2</v>
      </c>
      <c r="L12" s="20">
        <v>0.12788098039172499</v>
      </c>
      <c r="M12" s="20"/>
      <c r="N12" s="20">
        <v>4.59586784717659E-2</v>
      </c>
      <c r="O12" s="20">
        <v>0.11594418485289699</v>
      </c>
      <c r="P12" s="20"/>
      <c r="Q12" s="20">
        <v>0.155511129638785</v>
      </c>
      <c r="R12" s="20">
        <v>0.142840993226868</v>
      </c>
      <c r="S12" s="20">
        <v>3.5657257948815101E-2</v>
      </c>
      <c r="T12" s="20">
        <v>4.8281238095294901E-2</v>
      </c>
      <c r="U12" s="20">
        <v>9.1866117756397594E-2</v>
      </c>
      <c r="V12" s="20">
        <v>9.0926099088977905E-2</v>
      </c>
      <c r="W12" s="20">
        <v>7.8859346038168701E-2</v>
      </c>
      <c r="X12" s="20">
        <v>9.2176842404000495E-2</v>
      </c>
      <c r="Y12" s="20">
        <v>5.1297759423983701E-2</v>
      </c>
      <c r="Z12" s="20">
        <v>0.36076637340916001</v>
      </c>
      <c r="AA12" s="20"/>
      <c r="AB12" s="20">
        <v>8.8435306063062297E-2</v>
      </c>
      <c r="AC12" s="20">
        <v>9.50570116098092E-2</v>
      </c>
      <c r="AD12" s="20">
        <v>6.4469337939994195E-2</v>
      </c>
      <c r="AE12" s="20"/>
      <c r="AF12" s="20">
        <v>8.3470122217386894E-2</v>
      </c>
      <c r="AG12" s="20">
        <v>8.35898770121868E-2</v>
      </c>
      <c r="AH12" s="20">
        <v>0.16097039306601199</v>
      </c>
      <c r="AI12" s="20">
        <v>0.153993373837747</v>
      </c>
      <c r="AJ12" s="20"/>
      <c r="AK12" s="20">
        <v>9.70563694049556E-2</v>
      </c>
      <c r="AL12" s="20">
        <v>5.8026867166228201E-2</v>
      </c>
      <c r="AM12" s="20">
        <v>0.15070656840386401</v>
      </c>
      <c r="AN12" s="20">
        <v>0.246479795361292</v>
      </c>
      <c r="AO12" s="20"/>
      <c r="AP12" s="20">
        <v>7.1114120519534793E-2</v>
      </c>
      <c r="AQ12" s="20">
        <v>8.6033550308639004E-2</v>
      </c>
      <c r="AR12" s="20">
        <v>4.5659258973575999E-2</v>
      </c>
      <c r="AS12" s="20"/>
      <c r="AT12" s="20">
        <v>6.1471526676150398E-2</v>
      </c>
      <c r="AU12" s="20">
        <v>7.3693309013107805E-2</v>
      </c>
      <c r="AV12" s="20">
        <v>4.6526769059619201E-2</v>
      </c>
      <c r="AW12" s="20"/>
      <c r="AX12" s="20">
        <v>3.7369864304397503E-2</v>
      </c>
      <c r="AY12" s="20">
        <v>0.101510527954127</v>
      </c>
      <c r="AZ12" s="20">
        <v>5.5156973222345002E-2</v>
      </c>
      <c r="BA12" s="20"/>
      <c r="BB12" s="20">
        <v>3.3194702732887098E-2</v>
      </c>
      <c r="BC12" s="20">
        <v>9.35128369168753E-2</v>
      </c>
      <c r="BD12" s="20"/>
      <c r="BE12" s="20">
        <v>8.2395879450784706E-2</v>
      </c>
      <c r="BF12" s="20">
        <v>0.14379017668951899</v>
      </c>
      <c r="BG12" s="20"/>
      <c r="BH12" s="20">
        <v>0.109772900416927</v>
      </c>
      <c r="BI12" s="20">
        <v>0.102670452515218</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215</v>
      </c>
      <c r="C9" s="14">
        <v>0.15261927692718699</v>
      </c>
      <c r="D9" s="14">
        <v>0.152447650839794</v>
      </c>
      <c r="E9" s="14">
        <v>0.148368419983127</v>
      </c>
      <c r="F9" s="14"/>
      <c r="G9" s="14">
        <v>0.16098154284864699</v>
      </c>
      <c r="H9" s="14">
        <v>0.20549302867407601</v>
      </c>
      <c r="I9" s="14">
        <v>0.172882430260033</v>
      </c>
      <c r="J9" s="14">
        <v>0.13141786065562699</v>
      </c>
      <c r="K9" s="14">
        <v>0.123717606495248</v>
      </c>
      <c r="L9" s="14">
        <v>0.106483794862123</v>
      </c>
      <c r="M9" s="14"/>
      <c r="N9" s="14">
        <v>0.17543184669864501</v>
      </c>
      <c r="O9" s="14">
        <v>0.14801842251949801</v>
      </c>
      <c r="P9" s="14"/>
      <c r="Q9" s="14">
        <v>0.169389603816129</v>
      </c>
      <c r="R9" s="14">
        <v>0.15531873845980601</v>
      </c>
      <c r="S9" s="14">
        <v>0.17731576799203</v>
      </c>
      <c r="T9" s="14">
        <v>9.4547627420209293E-2</v>
      </c>
      <c r="U9" s="14">
        <v>0.188815671001549</v>
      </c>
      <c r="V9" s="14">
        <v>0.154684305979222</v>
      </c>
      <c r="W9" s="14">
        <v>0.10566684062569499</v>
      </c>
      <c r="X9" s="14">
        <v>0.121584587716329</v>
      </c>
      <c r="Y9" s="14">
        <v>0.21520529745579101</v>
      </c>
      <c r="Z9" s="14">
        <v>2.8999202254737799E-2</v>
      </c>
      <c r="AA9" s="14"/>
      <c r="AB9" s="14">
        <v>0.20710678479311001</v>
      </c>
      <c r="AC9" s="14">
        <v>0.102163481325593</v>
      </c>
      <c r="AD9" s="14">
        <v>0.16370384911543001</v>
      </c>
      <c r="AE9" s="14"/>
      <c r="AF9" s="14">
        <v>0.18135521842965499</v>
      </c>
      <c r="AG9" s="14">
        <v>0.14478486166687801</v>
      </c>
      <c r="AH9" s="14">
        <v>5.3789490098852803E-2</v>
      </c>
      <c r="AI9" s="14">
        <v>0.141116619986907</v>
      </c>
      <c r="AJ9" s="14"/>
      <c r="AK9" s="14">
        <v>0.194314317030886</v>
      </c>
      <c r="AL9" s="14">
        <v>0.16091651825261799</v>
      </c>
      <c r="AM9" s="14">
        <v>9.7226754941646301E-2</v>
      </c>
      <c r="AN9" s="14">
        <v>0.25286349293757998</v>
      </c>
      <c r="AO9" s="14"/>
      <c r="AP9" s="14">
        <v>0.31840361734335598</v>
      </c>
      <c r="AQ9" s="14">
        <v>0.141795599764966</v>
      </c>
      <c r="AR9" s="14">
        <v>0.120706691249613</v>
      </c>
      <c r="AS9" s="14"/>
      <c r="AT9" s="14">
        <v>0.26038742254734398</v>
      </c>
      <c r="AU9" s="14">
        <v>0.12335880201134899</v>
      </c>
      <c r="AV9" s="14">
        <v>6.5539028393639495E-2</v>
      </c>
      <c r="AW9" s="14"/>
      <c r="AX9" s="14">
        <v>0.329989611889275</v>
      </c>
      <c r="AY9" s="14">
        <v>0.128847740755513</v>
      </c>
      <c r="AZ9" s="14">
        <v>0.111741975268547</v>
      </c>
      <c r="BA9" s="14"/>
      <c r="BB9" s="14">
        <v>0.24153529020897199</v>
      </c>
      <c r="BC9" s="14">
        <v>0.13008040241682201</v>
      </c>
      <c r="BD9" s="14"/>
      <c r="BE9" s="14">
        <v>0.17801529332629301</v>
      </c>
      <c r="BF9" s="14">
        <v>0.106501862756632</v>
      </c>
      <c r="BG9" s="14"/>
      <c r="BH9" s="14">
        <v>0.133415203016371</v>
      </c>
      <c r="BI9" s="14">
        <v>0.157882883089137</v>
      </c>
    </row>
    <row r="10" spans="2:61" x14ac:dyDescent="0.35">
      <c r="B10" s="15" t="s">
        <v>216</v>
      </c>
      <c r="C10" s="14">
        <v>0.56059634612240195</v>
      </c>
      <c r="D10" s="14">
        <v>0.60441459439301604</v>
      </c>
      <c r="E10" s="14">
        <v>0.52342883521852202</v>
      </c>
      <c r="F10" s="14"/>
      <c r="G10" s="14">
        <v>0.53967640365192604</v>
      </c>
      <c r="H10" s="14">
        <v>0.50072717226323105</v>
      </c>
      <c r="I10" s="14">
        <v>0.50661794629743895</v>
      </c>
      <c r="J10" s="14">
        <v>0.57419541453876399</v>
      </c>
      <c r="K10" s="14">
        <v>0.62998816198735996</v>
      </c>
      <c r="L10" s="14">
        <v>0.63905992751787</v>
      </c>
      <c r="M10" s="14"/>
      <c r="N10" s="14">
        <v>0.63074621858503699</v>
      </c>
      <c r="O10" s="14">
        <v>0.54644847268455898</v>
      </c>
      <c r="P10" s="14"/>
      <c r="Q10" s="14">
        <v>0.56852430253777497</v>
      </c>
      <c r="R10" s="14">
        <v>0.47459963620443402</v>
      </c>
      <c r="S10" s="14">
        <v>0.47115233618047098</v>
      </c>
      <c r="T10" s="14">
        <v>0.70090067674067202</v>
      </c>
      <c r="U10" s="14">
        <v>0.55161241364769897</v>
      </c>
      <c r="V10" s="14">
        <v>0.61600438474751795</v>
      </c>
      <c r="W10" s="14">
        <v>0.63057460570899104</v>
      </c>
      <c r="X10" s="14">
        <v>0.52256439986607195</v>
      </c>
      <c r="Y10" s="14">
        <v>0.626590328311874</v>
      </c>
      <c r="Z10" s="14">
        <v>0.445239332913412</v>
      </c>
      <c r="AA10" s="14"/>
      <c r="AB10" s="14">
        <v>0.54890755964358795</v>
      </c>
      <c r="AC10" s="14">
        <v>0.59391077821877603</v>
      </c>
      <c r="AD10" s="14">
        <v>0.57768667956448305</v>
      </c>
      <c r="AE10" s="14"/>
      <c r="AF10" s="14">
        <v>0.58660226506437396</v>
      </c>
      <c r="AG10" s="14">
        <v>0.52512843664327602</v>
      </c>
      <c r="AH10" s="14">
        <v>0.78769808891057702</v>
      </c>
      <c r="AI10" s="14">
        <v>0.51703222148725303</v>
      </c>
      <c r="AJ10" s="14"/>
      <c r="AK10" s="14">
        <v>0.56513117159263104</v>
      </c>
      <c r="AL10" s="14">
        <v>0.56018821886578496</v>
      </c>
      <c r="AM10" s="14">
        <v>0.54180699607222305</v>
      </c>
      <c r="AN10" s="14">
        <v>0.466234441970302</v>
      </c>
      <c r="AO10" s="14"/>
      <c r="AP10" s="14">
        <v>0.54265105849704598</v>
      </c>
      <c r="AQ10" s="14">
        <v>0.63619233394585994</v>
      </c>
      <c r="AR10" s="14">
        <v>0.53813534520072503</v>
      </c>
      <c r="AS10" s="14"/>
      <c r="AT10" s="14">
        <v>0.58516207844900103</v>
      </c>
      <c r="AU10" s="14">
        <v>0.59344039574914298</v>
      </c>
      <c r="AV10" s="14">
        <v>0.55533445452672603</v>
      </c>
      <c r="AW10" s="14"/>
      <c r="AX10" s="14">
        <v>0.499866338880598</v>
      </c>
      <c r="AY10" s="14">
        <v>0.61831997390822402</v>
      </c>
      <c r="AZ10" s="14">
        <v>0.55490600981156901</v>
      </c>
      <c r="BA10" s="14"/>
      <c r="BB10" s="14">
        <v>0.56428633904661996</v>
      </c>
      <c r="BC10" s="14">
        <v>0.57453116958478401</v>
      </c>
      <c r="BD10" s="14"/>
      <c r="BE10" s="14">
        <v>0.57247378395251902</v>
      </c>
      <c r="BF10" s="14">
        <v>0.53902773823176198</v>
      </c>
      <c r="BG10" s="14"/>
      <c r="BH10" s="14">
        <v>0.547387994322169</v>
      </c>
      <c r="BI10" s="14">
        <v>0.564216596817529</v>
      </c>
    </row>
    <row r="11" spans="2:61" x14ac:dyDescent="0.35">
      <c r="B11" s="15" t="s">
        <v>217</v>
      </c>
      <c r="C11" s="14">
        <v>0.210711815521264</v>
      </c>
      <c r="D11" s="14">
        <v>0.19060153818713199</v>
      </c>
      <c r="E11" s="14">
        <v>0.23039291891042701</v>
      </c>
      <c r="F11" s="14"/>
      <c r="G11" s="14">
        <v>0.23895889362880801</v>
      </c>
      <c r="H11" s="14">
        <v>0.253384026726238</v>
      </c>
      <c r="I11" s="14">
        <v>0.22423544275817101</v>
      </c>
      <c r="J11" s="14">
        <v>0.188494786288084</v>
      </c>
      <c r="K11" s="14">
        <v>0.20914998297550699</v>
      </c>
      <c r="L11" s="14">
        <v>0.14849742910786301</v>
      </c>
      <c r="M11" s="14"/>
      <c r="N11" s="14">
        <v>0.16977231741764601</v>
      </c>
      <c r="O11" s="14">
        <v>0.218968521021153</v>
      </c>
      <c r="P11" s="14"/>
      <c r="Q11" s="14">
        <v>0.18306030630050901</v>
      </c>
      <c r="R11" s="14">
        <v>0.26722538790890499</v>
      </c>
      <c r="S11" s="14">
        <v>0.28714861926915403</v>
      </c>
      <c r="T11" s="14">
        <v>0.126786977083474</v>
      </c>
      <c r="U11" s="14">
        <v>0.20901414655120601</v>
      </c>
      <c r="V11" s="14">
        <v>0.18016244961580599</v>
      </c>
      <c r="W11" s="14">
        <v>0.205053090526256</v>
      </c>
      <c r="X11" s="14">
        <v>0.239856634966022</v>
      </c>
      <c r="Y11" s="14">
        <v>0.125127685626122</v>
      </c>
      <c r="Z11" s="14">
        <v>0.30129876998965199</v>
      </c>
      <c r="AA11" s="14"/>
      <c r="AB11" s="14">
        <v>0.19212163976372601</v>
      </c>
      <c r="AC11" s="14">
        <v>0.23043606454239399</v>
      </c>
      <c r="AD11" s="14">
        <v>0.20297361569544201</v>
      </c>
      <c r="AE11" s="14"/>
      <c r="AF11" s="14">
        <v>0.18311425512722199</v>
      </c>
      <c r="AG11" s="14">
        <v>0.249681452672284</v>
      </c>
      <c r="AH11" s="14">
        <v>7.9979925260836304E-2</v>
      </c>
      <c r="AI11" s="14">
        <v>0.24392733167203901</v>
      </c>
      <c r="AJ11" s="14"/>
      <c r="AK11" s="14">
        <v>0.19569337041493101</v>
      </c>
      <c r="AL11" s="14">
        <v>0.22841091601868699</v>
      </c>
      <c r="AM11" s="14">
        <v>0.25589338226693298</v>
      </c>
      <c r="AN11" s="14">
        <v>0.180434849009556</v>
      </c>
      <c r="AO11" s="14"/>
      <c r="AP11" s="14">
        <v>0.12606889423625001</v>
      </c>
      <c r="AQ11" s="14">
        <v>0.18363237913580699</v>
      </c>
      <c r="AR11" s="14">
        <v>0.27768440597575</v>
      </c>
      <c r="AS11" s="14"/>
      <c r="AT11" s="14">
        <v>0.12887807938316501</v>
      </c>
      <c r="AU11" s="14">
        <v>0.22970102879516099</v>
      </c>
      <c r="AV11" s="14">
        <v>0.34799580497181098</v>
      </c>
      <c r="AW11" s="14"/>
      <c r="AX11" s="14">
        <v>0.15711477002214699</v>
      </c>
      <c r="AY11" s="14">
        <v>0.183294992967554</v>
      </c>
      <c r="AZ11" s="14">
        <v>0.299434680735574</v>
      </c>
      <c r="BA11" s="14"/>
      <c r="BB11" s="14">
        <v>0.18345537782104401</v>
      </c>
      <c r="BC11" s="14">
        <v>0.21544625247912599</v>
      </c>
      <c r="BD11" s="14"/>
      <c r="BE11" s="14">
        <v>0.19208993935524099</v>
      </c>
      <c r="BF11" s="14">
        <v>0.244527858253521</v>
      </c>
      <c r="BG11" s="14"/>
      <c r="BH11" s="14">
        <v>0.25196890632679098</v>
      </c>
      <c r="BI11" s="14">
        <v>0.199403742119933</v>
      </c>
    </row>
    <row r="12" spans="2:61" x14ac:dyDescent="0.35">
      <c r="B12" s="15" t="s">
        <v>86</v>
      </c>
      <c r="C12" s="20">
        <v>7.6072561429147395E-2</v>
      </c>
      <c r="D12" s="20">
        <v>5.2536216580057603E-2</v>
      </c>
      <c r="E12" s="20">
        <v>9.7809825887923599E-2</v>
      </c>
      <c r="F12" s="20"/>
      <c r="G12" s="20">
        <v>6.0383159870618403E-2</v>
      </c>
      <c r="H12" s="20">
        <v>4.03957723364545E-2</v>
      </c>
      <c r="I12" s="20">
        <v>9.6264180684357104E-2</v>
      </c>
      <c r="J12" s="20">
        <v>0.105891938517525</v>
      </c>
      <c r="K12" s="20">
        <v>3.7144248541885201E-2</v>
      </c>
      <c r="L12" s="20">
        <v>0.105958848512144</v>
      </c>
      <c r="M12" s="20"/>
      <c r="N12" s="20">
        <v>2.4049617298671201E-2</v>
      </c>
      <c r="O12" s="20">
        <v>8.6564583774789705E-2</v>
      </c>
      <c r="P12" s="20"/>
      <c r="Q12" s="20">
        <v>7.9025787345587295E-2</v>
      </c>
      <c r="R12" s="20">
        <v>0.102856237426855</v>
      </c>
      <c r="S12" s="20">
        <v>6.4383276558345304E-2</v>
      </c>
      <c r="T12" s="20">
        <v>7.7764718755645307E-2</v>
      </c>
      <c r="U12" s="20">
        <v>5.0557768799546002E-2</v>
      </c>
      <c r="V12" s="20">
        <v>4.9148859657454198E-2</v>
      </c>
      <c r="W12" s="20">
        <v>5.8705463139058299E-2</v>
      </c>
      <c r="X12" s="20">
        <v>0.11599437745157699</v>
      </c>
      <c r="Y12" s="20">
        <v>3.3076688606212497E-2</v>
      </c>
      <c r="Z12" s="20">
        <v>0.224462694842199</v>
      </c>
      <c r="AA12" s="20"/>
      <c r="AB12" s="20">
        <v>5.1864015799575898E-2</v>
      </c>
      <c r="AC12" s="20">
        <v>7.3489675913237504E-2</v>
      </c>
      <c r="AD12" s="20">
        <v>5.5635855624644397E-2</v>
      </c>
      <c r="AE12" s="20"/>
      <c r="AF12" s="20">
        <v>4.8928261378749997E-2</v>
      </c>
      <c r="AG12" s="20">
        <v>8.0405249017562394E-2</v>
      </c>
      <c r="AH12" s="20">
        <v>7.8532495729733601E-2</v>
      </c>
      <c r="AI12" s="20">
        <v>9.7923826853801202E-2</v>
      </c>
      <c r="AJ12" s="20"/>
      <c r="AK12" s="20">
        <v>4.4861140961552498E-2</v>
      </c>
      <c r="AL12" s="20">
        <v>5.0484346862909701E-2</v>
      </c>
      <c r="AM12" s="20">
        <v>0.10507286671919799</v>
      </c>
      <c r="AN12" s="20">
        <v>0.100467216082562</v>
      </c>
      <c r="AO12" s="20"/>
      <c r="AP12" s="20">
        <v>1.2876429923347201E-2</v>
      </c>
      <c r="AQ12" s="20">
        <v>3.8379687153366898E-2</v>
      </c>
      <c r="AR12" s="20">
        <v>6.3473557573911696E-2</v>
      </c>
      <c r="AS12" s="20"/>
      <c r="AT12" s="20">
        <v>2.5572419620489398E-2</v>
      </c>
      <c r="AU12" s="20">
        <v>5.3499773444346602E-2</v>
      </c>
      <c r="AV12" s="20">
        <v>3.11307121078232E-2</v>
      </c>
      <c r="AW12" s="20"/>
      <c r="AX12" s="20">
        <v>1.3029279207980001E-2</v>
      </c>
      <c r="AY12" s="20">
        <v>6.9537292368708495E-2</v>
      </c>
      <c r="AZ12" s="20">
        <v>3.39173341843097E-2</v>
      </c>
      <c r="BA12" s="20"/>
      <c r="BB12" s="20">
        <v>1.0722992923364399E-2</v>
      </c>
      <c r="BC12" s="20">
        <v>7.9942175519268993E-2</v>
      </c>
      <c r="BD12" s="20"/>
      <c r="BE12" s="20">
        <v>5.7420983365947399E-2</v>
      </c>
      <c r="BF12" s="20">
        <v>0.109942540758085</v>
      </c>
      <c r="BG12" s="20"/>
      <c r="BH12" s="20">
        <v>6.7227896334669204E-2</v>
      </c>
      <c r="BI12" s="20">
        <v>7.8496777973401405E-2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22"/>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233</v>
      </c>
      <c r="C9" s="14">
        <v>0.302146270318841</v>
      </c>
      <c r="D9" s="14">
        <v>0.274900069883599</v>
      </c>
      <c r="E9" s="14">
        <v>0.32541052275406301</v>
      </c>
      <c r="F9" s="14"/>
      <c r="G9" s="14">
        <v>0.15519283820802801</v>
      </c>
      <c r="H9" s="14">
        <v>0.247141962335197</v>
      </c>
      <c r="I9" s="14">
        <v>0.31788386128030599</v>
      </c>
      <c r="J9" s="14">
        <v>0.241989379158076</v>
      </c>
      <c r="K9" s="14">
        <v>0.34636140475365701</v>
      </c>
      <c r="L9" s="14">
        <v>0.482513571597111</v>
      </c>
      <c r="M9" s="14"/>
      <c r="N9" s="14">
        <v>0.48082618997223597</v>
      </c>
      <c r="O9" s="14">
        <v>0.26610998400218999</v>
      </c>
      <c r="P9" s="14"/>
      <c r="Q9" s="14">
        <v>0.115728590292871</v>
      </c>
      <c r="R9" s="14">
        <v>0.20295213992474401</v>
      </c>
      <c r="S9" s="14">
        <v>0.25445504025339799</v>
      </c>
      <c r="T9" s="14">
        <v>0.34826710529120303</v>
      </c>
      <c r="U9" s="14">
        <v>0.37005929445513502</v>
      </c>
      <c r="V9" s="14">
        <v>0.29291352853034802</v>
      </c>
      <c r="W9" s="14">
        <v>0.328809760130017</v>
      </c>
      <c r="X9" s="14">
        <v>0.26490854935754099</v>
      </c>
      <c r="Y9" s="14">
        <v>0.46180670490377601</v>
      </c>
      <c r="Z9" s="14">
        <v>0.22353556123639401</v>
      </c>
      <c r="AA9" s="14"/>
      <c r="AB9" s="14">
        <v>0.44877626791572001</v>
      </c>
      <c r="AC9" s="14">
        <v>0.239887791926268</v>
      </c>
      <c r="AD9" s="14">
        <v>0.28147256040245999</v>
      </c>
      <c r="AE9" s="14"/>
      <c r="AF9" s="14">
        <v>0.38890284684717202</v>
      </c>
      <c r="AG9" s="14">
        <v>0.28776909237884002</v>
      </c>
      <c r="AH9" s="14">
        <v>0.16019012565141499</v>
      </c>
      <c r="AI9" s="14">
        <v>0.15047389070653999</v>
      </c>
      <c r="AJ9" s="14"/>
      <c r="AK9" s="14">
        <v>0.36789662526639</v>
      </c>
      <c r="AL9" s="14">
        <v>0.287034679521603</v>
      </c>
      <c r="AM9" s="14">
        <v>0.15289512888596299</v>
      </c>
      <c r="AN9" s="14">
        <v>0.174027220341813</v>
      </c>
      <c r="AO9" s="14"/>
      <c r="AP9" s="14">
        <v>0.47087277880020201</v>
      </c>
      <c r="AQ9" s="14">
        <v>0.291349408508148</v>
      </c>
      <c r="AR9" s="14">
        <v>0.26112190941994401</v>
      </c>
      <c r="AS9" s="14"/>
      <c r="AT9" s="14">
        <v>0.41950685862167703</v>
      </c>
      <c r="AU9" s="14">
        <v>0.27199183769957602</v>
      </c>
      <c r="AV9" s="14">
        <v>0.213005226570878</v>
      </c>
      <c r="AW9" s="14"/>
      <c r="AX9" s="14">
        <v>0.39414725009389801</v>
      </c>
      <c r="AY9" s="14">
        <v>0.299028576788332</v>
      </c>
      <c r="AZ9" s="14">
        <v>0.28834357939572702</v>
      </c>
      <c r="BA9" s="14"/>
      <c r="BB9" s="14">
        <v>0.48526746332930798</v>
      </c>
      <c r="BC9" s="14">
        <v>0.307724479879525</v>
      </c>
      <c r="BD9" s="14"/>
      <c r="BE9" s="14">
        <v>0.351548859046173</v>
      </c>
      <c r="BF9" s="14">
        <v>0.212434576577919</v>
      </c>
      <c r="BG9" s="14"/>
      <c r="BH9" s="14">
        <v>0.25936709011616399</v>
      </c>
      <c r="BI9" s="14">
        <v>0.31387153015504499</v>
      </c>
    </row>
    <row r="10" spans="2:61" x14ac:dyDescent="0.35">
      <c r="B10" s="15" t="s">
        <v>234</v>
      </c>
      <c r="C10" s="14">
        <v>0.40434618026758001</v>
      </c>
      <c r="D10" s="14">
        <v>0.45432021281392898</v>
      </c>
      <c r="E10" s="14">
        <v>0.36249504052861398</v>
      </c>
      <c r="F10" s="14"/>
      <c r="G10" s="14">
        <v>0.38041436611866097</v>
      </c>
      <c r="H10" s="14">
        <v>0.41941280195585601</v>
      </c>
      <c r="I10" s="14">
        <v>0.44521296307480901</v>
      </c>
      <c r="J10" s="14">
        <v>0.44648370081873301</v>
      </c>
      <c r="K10" s="14">
        <v>0.36507701559953198</v>
      </c>
      <c r="L10" s="14">
        <v>0.34658036001059001</v>
      </c>
      <c r="M10" s="14"/>
      <c r="N10" s="14">
        <v>0.39099671346039799</v>
      </c>
      <c r="O10" s="14">
        <v>0.40703850970768402</v>
      </c>
      <c r="P10" s="14"/>
      <c r="Q10" s="14">
        <v>0.41853706943061703</v>
      </c>
      <c r="R10" s="14">
        <v>0.399130899870003</v>
      </c>
      <c r="S10" s="14">
        <v>0.49457168989157602</v>
      </c>
      <c r="T10" s="14">
        <v>0.33026327952099399</v>
      </c>
      <c r="U10" s="14">
        <v>0.42018359872876898</v>
      </c>
      <c r="V10" s="14">
        <v>0.44475014359098303</v>
      </c>
      <c r="W10" s="14">
        <v>0.39213314245966502</v>
      </c>
      <c r="X10" s="14">
        <v>0.46141183649117001</v>
      </c>
      <c r="Y10" s="14">
        <v>0.34613537578370301</v>
      </c>
      <c r="Z10" s="14">
        <v>0.44888295651594401</v>
      </c>
      <c r="AA10" s="14"/>
      <c r="AB10" s="14">
        <v>0.36615512883906998</v>
      </c>
      <c r="AC10" s="14">
        <v>0.40587678361052698</v>
      </c>
      <c r="AD10" s="14">
        <v>0.41997333206908599</v>
      </c>
      <c r="AE10" s="14"/>
      <c r="AF10" s="14">
        <v>0.39664990334348499</v>
      </c>
      <c r="AG10" s="14">
        <v>0.41991359348236301</v>
      </c>
      <c r="AH10" s="14">
        <v>0.40013409205637701</v>
      </c>
      <c r="AI10" s="14">
        <v>0.40400532589513999</v>
      </c>
      <c r="AJ10" s="14"/>
      <c r="AK10" s="14">
        <v>0.39952499425059601</v>
      </c>
      <c r="AL10" s="14">
        <v>0.43370775007124501</v>
      </c>
      <c r="AM10" s="14">
        <v>0.35235368331016997</v>
      </c>
      <c r="AN10" s="14">
        <v>0.36548598005305299</v>
      </c>
      <c r="AO10" s="14"/>
      <c r="AP10" s="14">
        <v>0.346821523174206</v>
      </c>
      <c r="AQ10" s="14">
        <v>0.41771960670270902</v>
      </c>
      <c r="AR10" s="14">
        <v>0.43290229951169701</v>
      </c>
      <c r="AS10" s="14"/>
      <c r="AT10" s="14">
        <v>0.38273638175015101</v>
      </c>
      <c r="AU10" s="14">
        <v>0.40645887046190099</v>
      </c>
      <c r="AV10" s="14">
        <v>0.46238111774436202</v>
      </c>
      <c r="AW10" s="14"/>
      <c r="AX10" s="14">
        <v>0.417120622206898</v>
      </c>
      <c r="AY10" s="14">
        <v>0.41284007051954702</v>
      </c>
      <c r="AZ10" s="14">
        <v>0.397338322817955</v>
      </c>
      <c r="BA10" s="14"/>
      <c r="BB10" s="14">
        <v>0.35322827100291998</v>
      </c>
      <c r="BC10" s="14">
        <v>0.41388422823847698</v>
      </c>
      <c r="BD10" s="14"/>
      <c r="BE10" s="14">
        <v>0.39979642876763199</v>
      </c>
      <c r="BF10" s="14">
        <v>0.41260821518670998</v>
      </c>
      <c r="BG10" s="14"/>
      <c r="BH10" s="14">
        <v>0.41825293639206501</v>
      </c>
      <c r="BI10" s="14">
        <v>0.40053450532977702</v>
      </c>
    </row>
    <row r="11" spans="2:61" x14ac:dyDescent="0.35">
      <c r="B11" s="15" t="s">
        <v>235</v>
      </c>
      <c r="C11" s="14">
        <v>0.10833086192633901</v>
      </c>
      <c r="D11" s="14">
        <v>0.10517009674856299</v>
      </c>
      <c r="E11" s="14">
        <v>0.107919156518378</v>
      </c>
      <c r="F11" s="14"/>
      <c r="G11" s="14">
        <v>0.149408904730504</v>
      </c>
      <c r="H11" s="14">
        <v>9.2137353656131099E-2</v>
      </c>
      <c r="I11" s="14">
        <v>8.3240623340468001E-2</v>
      </c>
      <c r="J11" s="14">
        <v>0.154008528507596</v>
      </c>
      <c r="K11" s="14">
        <v>0.14819497914131</v>
      </c>
      <c r="L11" s="14">
        <v>4.7942391846393803E-2</v>
      </c>
      <c r="M11" s="14"/>
      <c r="N11" s="14">
        <v>5.6921549527983499E-2</v>
      </c>
      <c r="O11" s="14">
        <v>0.11869912661172199</v>
      </c>
      <c r="P11" s="14"/>
      <c r="Q11" s="14">
        <v>0.11741981197644</v>
      </c>
      <c r="R11" s="14">
        <v>9.5513012019013799E-2</v>
      </c>
      <c r="S11" s="14">
        <v>8.1765618755889502E-2</v>
      </c>
      <c r="T11" s="14">
        <v>0.17532592270568301</v>
      </c>
      <c r="U11" s="14">
        <v>2.1486955842693799E-2</v>
      </c>
      <c r="V11" s="14">
        <v>0.112372819335641</v>
      </c>
      <c r="W11" s="14">
        <v>0.11834342827638</v>
      </c>
      <c r="X11" s="14">
        <v>0.108585908396748</v>
      </c>
      <c r="Y11" s="14">
        <v>0.109161262503343</v>
      </c>
      <c r="Z11" s="14">
        <v>8.5386324970399802E-2</v>
      </c>
      <c r="AA11" s="14"/>
      <c r="AB11" s="14">
        <v>9.1675736256710993E-2</v>
      </c>
      <c r="AC11" s="14">
        <v>0.109299424906195</v>
      </c>
      <c r="AD11" s="14">
        <v>0.12917961362133201</v>
      </c>
      <c r="AE11" s="14"/>
      <c r="AF11" s="14">
        <v>9.6532952957929005E-2</v>
      </c>
      <c r="AG11" s="14">
        <v>9.6385066929445998E-2</v>
      </c>
      <c r="AH11" s="14">
        <v>0.22255993085072101</v>
      </c>
      <c r="AI11" s="14">
        <v>0.124475111141026</v>
      </c>
      <c r="AJ11" s="14"/>
      <c r="AK11" s="14">
        <v>0.10043746584082</v>
      </c>
      <c r="AL11" s="14">
        <v>9.7812178813486694E-2</v>
      </c>
      <c r="AM11" s="14">
        <v>0.176620829467245</v>
      </c>
      <c r="AN11" s="14">
        <v>0.16584988276667401</v>
      </c>
      <c r="AO11" s="14"/>
      <c r="AP11" s="14">
        <v>8.6943591491000199E-2</v>
      </c>
      <c r="AQ11" s="14">
        <v>0.11396128459141799</v>
      </c>
      <c r="AR11" s="14">
        <v>0.11961447202293</v>
      </c>
      <c r="AS11" s="14"/>
      <c r="AT11" s="14">
        <v>8.3701601476710893E-2</v>
      </c>
      <c r="AU11" s="14">
        <v>0.11978629176619</v>
      </c>
      <c r="AV11" s="14">
        <v>0.121445095976791</v>
      </c>
      <c r="AW11" s="14"/>
      <c r="AX11" s="14">
        <v>8.8661544403368195E-2</v>
      </c>
      <c r="AY11" s="14">
        <v>0.113739026733171</v>
      </c>
      <c r="AZ11" s="14">
        <v>0.103113324504934</v>
      </c>
      <c r="BA11" s="14"/>
      <c r="BB11" s="14">
        <v>9.5168228694269802E-2</v>
      </c>
      <c r="BC11" s="14">
        <v>0.123865434814884</v>
      </c>
      <c r="BD11" s="14"/>
      <c r="BE11" s="14">
        <v>0.105883867236593</v>
      </c>
      <c r="BF11" s="14">
        <v>0.112774435509169</v>
      </c>
      <c r="BG11" s="14"/>
      <c r="BH11" s="14">
        <v>0.11931735807009</v>
      </c>
      <c r="BI11" s="14">
        <v>0.105319595198819</v>
      </c>
    </row>
    <row r="12" spans="2:61" x14ac:dyDescent="0.35">
      <c r="B12" s="15" t="s">
        <v>236</v>
      </c>
      <c r="C12" s="14">
        <v>5.0960273138257899E-2</v>
      </c>
      <c r="D12" s="14">
        <v>5.5995290160386298E-2</v>
      </c>
      <c r="E12" s="14">
        <v>4.6821383774256098E-2</v>
      </c>
      <c r="F12" s="14"/>
      <c r="G12" s="14">
        <v>0.112291178184382</v>
      </c>
      <c r="H12" s="14">
        <v>7.0665998992252399E-2</v>
      </c>
      <c r="I12" s="14">
        <v>4.0667491955271501E-2</v>
      </c>
      <c r="J12" s="14">
        <v>2.52896132901641E-2</v>
      </c>
      <c r="K12" s="14">
        <v>3.8399521853230499E-2</v>
      </c>
      <c r="L12" s="14">
        <v>2.97744476417145E-2</v>
      </c>
      <c r="M12" s="14"/>
      <c r="N12" s="14">
        <v>3.3874367411235298E-2</v>
      </c>
      <c r="O12" s="14">
        <v>5.4406170091607003E-2</v>
      </c>
      <c r="P12" s="14"/>
      <c r="Q12" s="14">
        <v>5.2441486728091201E-2</v>
      </c>
      <c r="R12" s="14">
        <v>9.2321577931871998E-2</v>
      </c>
      <c r="S12" s="14">
        <v>1.2083890372821199E-2</v>
      </c>
      <c r="T12" s="14">
        <v>3.7620771280089699E-2</v>
      </c>
      <c r="U12" s="14">
        <v>6.4605893490278593E-2</v>
      </c>
      <c r="V12" s="14">
        <v>4.8276604192500898E-2</v>
      </c>
      <c r="W12" s="14">
        <v>5.2323060986152803E-2</v>
      </c>
      <c r="X12" s="14">
        <v>5.8569826165598797E-2</v>
      </c>
      <c r="Y12" s="14">
        <v>2.5112635573586301E-2</v>
      </c>
      <c r="Z12" s="14">
        <v>4.1987270470679003E-2</v>
      </c>
      <c r="AA12" s="14"/>
      <c r="AB12" s="14">
        <v>2.23858147886919E-2</v>
      </c>
      <c r="AC12" s="14">
        <v>8.1100326704973705E-2</v>
      </c>
      <c r="AD12" s="14">
        <v>5.2403454673108897E-2</v>
      </c>
      <c r="AE12" s="14"/>
      <c r="AF12" s="14">
        <v>3.4430926903823697E-2</v>
      </c>
      <c r="AG12" s="14">
        <v>6.11513707126871E-2</v>
      </c>
      <c r="AH12" s="14">
        <v>4.9952603193214498E-2</v>
      </c>
      <c r="AI12" s="14">
        <v>7.1403733559093505E-2</v>
      </c>
      <c r="AJ12" s="14"/>
      <c r="AK12" s="14">
        <v>4.1321340243510703E-2</v>
      </c>
      <c r="AL12" s="14">
        <v>5.17922914720607E-2</v>
      </c>
      <c r="AM12" s="14">
        <v>7.9780082258869595E-2</v>
      </c>
      <c r="AN12" s="14">
        <v>0</v>
      </c>
      <c r="AO12" s="14"/>
      <c r="AP12" s="14">
        <v>3.0794823678534901E-2</v>
      </c>
      <c r="AQ12" s="14">
        <v>6.0305657513484802E-2</v>
      </c>
      <c r="AR12" s="14">
        <v>4.3893816231644102E-2</v>
      </c>
      <c r="AS12" s="14"/>
      <c r="AT12" s="14">
        <v>3.8886374272325698E-2</v>
      </c>
      <c r="AU12" s="14">
        <v>5.3871774596044697E-2</v>
      </c>
      <c r="AV12" s="14">
        <v>4.4249273640303101E-2</v>
      </c>
      <c r="AW12" s="14"/>
      <c r="AX12" s="14">
        <v>4.1819395056275702E-2</v>
      </c>
      <c r="AY12" s="14">
        <v>4.4800772759842497E-2</v>
      </c>
      <c r="AZ12" s="14">
        <v>5.3721983525873998E-2</v>
      </c>
      <c r="BA12" s="14"/>
      <c r="BB12" s="14">
        <v>2.28677747027058E-2</v>
      </c>
      <c r="BC12" s="14">
        <v>4.2514671787873902E-2</v>
      </c>
      <c r="BD12" s="14"/>
      <c r="BE12" s="14">
        <v>4.4578311633811901E-2</v>
      </c>
      <c r="BF12" s="14">
        <v>6.2549475054643797E-2</v>
      </c>
      <c r="BG12" s="14"/>
      <c r="BH12" s="14">
        <v>5.9521499995525501E-2</v>
      </c>
      <c r="BI12" s="14">
        <v>4.8613743612854199E-2</v>
      </c>
    </row>
    <row r="13" spans="2:61" x14ac:dyDescent="0.35">
      <c r="B13" s="15" t="s">
        <v>237</v>
      </c>
      <c r="C13" s="14">
        <v>2.1409264249300002E-2</v>
      </c>
      <c r="D13" s="14">
        <v>2.3995741665612198E-2</v>
      </c>
      <c r="E13" s="14">
        <v>1.9246862056668802E-2</v>
      </c>
      <c r="F13" s="14"/>
      <c r="G13" s="14">
        <v>3.2555858626884801E-2</v>
      </c>
      <c r="H13" s="14">
        <v>4.62061436250834E-2</v>
      </c>
      <c r="I13" s="14">
        <v>1.2743565427520901E-2</v>
      </c>
      <c r="J13" s="14">
        <v>1.7525631947923202E-2</v>
      </c>
      <c r="K13" s="14">
        <v>6.9545687328655299E-3</v>
      </c>
      <c r="L13" s="14">
        <v>1.011910612557E-2</v>
      </c>
      <c r="M13" s="14"/>
      <c r="N13" s="14">
        <v>2.2088809139789702E-2</v>
      </c>
      <c r="O13" s="14">
        <v>2.12722131789491E-2</v>
      </c>
      <c r="P13" s="14"/>
      <c r="Q13" s="14">
        <v>0</v>
      </c>
      <c r="R13" s="14">
        <v>2.3861121413885699E-2</v>
      </c>
      <c r="S13" s="14">
        <v>3.6989215887313499E-2</v>
      </c>
      <c r="T13" s="14">
        <v>1.4498938768761601E-2</v>
      </c>
      <c r="U13" s="14">
        <v>0</v>
      </c>
      <c r="V13" s="14">
        <v>4.5052269416510998E-2</v>
      </c>
      <c r="W13" s="14">
        <v>2.2674079721541798E-2</v>
      </c>
      <c r="X13" s="14">
        <v>0</v>
      </c>
      <c r="Y13" s="14">
        <v>3.1068618874396599E-2</v>
      </c>
      <c r="Z13" s="14">
        <v>1.8972627997125201E-2</v>
      </c>
      <c r="AA13" s="14"/>
      <c r="AB13" s="14">
        <v>1.2875916525795001E-2</v>
      </c>
      <c r="AC13" s="14">
        <v>2.6431315184950201E-2</v>
      </c>
      <c r="AD13" s="14">
        <v>3.0407160036869999E-2</v>
      </c>
      <c r="AE13" s="14"/>
      <c r="AF13" s="14">
        <v>1.7887442817443599E-2</v>
      </c>
      <c r="AG13" s="14">
        <v>2.7592270477077099E-2</v>
      </c>
      <c r="AH13" s="14">
        <v>1.9147550208681401E-2</v>
      </c>
      <c r="AI13" s="14">
        <v>1.9280013978073302E-2</v>
      </c>
      <c r="AJ13" s="14"/>
      <c r="AK13" s="14">
        <v>1.0400141943725801E-2</v>
      </c>
      <c r="AL13" s="14">
        <v>3.9047333551899203E-2</v>
      </c>
      <c r="AM13" s="14">
        <v>2.4459415853426401E-2</v>
      </c>
      <c r="AN13" s="14">
        <v>7.2717598215868498E-2</v>
      </c>
      <c r="AO13" s="14"/>
      <c r="AP13" s="14">
        <v>1.4129599558702801E-2</v>
      </c>
      <c r="AQ13" s="14">
        <v>2.7296670031573E-2</v>
      </c>
      <c r="AR13" s="14">
        <v>1.7848610657808701E-2</v>
      </c>
      <c r="AS13" s="14"/>
      <c r="AT13" s="14">
        <v>2.0798089502232799E-2</v>
      </c>
      <c r="AU13" s="14">
        <v>2.14219682580985E-2</v>
      </c>
      <c r="AV13" s="14">
        <v>2.4550948191534999E-2</v>
      </c>
      <c r="AW13" s="14"/>
      <c r="AX13" s="14">
        <v>5.7565715008424702E-3</v>
      </c>
      <c r="AY13" s="14">
        <v>1.6402931995779701E-2</v>
      </c>
      <c r="AZ13" s="14">
        <v>3.2829762086972199E-2</v>
      </c>
      <c r="BA13" s="14"/>
      <c r="BB13" s="14">
        <v>2.40325734331811E-2</v>
      </c>
      <c r="BC13" s="14">
        <v>1.9867990336305999E-2</v>
      </c>
      <c r="BD13" s="14"/>
      <c r="BE13" s="14">
        <v>2.0973049469955499E-2</v>
      </c>
      <c r="BF13" s="14">
        <v>2.2201400202049401E-2</v>
      </c>
      <c r="BG13" s="14"/>
      <c r="BH13" s="14">
        <v>3.6240844967712599E-2</v>
      </c>
      <c r="BI13" s="14">
        <v>1.7344105990513899E-2</v>
      </c>
    </row>
    <row r="14" spans="2:61" x14ac:dyDescent="0.35">
      <c r="B14" s="15" t="s">
        <v>238</v>
      </c>
      <c r="C14" s="14">
        <v>1.7040212707112298E-2</v>
      </c>
      <c r="D14" s="14">
        <v>1.6432895247408701E-2</v>
      </c>
      <c r="E14" s="14">
        <v>1.7715757892271099E-2</v>
      </c>
      <c r="F14" s="14"/>
      <c r="G14" s="14">
        <v>2.96917182418549E-2</v>
      </c>
      <c r="H14" s="14">
        <v>2.6077398256682201E-2</v>
      </c>
      <c r="I14" s="14">
        <v>1.46510242978432E-2</v>
      </c>
      <c r="J14" s="14">
        <v>1.4876538353875601E-2</v>
      </c>
      <c r="K14" s="14">
        <v>0</v>
      </c>
      <c r="L14" s="14">
        <v>1.5581288548796601E-2</v>
      </c>
      <c r="M14" s="14"/>
      <c r="N14" s="14">
        <v>8.2092257554352201E-3</v>
      </c>
      <c r="O14" s="14">
        <v>1.8821252092324499E-2</v>
      </c>
      <c r="P14" s="14"/>
      <c r="Q14" s="14">
        <v>1.6143983924509098E-2</v>
      </c>
      <c r="R14" s="14">
        <v>4.0173917578240501E-2</v>
      </c>
      <c r="S14" s="14">
        <v>1.35866404390235E-2</v>
      </c>
      <c r="T14" s="14">
        <v>1.45567922730299E-2</v>
      </c>
      <c r="U14" s="14">
        <v>0</v>
      </c>
      <c r="V14" s="14">
        <v>0</v>
      </c>
      <c r="W14" s="14">
        <v>7.8896624958555497E-3</v>
      </c>
      <c r="X14" s="14">
        <v>3.9639393675478897E-2</v>
      </c>
      <c r="Y14" s="14">
        <v>3.7690121066853198E-3</v>
      </c>
      <c r="Z14" s="14">
        <v>2.00506968770327E-2</v>
      </c>
      <c r="AA14" s="14"/>
      <c r="AB14" s="14">
        <v>1.8300160339500701E-2</v>
      </c>
      <c r="AC14" s="14">
        <v>1.00851607372412E-2</v>
      </c>
      <c r="AD14" s="14">
        <v>2.1011709675155199E-2</v>
      </c>
      <c r="AE14" s="14"/>
      <c r="AF14" s="14">
        <v>1.0337798648927501E-2</v>
      </c>
      <c r="AG14" s="14">
        <v>1.06056370730427E-2</v>
      </c>
      <c r="AH14" s="14">
        <v>1.5138998261979199E-2</v>
      </c>
      <c r="AI14" s="14">
        <v>5.41980580912255E-2</v>
      </c>
      <c r="AJ14" s="14"/>
      <c r="AK14" s="14">
        <v>5.0479705767011197E-3</v>
      </c>
      <c r="AL14" s="14">
        <v>2.4064334290529399E-2</v>
      </c>
      <c r="AM14" s="14">
        <v>4.7029715821890597E-2</v>
      </c>
      <c r="AN14" s="14">
        <v>0</v>
      </c>
      <c r="AO14" s="14"/>
      <c r="AP14" s="14">
        <v>3.9586492538625999E-2</v>
      </c>
      <c r="AQ14" s="14">
        <v>5.2782653503308796E-3</v>
      </c>
      <c r="AR14" s="14">
        <v>1.99954864655165E-2</v>
      </c>
      <c r="AS14" s="14"/>
      <c r="AT14" s="14">
        <v>1.33364182311993E-2</v>
      </c>
      <c r="AU14" s="14">
        <v>2.1892948800620499E-2</v>
      </c>
      <c r="AV14" s="14">
        <v>1.96779247137133E-2</v>
      </c>
      <c r="AW14" s="14"/>
      <c r="AX14" s="14">
        <v>2.0730985157780601E-2</v>
      </c>
      <c r="AY14" s="14">
        <v>1.3248846910444799E-2</v>
      </c>
      <c r="AZ14" s="14">
        <v>2.4643490203325399E-2</v>
      </c>
      <c r="BA14" s="14"/>
      <c r="BB14" s="14">
        <v>1.2880883717817201E-2</v>
      </c>
      <c r="BC14" s="14">
        <v>1.44879212846541E-2</v>
      </c>
      <c r="BD14" s="14"/>
      <c r="BE14" s="14">
        <v>1.7765754964949001E-2</v>
      </c>
      <c r="BF14" s="14">
        <v>1.5722678008872299E-2</v>
      </c>
      <c r="BG14" s="14"/>
      <c r="BH14" s="14">
        <v>8.7044436082104795E-3</v>
      </c>
      <c r="BI14" s="14">
        <v>1.9324946967005902E-2</v>
      </c>
    </row>
    <row r="15" spans="2:61" x14ac:dyDescent="0.35">
      <c r="B15" s="15" t="s">
        <v>239</v>
      </c>
      <c r="C15" s="14">
        <v>7.2854873637797704E-2</v>
      </c>
      <c r="D15" s="14">
        <v>5.90197190753039E-2</v>
      </c>
      <c r="E15" s="14">
        <v>8.5846455856973702E-2</v>
      </c>
      <c r="F15" s="14"/>
      <c r="G15" s="14">
        <v>0.115955552722337</v>
      </c>
      <c r="H15" s="14">
        <v>7.5039486346065498E-2</v>
      </c>
      <c r="I15" s="14">
        <v>7.6158203734753294E-2</v>
      </c>
      <c r="J15" s="14">
        <v>8.0363986293540995E-2</v>
      </c>
      <c r="K15" s="14">
        <v>7.9455230290096795E-2</v>
      </c>
      <c r="L15" s="14">
        <v>2.13175191346676E-2</v>
      </c>
      <c r="M15" s="14"/>
      <c r="N15" s="14">
        <v>3.4316290247492199E-3</v>
      </c>
      <c r="O15" s="14">
        <v>8.6856200282446103E-2</v>
      </c>
      <c r="P15" s="14"/>
      <c r="Q15" s="14">
        <v>0.21062585228883199</v>
      </c>
      <c r="R15" s="14">
        <v>0.104631953654735</v>
      </c>
      <c r="S15" s="14">
        <v>6.87119053539441E-2</v>
      </c>
      <c r="T15" s="14">
        <v>7.9467190160239107E-2</v>
      </c>
      <c r="U15" s="14">
        <v>0.123664257483124</v>
      </c>
      <c r="V15" s="14">
        <v>5.6634634934016298E-2</v>
      </c>
      <c r="W15" s="14">
        <v>6.9039057052390398E-2</v>
      </c>
      <c r="X15" s="14">
        <v>3.9016197938918702E-2</v>
      </c>
      <c r="Y15" s="14">
        <v>1.7204330488739299E-2</v>
      </c>
      <c r="Z15" s="14">
        <v>8.4209351937507698E-2</v>
      </c>
      <c r="AA15" s="14"/>
      <c r="AB15" s="14">
        <v>3.29881151248431E-2</v>
      </c>
      <c r="AC15" s="14">
        <v>9.7143549377373406E-2</v>
      </c>
      <c r="AD15" s="14">
        <v>4.9715614767465097E-2</v>
      </c>
      <c r="AE15" s="14"/>
      <c r="AF15" s="14">
        <v>4.22953730484091E-2</v>
      </c>
      <c r="AG15" s="14">
        <v>7.5034001414728005E-2</v>
      </c>
      <c r="AH15" s="14">
        <v>9.8587587608018099E-2</v>
      </c>
      <c r="AI15" s="14">
        <v>0.134229592877469</v>
      </c>
      <c r="AJ15" s="14"/>
      <c r="AK15" s="14">
        <v>4.9708555070949297E-2</v>
      </c>
      <c r="AL15" s="14">
        <v>5.70223370640058E-2</v>
      </c>
      <c r="AM15" s="14">
        <v>0.12758858679872501</v>
      </c>
      <c r="AN15" s="14">
        <v>0.163253496364162</v>
      </c>
      <c r="AO15" s="14"/>
      <c r="AP15" s="14">
        <v>1.08511907587279E-2</v>
      </c>
      <c r="AQ15" s="14">
        <v>6.4898037165949704E-2</v>
      </c>
      <c r="AR15" s="14">
        <v>9.0992529590550306E-2</v>
      </c>
      <c r="AS15" s="14"/>
      <c r="AT15" s="14">
        <v>3.54158704556553E-2</v>
      </c>
      <c r="AU15" s="14">
        <v>9.0974169511959899E-2</v>
      </c>
      <c r="AV15" s="14">
        <v>6.7337600549010307E-2</v>
      </c>
      <c r="AW15" s="14"/>
      <c r="AX15" s="14">
        <v>3.1763631580937E-2</v>
      </c>
      <c r="AY15" s="14">
        <v>7.8947984695814294E-2</v>
      </c>
      <c r="AZ15" s="14">
        <v>8.1076672911298997E-2</v>
      </c>
      <c r="BA15" s="14"/>
      <c r="BB15" s="14">
        <v>6.5548051197980798E-3</v>
      </c>
      <c r="BC15" s="14">
        <v>5.2189630937738998E-2</v>
      </c>
      <c r="BD15" s="14"/>
      <c r="BE15" s="14">
        <v>4.5390695413723099E-2</v>
      </c>
      <c r="BF15" s="14">
        <v>0.122727927037551</v>
      </c>
      <c r="BG15" s="14"/>
      <c r="BH15" s="14">
        <v>8.7371974394488294E-2</v>
      </c>
      <c r="BI15" s="14">
        <v>6.8875910561972106E-2</v>
      </c>
    </row>
    <row r="16" spans="2:61" x14ac:dyDescent="0.35">
      <c r="B16" s="15" t="s">
        <v>240</v>
      </c>
      <c r="C16" s="14">
        <v>1.36676162648443E-2</v>
      </c>
      <c r="D16" s="14">
        <v>3.5667946570067601E-3</v>
      </c>
      <c r="E16" s="14">
        <v>2.2852023596333999E-2</v>
      </c>
      <c r="F16" s="14"/>
      <c r="G16" s="14">
        <v>1.7871166872304101E-2</v>
      </c>
      <c r="H16" s="14">
        <v>4.1474671171664304E-3</v>
      </c>
      <c r="I16" s="14">
        <v>4.3589636332191199E-3</v>
      </c>
      <c r="J16" s="14">
        <v>1.31822178292583E-2</v>
      </c>
      <c r="K16" s="14">
        <v>1.5557279629308999E-2</v>
      </c>
      <c r="L16" s="14">
        <v>3.1162577097593101E-2</v>
      </c>
      <c r="M16" s="14"/>
      <c r="N16" s="14">
        <v>0</v>
      </c>
      <c r="O16" s="14">
        <v>1.6424110301451501E-2</v>
      </c>
      <c r="P16" s="14"/>
      <c r="Q16" s="14">
        <v>3.1211286741909799E-2</v>
      </c>
      <c r="R16" s="14">
        <v>1.9630807099107001E-2</v>
      </c>
      <c r="S16" s="14">
        <v>2.2383624163494299E-2</v>
      </c>
      <c r="T16" s="14">
        <v>0</v>
      </c>
      <c r="U16" s="14">
        <v>0</v>
      </c>
      <c r="V16" s="14">
        <v>0</v>
      </c>
      <c r="W16" s="14">
        <v>0</v>
      </c>
      <c r="X16" s="14">
        <v>2.78682879745452E-2</v>
      </c>
      <c r="Y16" s="14">
        <v>5.7420597657706898E-3</v>
      </c>
      <c r="Z16" s="14">
        <v>6.2590527295292506E-2</v>
      </c>
      <c r="AA16" s="14"/>
      <c r="AB16" s="14">
        <v>0</v>
      </c>
      <c r="AC16" s="14">
        <v>2.2555467333228399E-2</v>
      </c>
      <c r="AD16" s="14">
        <v>5.0083024132275998E-3</v>
      </c>
      <c r="AE16" s="14"/>
      <c r="AF16" s="14">
        <v>5.5291681930207202E-3</v>
      </c>
      <c r="AG16" s="14">
        <v>1.4699087209098899E-2</v>
      </c>
      <c r="AH16" s="14">
        <v>3.4289112169594099E-2</v>
      </c>
      <c r="AI16" s="14">
        <v>2.3467799170657399E-2</v>
      </c>
      <c r="AJ16" s="14"/>
      <c r="AK16" s="14">
        <v>1.54818885553198E-2</v>
      </c>
      <c r="AL16" s="14">
        <v>5.4968023948740799E-3</v>
      </c>
      <c r="AM16" s="14">
        <v>1.36146643464615E-2</v>
      </c>
      <c r="AN16" s="14">
        <v>0</v>
      </c>
      <c r="AO16" s="14"/>
      <c r="AP16" s="14">
        <v>0</v>
      </c>
      <c r="AQ16" s="14">
        <v>1.2421059135537101E-2</v>
      </c>
      <c r="AR16" s="14">
        <v>1.13865516458559E-2</v>
      </c>
      <c r="AS16" s="14"/>
      <c r="AT16" s="14">
        <v>5.6184056900480204E-3</v>
      </c>
      <c r="AU16" s="14">
        <v>1.3602138905609301E-2</v>
      </c>
      <c r="AV16" s="14">
        <v>2.8708049320345499E-2</v>
      </c>
      <c r="AW16" s="14"/>
      <c r="AX16" s="14">
        <v>0</v>
      </c>
      <c r="AY16" s="14">
        <v>1.51860861547637E-2</v>
      </c>
      <c r="AZ16" s="14">
        <v>1.24906677416005E-2</v>
      </c>
      <c r="BA16" s="14"/>
      <c r="BB16" s="14">
        <v>0</v>
      </c>
      <c r="BC16" s="14">
        <v>1.5809432375553299E-2</v>
      </c>
      <c r="BD16" s="14"/>
      <c r="BE16" s="14">
        <v>8.4157050697036308E-3</v>
      </c>
      <c r="BF16" s="14">
        <v>2.3204724761191401E-2</v>
      </c>
      <c r="BG16" s="14"/>
      <c r="BH16" s="14">
        <v>7.2529705717058199E-3</v>
      </c>
      <c r="BI16" s="14">
        <v>1.54257936575126E-2</v>
      </c>
    </row>
    <row r="17" spans="2:61" x14ac:dyDescent="0.35">
      <c r="B17" s="15" t="s">
        <v>86</v>
      </c>
      <c r="C17" s="20">
        <v>9.2444474899273099E-3</v>
      </c>
      <c r="D17" s="20">
        <v>6.5991797481909399E-3</v>
      </c>
      <c r="E17" s="20">
        <v>1.1692797022442299E-2</v>
      </c>
      <c r="F17" s="20"/>
      <c r="G17" s="20">
        <v>6.61841629504447E-3</v>
      </c>
      <c r="H17" s="20">
        <v>1.9171387715566101E-2</v>
      </c>
      <c r="I17" s="20">
        <v>5.0833032558085904E-3</v>
      </c>
      <c r="J17" s="20">
        <v>6.28040380083321E-3</v>
      </c>
      <c r="K17" s="20">
        <v>0</v>
      </c>
      <c r="L17" s="20">
        <v>1.5008737997563E-2</v>
      </c>
      <c r="M17" s="20"/>
      <c r="N17" s="20">
        <v>3.6515157081729701E-3</v>
      </c>
      <c r="O17" s="20">
        <v>1.03724337316257E-2</v>
      </c>
      <c r="P17" s="20"/>
      <c r="Q17" s="20">
        <v>3.7891918616729303E-2</v>
      </c>
      <c r="R17" s="20">
        <v>2.1784570508399E-2</v>
      </c>
      <c r="S17" s="20">
        <v>1.54523748825398E-2</v>
      </c>
      <c r="T17" s="20">
        <v>0</v>
      </c>
      <c r="U17" s="20">
        <v>0</v>
      </c>
      <c r="V17" s="20">
        <v>0</v>
      </c>
      <c r="W17" s="20">
        <v>8.7878088779982308E-3</v>
      </c>
      <c r="X17" s="20">
        <v>0</v>
      </c>
      <c r="Y17" s="20">
        <v>0</v>
      </c>
      <c r="Z17" s="20">
        <v>1.43846826996247E-2</v>
      </c>
      <c r="AA17" s="20"/>
      <c r="AB17" s="20">
        <v>6.8428602096677303E-3</v>
      </c>
      <c r="AC17" s="20">
        <v>7.6201802192432597E-3</v>
      </c>
      <c r="AD17" s="20">
        <v>1.08282523412952E-2</v>
      </c>
      <c r="AE17" s="20"/>
      <c r="AF17" s="20">
        <v>7.4335872397888903E-3</v>
      </c>
      <c r="AG17" s="20">
        <v>6.8498803227175697E-3</v>
      </c>
      <c r="AH17" s="20">
        <v>0</v>
      </c>
      <c r="AI17" s="20">
        <v>1.8466474580774501E-2</v>
      </c>
      <c r="AJ17" s="20"/>
      <c r="AK17" s="20">
        <v>1.01810182519875E-2</v>
      </c>
      <c r="AL17" s="20">
        <v>4.0222928202964898E-3</v>
      </c>
      <c r="AM17" s="20">
        <v>2.56578932572488E-2</v>
      </c>
      <c r="AN17" s="20">
        <v>5.8665822258430103E-2</v>
      </c>
      <c r="AO17" s="20"/>
      <c r="AP17" s="20">
        <v>0</v>
      </c>
      <c r="AQ17" s="20">
        <v>6.7700110008497797E-3</v>
      </c>
      <c r="AR17" s="20">
        <v>2.24432445405327E-3</v>
      </c>
      <c r="AS17" s="20"/>
      <c r="AT17" s="20">
        <v>0</v>
      </c>
      <c r="AU17" s="20">
        <v>0</v>
      </c>
      <c r="AV17" s="20">
        <v>1.8644763293062101E-2</v>
      </c>
      <c r="AW17" s="20"/>
      <c r="AX17" s="20">
        <v>0</v>
      </c>
      <c r="AY17" s="20">
        <v>5.8057034423058497E-3</v>
      </c>
      <c r="AZ17" s="20">
        <v>6.4421968123133302E-3</v>
      </c>
      <c r="BA17" s="20"/>
      <c r="BB17" s="20">
        <v>0</v>
      </c>
      <c r="BC17" s="20">
        <v>9.6562103449876098E-3</v>
      </c>
      <c r="BD17" s="20"/>
      <c r="BE17" s="20">
        <v>5.6473283974586104E-3</v>
      </c>
      <c r="BF17" s="20">
        <v>1.5776567661894E-2</v>
      </c>
      <c r="BG17" s="20"/>
      <c r="BH17" s="20">
        <v>3.9708818840385298E-3</v>
      </c>
      <c r="BI17" s="20">
        <v>1.06898685265006E-2</v>
      </c>
    </row>
    <row r="18" spans="2:61" x14ac:dyDescent="0.35">
      <c r="B18" s="16"/>
    </row>
    <row r="19" spans="2:61" x14ac:dyDescent="0.35">
      <c r="B19" t="s">
        <v>88</v>
      </c>
    </row>
    <row r="20" spans="2:61" x14ac:dyDescent="0.35">
      <c r="B20" t="s">
        <v>89</v>
      </c>
    </row>
    <row r="22" spans="2:61" x14ac:dyDescent="0.35">
      <c r="B22"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2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242</v>
      </c>
      <c r="C9" s="14">
        <v>0.599631683782609</v>
      </c>
      <c r="D9" s="14">
        <v>0.55450939444833303</v>
      </c>
      <c r="E9" s="14">
        <v>0.64122838051870601</v>
      </c>
      <c r="F9" s="14"/>
      <c r="G9" s="14">
        <v>0.38691597372516601</v>
      </c>
      <c r="H9" s="14">
        <v>0.51635847779147204</v>
      </c>
      <c r="I9" s="14">
        <v>0.58376401422497803</v>
      </c>
      <c r="J9" s="14">
        <v>0.62442236954031805</v>
      </c>
      <c r="K9" s="14">
        <v>0.71311450003210297</v>
      </c>
      <c r="L9" s="14">
        <v>0.75912440455525498</v>
      </c>
      <c r="M9" s="14"/>
      <c r="N9" s="14">
        <v>0.65749933540903605</v>
      </c>
      <c r="O9" s="14">
        <v>0.587960896899968</v>
      </c>
      <c r="P9" s="14"/>
      <c r="Q9" s="14">
        <v>0.51273026586888104</v>
      </c>
      <c r="R9" s="14">
        <v>0.53301573785787504</v>
      </c>
      <c r="S9" s="14">
        <v>0.55004637674268098</v>
      </c>
      <c r="T9" s="14">
        <v>0.48858577454407298</v>
      </c>
      <c r="U9" s="14">
        <v>0.55418672616407305</v>
      </c>
      <c r="V9" s="14">
        <v>0.60379812698324398</v>
      </c>
      <c r="W9" s="14">
        <v>0.69587048327854195</v>
      </c>
      <c r="X9" s="14">
        <v>0.64907737080654404</v>
      </c>
      <c r="Y9" s="14">
        <v>0.68434041262555301</v>
      </c>
      <c r="Z9" s="14">
        <v>0.54845876065820098</v>
      </c>
      <c r="AA9" s="14"/>
      <c r="AB9" s="14">
        <v>0.664214100809983</v>
      </c>
      <c r="AC9" s="14">
        <v>0.609317023924142</v>
      </c>
      <c r="AD9" s="14">
        <v>0.54712789473011203</v>
      </c>
      <c r="AE9" s="14"/>
      <c r="AF9" s="14">
        <v>0.68427594059836605</v>
      </c>
      <c r="AG9" s="14">
        <v>0.52533255035419202</v>
      </c>
      <c r="AH9" s="14">
        <v>0.69837567189213201</v>
      </c>
      <c r="AI9" s="14">
        <v>0.54962966282880399</v>
      </c>
      <c r="AJ9" s="14"/>
      <c r="AK9" s="14">
        <v>0.66720289421409096</v>
      </c>
      <c r="AL9" s="14">
        <v>0.50747274875728199</v>
      </c>
      <c r="AM9" s="14">
        <v>0.53249498080091295</v>
      </c>
      <c r="AN9" s="14">
        <v>0.69630684988536096</v>
      </c>
      <c r="AO9" s="14"/>
      <c r="AP9" s="14">
        <v>0.65317145971309498</v>
      </c>
      <c r="AQ9" s="14">
        <v>0.66328302980607101</v>
      </c>
      <c r="AR9" s="14">
        <v>0.53371746952833699</v>
      </c>
      <c r="AS9" s="14"/>
      <c r="AT9" s="14">
        <v>0.69065864451821202</v>
      </c>
      <c r="AU9" s="14">
        <v>0.60059147679398395</v>
      </c>
      <c r="AV9" s="14">
        <v>0.44894884908037802</v>
      </c>
      <c r="AW9" s="14"/>
      <c r="AX9" s="14">
        <v>0.68748466790930995</v>
      </c>
      <c r="AY9" s="14">
        <v>0.66236197412938302</v>
      </c>
      <c r="AZ9" s="14">
        <v>0.46261515647596801</v>
      </c>
      <c r="BA9" s="14"/>
      <c r="BB9" s="14">
        <v>0.60720209207472697</v>
      </c>
      <c r="BC9" s="14">
        <v>0.64877831750436599</v>
      </c>
      <c r="BD9" s="14"/>
      <c r="BE9" s="14">
        <v>0.60265139305113002</v>
      </c>
      <c r="BF9" s="14">
        <v>0.59414810002590601</v>
      </c>
      <c r="BG9" s="14"/>
      <c r="BH9" s="14">
        <v>0.62064450269439497</v>
      </c>
      <c r="BI9" s="14">
        <v>0.59387232232536502</v>
      </c>
    </row>
    <row r="10" spans="2:61" x14ac:dyDescent="0.35">
      <c r="B10" s="15" t="s">
        <v>243</v>
      </c>
      <c r="C10" s="14">
        <v>0.41713977483602799</v>
      </c>
      <c r="D10" s="14">
        <v>0.39058410149821599</v>
      </c>
      <c r="E10" s="14">
        <v>0.44010794942114201</v>
      </c>
      <c r="F10" s="14"/>
      <c r="G10" s="14">
        <v>0.54076754987779796</v>
      </c>
      <c r="H10" s="14">
        <v>0.54293678063316597</v>
      </c>
      <c r="I10" s="14">
        <v>0.46305346421244298</v>
      </c>
      <c r="J10" s="14">
        <v>0.40618131763375298</v>
      </c>
      <c r="K10" s="14">
        <v>0.31275996165283199</v>
      </c>
      <c r="L10" s="14">
        <v>0.22046830957188801</v>
      </c>
      <c r="M10" s="14"/>
      <c r="N10" s="14">
        <v>0.37188014690173898</v>
      </c>
      <c r="O10" s="14">
        <v>0.42626776702445501</v>
      </c>
      <c r="P10" s="14"/>
      <c r="Q10" s="14">
        <v>0.36837284973337397</v>
      </c>
      <c r="R10" s="14">
        <v>0.38940412123780199</v>
      </c>
      <c r="S10" s="14">
        <v>0.44977135410631602</v>
      </c>
      <c r="T10" s="14">
        <v>0.50601046829067398</v>
      </c>
      <c r="U10" s="14">
        <v>0.49645151435852902</v>
      </c>
      <c r="V10" s="14">
        <v>0.38935592987146</v>
      </c>
      <c r="W10" s="14">
        <v>0.46352699037533801</v>
      </c>
      <c r="X10" s="14">
        <v>0.37510369640517899</v>
      </c>
      <c r="Y10" s="14">
        <v>0.39110361744516797</v>
      </c>
      <c r="Z10" s="14">
        <v>0.364772418270978</v>
      </c>
      <c r="AA10" s="14"/>
      <c r="AB10" s="14">
        <v>0.35253140326494797</v>
      </c>
      <c r="AC10" s="14">
        <v>0.45301385489232798</v>
      </c>
      <c r="AD10" s="14">
        <v>0.454128854643016</v>
      </c>
      <c r="AE10" s="14"/>
      <c r="AF10" s="14">
        <v>0.360079918116473</v>
      </c>
      <c r="AG10" s="14">
        <v>0.470878427476289</v>
      </c>
      <c r="AH10" s="14">
        <v>0.28464777845526101</v>
      </c>
      <c r="AI10" s="14">
        <v>0.47892960846801502</v>
      </c>
      <c r="AJ10" s="14"/>
      <c r="AK10" s="14">
        <v>0.36787223873890301</v>
      </c>
      <c r="AL10" s="14">
        <v>0.50931864869111898</v>
      </c>
      <c r="AM10" s="14">
        <v>0.38468177786674101</v>
      </c>
      <c r="AN10" s="14">
        <v>0.39840115058365899</v>
      </c>
      <c r="AO10" s="14"/>
      <c r="AP10" s="14">
        <v>0.29320253775875199</v>
      </c>
      <c r="AQ10" s="14">
        <v>0.42596119004219901</v>
      </c>
      <c r="AR10" s="14">
        <v>0.45185825388592099</v>
      </c>
      <c r="AS10" s="14"/>
      <c r="AT10" s="14">
        <v>0.382998230854314</v>
      </c>
      <c r="AU10" s="14">
        <v>0.43714118494681198</v>
      </c>
      <c r="AV10" s="14">
        <v>0.46448269608499798</v>
      </c>
      <c r="AW10" s="14"/>
      <c r="AX10" s="14">
        <v>0.33421787126004499</v>
      </c>
      <c r="AY10" s="14">
        <v>0.40259479598175402</v>
      </c>
      <c r="AZ10" s="14">
        <v>0.48726522851110599</v>
      </c>
      <c r="BA10" s="14"/>
      <c r="BB10" s="14">
        <v>0.44075329150160503</v>
      </c>
      <c r="BC10" s="14">
        <v>0.39525827124291002</v>
      </c>
      <c r="BD10" s="14"/>
      <c r="BE10" s="14">
        <v>0.43757739905941201</v>
      </c>
      <c r="BF10" s="14">
        <v>0.38002645886710201</v>
      </c>
      <c r="BG10" s="14"/>
      <c r="BH10" s="14">
        <v>0.50614885002893695</v>
      </c>
      <c r="BI10" s="14">
        <v>0.39274345565757601</v>
      </c>
    </row>
    <row r="11" spans="2:61" ht="29" x14ac:dyDescent="0.35">
      <c r="B11" s="15" t="s">
        <v>244</v>
      </c>
      <c r="C11" s="14">
        <v>0.33052402626970701</v>
      </c>
      <c r="D11" s="14">
        <v>0.34186143375174</v>
      </c>
      <c r="E11" s="14">
        <v>0.315241075287233</v>
      </c>
      <c r="F11" s="14"/>
      <c r="G11" s="14">
        <v>0.27091111542164498</v>
      </c>
      <c r="H11" s="14">
        <v>0.29683217150545299</v>
      </c>
      <c r="I11" s="14">
        <v>0.37167558699791597</v>
      </c>
      <c r="J11" s="14">
        <v>0.28627813362979398</v>
      </c>
      <c r="K11" s="14">
        <v>0.32878886632730903</v>
      </c>
      <c r="L11" s="14">
        <v>0.41152556969350301</v>
      </c>
      <c r="M11" s="14"/>
      <c r="N11" s="14">
        <v>0.53624257053314495</v>
      </c>
      <c r="O11" s="14">
        <v>0.28903457196447602</v>
      </c>
      <c r="P11" s="14"/>
      <c r="Q11" s="14">
        <v>0.274829548668447</v>
      </c>
      <c r="R11" s="14">
        <v>0.199856278476569</v>
      </c>
      <c r="S11" s="14">
        <v>0.30929963681344902</v>
      </c>
      <c r="T11" s="14">
        <v>0.30955572723157498</v>
      </c>
      <c r="U11" s="14">
        <v>0.42072445664137198</v>
      </c>
      <c r="V11" s="14">
        <v>0.38407869375766501</v>
      </c>
      <c r="W11" s="14">
        <v>0.33810729765328901</v>
      </c>
      <c r="X11" s="14">
        <v>0.38394893422022602</v>
      </c>
      <c r="Y11" s="14">
        <v>0.45157548823044702</v>
      </c>
      <c r="Z11" s="14">
        <v>0.282291643252775</v>
      </c>
      <c r="AA11" s="14"/>
      <c r="AB11" s="14">
        <v>0.41645055141200799</v>
      </c>
      <c r="AC11" s="14">
        <v>0.31186816666098399</v>
      </c>
      <c r="AD11" s="14">
        <v>0.31222450053140599</v>
      </c>
      <c r="AE11" s="14"/>
      <c r="AF11" s="14">
        <v>0.40381864626297198</v>
      </c>
      <c r="AG11" s="14">
        <v>0.29416185811062601</v>
      </c>
      <c r="AH11" s="14">
        <v>0.32034708833827202</v>
      </c>
      <c r="AI11" s="14">
        <v>0.21919458236886399</v>
      </c>
      <c r="AJ11" s="14"/>
      <c r="AK11" s="14">
        <v>0.366985365684317</v>
      </c>
      <c r="AL11" s="14">
        <v>0.29364872080020299</v>
      </c>
      <c r="AM11" s="14">
        <v>0.27922651171037299</v>
      </c>
      <c r="AN11" s="14">
        <v>0.33630348900108598</v>
      </c>
      <c r="AO11" s="14"/>
      <c r="AP11" s="14">
        <v>0.39142111953233399</v>
      </c>
      <c r="AQ11" s="14">
        <v>0.37818999742293402</v>
      </c>
      <c r="AR11" s="14">
        <v>0.28915033000534501</v>
      </c>
      <c r="AS11" s="14"/>
      <c r="AT11" s="14">
        <v>0.40174715527374999</v>
      </c>
      <c r="AU11" s="14">
        <v>0.33722921908692499</v>
      </c>
      <c r="AV11" s="14">
        <v>0.25566894051563499</v>
      </c>
      <c r="AW11" s="14"/>
      <c r="AX11" s="14">
        <v>0.37702676560794701</v>
      </c>
      <c r="AY11" s="14">
        <v>0.34119893292133202</v>
      </c>
      <c r="AZ11" s="14">
        <v>0.31290121820339101</v>
      </c>
      <c r="BA11" s="14"/>
      <c r="BB11" s="14">
        <v>0.54420677936250705</v>
      </c>
      <c r="BC11" s="14">
        <v>0.34965667808316903</v>
      </c>
      <c r="BD11" s="14"/>
      <c r="BE11" s="14">
        <v>0.37268425831185598</v>
      </c>
      <c r="BF11" s="14">
        <v>0.253963952750341</v>
      </c>
      <c r="BG11" s="14"/>
      <c r="BH11" s="14">
        <v>0.30471624723470397</v>
      </c>
      <c r="BI11" s="14">
        <v>0.337597628745189</v>
      </c>
    </row>
    <row r="12" spans="2:61" x14ac:dyDescent="0.35">
      <c r="B12" s="15" t="s">
        <v>245</v>
      </c>
      <c r="C12" s="14">
        <v>0.29989920996201602</v>
      </c>
      <c r="D12" s="14">
        <v>0.33127733709683399</v>
      </c>
      <c r="E12" s="14">
        <v>0.27397125918398302</v>
      </c>
      <c r="F12" s="14"/>
      <c r="G12" s="14">
        <v>0.35108981429875002</v>
      </c>
      <c r="H12" s="14">
        <v>0.28742524426134303</v>
      </c>
      <c r="I12" s="14">
        <v>0.29882934004759198</v>
      </c>
      <c r="J12" s="14">
        <v>0.34080464838226998</v>
      </c>
      <c r="K12" s="14">
        <v>0.28299537536526898</v>
      </c>
      <c r="L12" s="14">
        <v>0.24922444879483099</v>
      </c>
      <c r="M12" s="14"/>
      <c r="N12" s="14">
        <v>0.26849690356662698</v>
      </c>
      <c r="O12" s="14">
        <v>0.30623244822663198</v>
      </c>
      <c r="P12" s="14"/>
      <c r="Q12" s="14">
        <v>0.23270459507037</v>
      </c>
      <c r="R12" s="14">
        <v>0.38463991275126402</v>
      </c>
      <c r="S12" s="14">
        <v>0.32547181240346001</v>
      </c>
      <c r="T12" s="14">
        <v>0.37417575589177998</v>
      </c>
      <c r="U12" s="14">
        <v>0.335199261345347</v>
      </c>
      <c r="V12" s="14">
        <v>0.27882861177356</v>
      </c>
      <c r="W12" s="14">
        <v>0.24374891004970001</v>
      </c>
      <c r="X12" s="14">
        <v>0.24869272505189199</v>
      </c>
      <c r="Y12" s="14">
        <v>0.238812851432679</v>
      </c>
      <c r="Z12" s="14">
        <v>0.33592677360048701</v>
      </c>
      <c r="AA12" s="14"/>
      <c r="AB12" s="14">
        <v>0.22344825167683399</v>
      </c>
      <c r="AC12" s="14">
        <v>0.30879124744620801</v>
      </c>
      <c r="AD12" s="14">
        <v>0.32718246033470599</v>
      </c>
      <c r="AE12" s="14"/>
      <c r="AF12" s="14">
        <v>0.24854831150411499</v>
      </c>
      <c r="AG12" s="14">
        <v>0.33889996574954101</v>
      </c>
      <c r="AH12" s="14">
        <v>0.21729523488393701</v>
      </c>
      <c r="AI12" s="14">
        <v>0.35178462418217499</v>
      </c>
      <c r="AJ12" s="14"/>
      <c r="AK12" s="14">
        <v>0.23621875588834201</v>
      </c>
      <c r="AL12" s="14">
        <v>0.379956039229848</v>
      </c>
      <c r="AM12" s="14">
        <v>0.28648802387908201</v>
      </c>
      <c r="AN12" s="14">
        <v>0.24502732785620901</v>
      </c>
      <c r="AO12" s="14"/>
      <c r="AP12" s="14">
        <v>0.29867190395929499</v>
      </c>
      <c r="AQ12" s="14">
        <v>0.26948952274620602</v>
      </c>
      <c r="AR12" s="14">
        <v>0.317193325102052</v>
      </c>
      <c r="AS12" s="14"/>
      <c r="AT12" s="14">
        <v>0.25786320706993698</v>
      </c>
      <c r="AU12" s="14">
        <v>0.32357016922937099</v>
      </c>
      <c r="AV12" s="14">
        <v>0.33318436306730997</v>
      </c>
      <c r="AW12" s="14"/>
      <c r="AX12" s="14">
        <v>0.26314333757700198</v>
      </c>
      <c r="AY12" s="14">
        <v>0.312324307710381</v>
      </c>
      <c r="AZ12" s="14">
        <v>0.30706337086655799</v>
      </c>
      <c r="BA12" s="14"/>
      <c r="BB12" s="14">
        <v>0.27202001442729101</v>
      </c>
      <c r="BC12" s="14">
        <v>0.263437133441069</v>
      </c>
      <c r="BD12" s="14"/>
      <c r="BE12" s="14">
        <v>0.294248950685633</v>
      </c>
      <c r="BF12" s="14">
        <v>0.31015969109909602</v>
      </c>
      <c r="BG12" s="14"/>
      <c r="BH12" s="14">
        <v>0.30460529125297398</v>
      </c>
      <c r="BI12" s="14">
        <v>0.29860932956493202</v>
      </c>
    </row>
    <row r="13" spans="2:61" x14ac:dyDescent="0.35">
      <c r="B13" s="15" t="s">
        <v>246</v>
      </c>
      <c r="C13" s="14">
        <v>0.25192043563099997</v>
      </c>
      <c r="D13" s="14">
        <v>0.27639087204967999</v>
      </c>
      <c r="E13" s="14">
        <v>0.23183754962164699</v>
      </c>
      <c r="F13" s="14"/>
      <c r="G13" s="14">
        <v>0.12669849073377601</v>
      </c>
      <c r="H13" s="14">
        <v>0.29091355487107901</v>
      </c>
      <c r="I13" s="14">
        <v>0.254596040974649</v>
      </c>
      <c r="J13" s="14">
        <v>0.287876818894437</v>
      </c>
      <c r="K13" s="14">
        <v>0.27519445513644503</v>
      </c>
      <c r="L13" s="14">
        <v>0.24459084114586299</v>
      </c>
      <c r="M13" s="14"/>
      <c r="N13" s="14">
        <v>0.19024126403150901</v>
      </c>
      <c r="O13" s="14">
        <v>0.26435993242417399</v>
      </c>
      <c r="P13" s="14"/>
      <c r="Q13" s="14">
        <v>0.174582613337325</v>
      </c>
      <c r="R13" s="14">
        <v>0.27188062621147002</v>
      </c>
      <c r="S13" s="14">
        <v>0.30216252730448101</v>
      </c>
      <c r="T13" s="14">
        <v>0.271308633233525</v>
      </c>
      <c r="U13" s="14">
        <v>0.30120361062298701</v>
      </c>
      <c r="V13" s="14">
        <v>0.26587329675923899</v>
      </c>
      <c r="W13" s="14">
        <v>0.26184649563349699</v>
      </c>
      <c r="X13" s="14">
        <v>0.23167899412239201</v>
      </c>
      <c r="Y13" s="14">
        <v>0.20802691367041301</v>
      </c>
      <c r="Z13" s="14">
        <v>0.20734750241545299</v>
      </c>
      <c r="AA13" s="14"/>
      <c r="AB13" s="14">
        <v>0.240524699345565</v>
      </c>
      <c r="AC13" s="14">
        <v>0.208177247216532</v>
      </c>
      <c r="AD13" s="14">
        <v>0.28773316820442202</v>
      </c>
      <c r="AE13" s="14"/>
      <c r="AF13" s="14">
        <v>0.23795780014119</v>
      </c>
      <c r="AG13" s="14">
        <v>0.30828511217578303</v>
      </c>
      <c r="AH13" s="14">
        <v>0.13661633333440401</v>
      </c>
      <c r="AI13" s="14">
        <v>0.18090944461044101</v>
      </c>
      <c r="AJ13" s="14"/>
      <c r="AK13" s="14">
        <v>0.25774539547125502</v>
      </c>
      <c r="AL13" s="14">
        <v>0.279948355779992</v>
      </c>
      <c r="AM13" s="14">
        <v>0.19572726098252399</v>
      </c>
      <c r="AN13" s="14">
        <v>0.17630909317205001</v>
      </c>
      <c r="AO13" s="14"/>
      <c r="AP13" s="14">
        <v>0.217468354815751</v>
      </c>
      <c r="AQ13" s="14">
        <v>0.25999951987907</v>
      </c>
      <c r="AR13" s="14">
        <v>0.25930212937491998</v>
      </c>
      <c r="AS13" s="14"/>
      <c r="AT13" s="14">
        <v>0.23383187615154699</v>
      </c>
      <c r="AU13" s="14">
        <v>0.23513177430472201</v>
      </c>
      <c r="AV13" s="14">
        <v>0.32188033202670302</v>
      </c>
      <c r="AW13" s="14"/>
      <c r="AX13" s="14">
        <v>0.26539443452098699</v>
      </c>
      <c r="AY13" s="14">
        <v>0.22977341587899</v>
      </c>
      <c r="AZ13" s="14">
        <v>0.28209417591276598</v>
      </c>
      <c r="BA13" s="14"/>
      <c r="BB13" s="14">
        <v>0.17859059794592599</v>
      </c>
      <c r="BC13" s="14">
        <v>0.20508799591042601</v>
      </c>
      <c r="BD13" s="14"/>
      <c r="BE13" s="14">
        <v>0.25155447009721299</v>
      </c>
      <c r="BF13" s="14">
        <v>0.25258500379903698</v>
      </c>
      <c r="BG13" s="14"/>
      <c r="BH13" s="14">
        <v>0.23678760054568901</v>
      </c>
      <c r="BI13" s="14">
        <v>0.25606816409594502</v>
      </c>
    </row>
    <row r="14" spans="2:61" x14ac:dyDescent="0.35">
      <c r="B14" s="15" t="s">
        <v>247</v>
      </c>
      <c r="C14" s="14">
        <v>0.22087032568853601</v>
      </c>
      <c r="D14" s="14">
        <v>0.22052622143963399</v>
      </c>
      <c r="E14" s="14">
        <v>0.22082072956634699</v>
      </c>
      <c r="F14" s="14"/>
      <c r="G14" s="14">
        <v>0.39154409473061103</v>
      </c>
      <c r="H14" s="14">
        <v>0.26413881250286098</v>
      </c>
      <c r="I14" s="14">
        <v>0.204651023904488</v>
      </c>
      <c r="J14" s="14">
        <v>0.200063777537489</v>
      </c>
      <c r="K14" s="14">
        <v>0.21630395129883401</v>
      </c>
      <c r="L14" s="14">
        <v>8.6123473870535594E-2</v>
      </c>
      <c r="M14" s="14"/>
      <c r="N14" s="14">
        <v>0.17360117267133901</v>
      </c>
      <c r="O14" s="14">
        <v>0.23040360024662601</v>
      </c>
      <c r="P14" s="14"/>
      <c r="Q14" s="14">
        <v>0.31686602645089401</v>
      </c>
      <c r="R14" s="14">
        <v>0.30734721815428001</v>
      </c>
      <c r="S14" s="14">
        <v>0.23037871213720801</v>
      </c>
      <c r="T14" s="14">
        <v>0.254086122230893</v>
      </c>
      <c r="U14" s="14">
        <v>0.180106613334958</v>
      </c>
      <c r="V14" s="14">
        <v>0.203006327508719</v>
      </c>
      <c r="W14" s="14">
        <v>0.170077649788277</v>
      </c>
      <c r="X14" s="14">
        <v>0.13771883246183</v>
      </c>
      <c r="Y14" s="14">
        <v>0.17084579490911</v>
      </c>
      <c r="Z14" s="14">
        <v>0.208567319642637</v>
      </c>
      <c r="AA14" s="14"/>
      <c r="AB14" s="14">
        <v>0.21046501703603401</v>
      </c>
      <c r="AC14" s="14">
        <v>0.249194465335562</v>
      </c>
      <c r="AD14" s="14">
        <v>0.22030786336142</v>
      </c>
      <c r="AE14" s="14"/>
      <c r="AF14" s="14">
        <v>0.184590290979291</v>
      </c>
      <c r="AG14" s="14">
        <v>0.25265133709103799</v>
      </c>
      <c r="AH14" s="14">
        <v>0.33371699315901099</v>
      </c>
      <c r="AI14" s="14">
        <v>0.217155253037525</v>
      </c>
      <c r="AJ14" s="14"/>
      <c r="AK14" s="14">
        <v>0.20199047085821401</v>
      </c>
      <c r="AL14" s="14">
        <v>0.26406892309552799</v>
      </c>
      <c r="AM14" s="14">
        <v>0.24260723610436</v>
      </c>
      <c r="AN14" s="14">
        <v>8.0341710939307504E-2</v>
      </c>
      <c r="AO14" s="14"/>
      <c r="AP14" s="14">
        <v>0.26473050723255498</v>
      </c>
      <c r="AQ14" s="14">
        <v>0.20563697545984699</v>
      </c>
      <c r="AR14" s="14">
        <v>0.224929145082853</v>
      </c>
      <c r="AS14" s="14"/>
      <c r="AT14" s="14">
        <v>0.17918134024631499</v>
      </c>
      <c r="AU14" s="14">
        <v>0.25232126119167497</v>
      </c>
      <c r="AV14" s="14">
        <v>0.239589155331908</v>
      </c>
      <c r="AW14" s="14"/>
      <c r="AX14" s="14">
        <v>0.202326966040561</v>
      </c>
      <c r="AY14" s="14">
        <v>0.23093177200842399</v>
      </c>
      <c r="AZ14" s="14">
        <v>0.21861715157532399</v>
      </c>
      <c r="BA14" s="14"/>
      <c r="BB14" s="14">
        <v>0.17231517230781199</v>
      </c>
      <c r="BC14" s="14">
        <v>0.18655545067221199</v>
      </c>
      <c r="BD14" s="14"/>
      <c r="BE14" s="14">
        <v>0.23052909925806001</v>
      </c>
      <c r="BF14" s="14">
        <v>0.203330659069756</v>
      </c>
      <c r="BG14" s="14"/>
      <c r="BH14" s="14">
        <v>0.20061472487870299</v>
      </c>
      <c r="BI14" s="14">
        <v>0.22642214275254899</v>
      </c>
    </row>
    <row r="15" spans="2:61" x14ac:dyDescent="0.35">
      <c r="B15" s="15" t="s">
        <v>248</v>
      </c>
      <c r="C15" s="14">
        <v>0.164813116976431</v>
      </c>
      <c r="D15" s="14">
        <v>0.17150665409930099</v>
      </c>
      <c r="E15" s="14">
        <v>0.160049000085002</v>
      </c>
      <c r="F15" s="14"/>
      <c r="G15" s="14">
        <v>9.1018496109056199E-2</v>
      </c>
      <c r="H15" s="14">
        <v>8.3618564207156798E-2</v>
      </c>
      <c r="I15" s="14">
        <v>0.182491304344849</v>
      </c>
      <c r="J15" s="14">
        <v>0.20451693004943799</v>
      </c>
      <c r="K15" s="14">
        <v>0.17283471374481699</v>
      </c>
      <c r="L15" s="14">
        <v>0.24639563896376701</v>
      </c>
      <c r="M15" s="14"/>
      <c r="N15" s="14">
        <v>0.19104848181341</v>
      </c>
      <c r="O15" s="14">
        <v>0.15952195095888899</v>
      </c>
      <c r="P15" s="14"/>
      <c r="Q15" s="14">
        <v>0.118331620591668</v>
      </c>
      <c r="R15" s="14">
        <v>0.136192882364089</v>
      </c>
      <c r="S15" s="14">
        <v>0.17379403357003201</v>
      </c>
      <c r="T15" s="14">
        <v>0.16742416923668599</v>
      </c>
      <c r="U15" s="14">
        <v>0.120038874745355</v>
      </c>
      <c r="V15" s="14">
        <v>0.20025665423574701</v>
      </c>
      <c r="W15" s="14">
        <v>0.125603061166352</v>
      </c>
      <c r="X15" s="14">
        <v>0.14773199220081801</v>
      </c>
      <c r="Y15" s="14">
        <v>0.241139051629187</v>
      </c>
      <c r="Z15" s="14">
        <v>0.178856421999251</v>
      </c>
      <c r="AA15" s="14"/>
      <c r="AB15" s="14">
        <v>0.180185956235801</v>
      </c>
      <c r="AC15" s="14">
        <v>0.152934925974751</v>
      </c>
      <c r="AD15" s="14">
        <v>0.149486609955507</v>
      </c>
      <c r="AE15" s="14"/>
      <c r="AF15" s="14">
        <v>0.19788832422784</v>
      </c>
      <c r="AG15" s="14">
        <v>0.13135822948274001</v>
      </c>
      <c r="AH15" s="14">
        <v>0.19630690465213299</v>
      </c>
      <c r="AI15" s="14">
        <v>0.16001843105895699</v>
      </c>
      <c r="AJ15" s="14"/>
      <c r="AK15" s="14">
        <v>0.20888839103218301</v>
      </c>
      <c r="AL15" s="14">
        <v>0.13209867767213099</v>
      </c>
      <c r="AM15" s="14">
        <v>0.14177105481962199</v>
      </c>
      <c r="AN15" s="14">
        <v>8.98236936397942E-2</v>
      </c>
      <c r="AO15" s="14"/>
      <c r="AP15" s="14">
        <v>0.25358918479446502</v>
      </c>
      <c r="AQ15" s="14">
        <v>0.17787515975120399</v>
      </c>
      <c r="AR15" s="14">
        <v>0.14061376673400799</v>
      </c>
      <c r="AS15" s="14"/>
      <c r="AT15" s="14">
        <v>0.21794527995577601</v>
      </c>
      <c r="AU15" s="14">
        <v>0.14386407773356699</v>
      </c>
      <c r="AV15" s="14">
        <v>0.15730296661669499</v>
      </c>
      <c r="AW15" s="14"/>
      <c r="AX15" s="14">
        <v>0.26795447690344898</v>
      </c>
      <c r="AY15" s="14">
        <v>0.16195541920442699</v>
      </c>
      <c r="AZ15" s="14">
        <v>0.11662077667278301</v>
      </c>
      <c r="BA15" s="14"/>
      <c r="BB15" s="14">
        <v>0.20787210354355701</v>
      </c>
      <c r="BC15" s="14">
        <v>0.152743575829031</v>
      </c>
      <c r="BD15" s="14"/>
      <c r="BE15" s="14">
        <v>0.154715270726108</v>
      </c>
      <c r="BF15" s="14">
        <v>0.18315010929988601</v>
      </c>
      <c r="BG15" s="14"/>
      <c r="BH15" s="14">
        <v>0.177281894304674</v>
      </c>
      <c r="BI15" s="14">
        <v>0.16139557476732899</v>
      </c>
    </row>
    <row r="16" spans="2:61" x14ac:dyDescent="0.35">
      <c r="B16" s="15" t="s">
        <v>249</v>
      </c>
      <c r="C16" s="14">
        <v>0.113140042211992</v>
      </c>
      <c r="D16" s="14">
        <v>0.14486514083128901</v>
      </c>
      <c r="E16" s="14">
        <v>8.1403074745189596E-2</v>
      </c>
      <c r="F16" s="14"/>
      <c r="G16" s="14">
        <v>0.213767584804641</v>
      </c>
      <c r="H16" s="14">
        <v>0.12391829210550501</v>
      </c>
      <c r="I16" s="14">
        <v>8.59703536838822E-2</v>
      </c>
      <c r="J16" s="14">
        <v>8.5743546286903796E-2</v>
      </c>
      <c r="K16" s="14">
        <v>9.4594862570269195E-2</v>
      </c>
      <c r="L16" s="14">
        <v>9.8558605014424594E-2</v>
      </c>
      <c r="M16" s="14"/>
      <c r="N16" s="14">
        <v>0.150710156919723</v>
      </c>
      <c r="O16" s="14">
        <v>0.10556287622051599</v>
      </c>
      <c r="P16" s="14"/>
      <c r="Q16" s="14">
        <v>4.37447760823967E-2</v>
      </c>
      <c r="R16" s="14">
        <v>7.5339996093404402E-2</v>
      </c>
      <c r="S16" s="14">
        <v>0.14576112363497401</v>
      </c>
      <c r="T16" s="14">
        <v>8.0418315699649995E-2</v>
      </c>
      <c r="U16" s="14">
        <v>0.18200124565912401</v>
      </c>
      <c r="V16" s="14">
        <v>9.0263195632659096E-2</v>
      </c>
      <c r="W16" s="14">
        <v>0.11235628792065699</v>
      </c>
      <c r="X16" s="14">
        <v>0.213334385504481</v>
      </c>
      <c r="Y16" s="14">
        <v>0.14581878066718501</v>
      </c>
      <c r="Z16" s="14">
        <v>0</v>
      </c>
      <c r="AA16" s="14"/>
      <c r="AB16" s="14">
        <v>0.14766334497042199</v>
      </c>
      <c r="AC16" s="14">
        <v>9.3964346815619104E-2</v>
      </c>
      <c r="AD16" s="14">
        <v>0.126613141669216</v>
      </c>
      <c r="AE16" s="14"/>
      <c r="AF16" s="14">
        <v>0.11359122960010599</v>
      </c>
      <c r="AG16" s="14">
        <v>0.130180862095263</v>
      </c>
      <c r="AH16" s="14">
        <v>7.8430499214048599E-2</v>
      </c>
      <c r="AI16" s="14">
        <v>8.9642747285218205E-2</v>
      </c>
      <c r="AJ16" s="14"/>
      <c r="AK16" s="14">
        <v>0.10932649891912</v>
      </c>
      <c r="AL16" s="14">
        <v>0.14365884395734299</v>
      </c>
      <c r="AM16" s="14">
        <v>9.2974466673417897E-2</v>
      </c>
      <c r="AN16" s="14">
        <v>7.2717598215868498E-2</v>
      </c>
      <c r="AO16" s="14"/>
      <c r="AP16" s="14">
        <v>8.2084523658543004E-2</v>
      </c>
      <c r="AQ16" s="14">
        <v>0.11300097215145199</v>
      </c>
      <c r="AR16" s="14">
        <v>0.13769823889341601</v>
      </c>
      <c r="AS16" s="14"/>
      <c r="AT16" s="14">
        <v>0.117556362759327</v>
      </c>
      <c r="AU16" s="14">
        <v>0.111287366464766</v>
      </c>
      <c r="AV16" s="14">
        <v>0.14739732488330001</v>
      </c>
      <c r="AW16" s="14"/>
      <c r="AX16" s="14">
        <v>8.4250132001479405E-2</v>
      </c>
      <c r="AY16" s="14">
        <v>9.4177248163440294E-2</v>
      </c>
      <c r="AZ16" s="14">
        <v>0.175004064929246</v>
      </c>
      <c r="BA16" s="14"/>
      <c r="BB16" s="14">
        <v>0.202755696352524</v>
      </c>
      <c r="BC16" s="14">
        <v>0.121114810402531</v>
      </c>
      <c r="BD16" s="14"/>
      <c r="BE16" s="14">
        <v>0.13344253706609599</v>
      </c>
      <c r="BF16" s="14">
        <v>7.6272111857556404E-2</v>
      </c>
      <c r="BG16" s="14"/>
      <c r="BH16" s="14">
        <v>0.121120789479311</v>
      </c>
      <c r="BI16" s="14">
        <v>0.110952615174983</v>
      </c>
    </row>
    <row r="17" spans="2:61" ht="29" x14ac:dyDescent="0.35">
      <c r="B17" s="15" t="s">
        <v>250</v>
      </c>
      <c r="C17" s="14">
        <v>9.6499494542498704E-2</v>
      </c>
      <c r="D17" s="14">
        <v>0.10305977357454001</v>
      </c>
      <c r="E17" s="14">
        <v>9.1335706705891695E-2</v>
      </c>
      <c r="F17" s="14"/>
      <c r="G17" s="14">
        <v>9.7503214358266102E-2</v>
      </c>
      <c r="H17" s="14">
        <v>7.9104954507972905E-2</v>
      </c>
      <c r="I17" s="14">
        <v>0.108933331523122</v>
      </c>
      <c r="J17" s="14">
        <v>9.0556790534517803E-2</v>
      </c>
      <c r="K17" s="14">
        <v>9.1589434518835597E-2</v>
      </c>
      <c r="L17" s="14">
        <v>0.110891365001971</v>
      </c>
      <c r="M17" s="14"/>
      <c r="N17" s="14">
        <v>0.10867317264107799</v>
      </c>
      <c r="O17" s="14">
        <v>9.4044298959591904E-2</v>
      </c>
      <c r="P17" s="14"/>
      <c r="Q17" s="14">
        <v>0.178202309864396</v>
      </c>
      <c r="R17" s="14">
        <v>7.1780287991293004E-2</v>
      </c>
      <c r="S17" s="14">
        <v>9.2527884281146902E-2</v>
      </c>
      <c r="T17" s="14">
        <v>8.6240143980675699E-2</v>
      </c>
      <c r="U17" s="14">
        <v>0.125733297721592</v>
      </c>
      <c r="V17" s="14">
        <v>0.18935463251162599</v>
      </c>
      <c r="W17" s="14">
        <v>7.7180805680372E-2</v>
      </c>
      <c r="X17" s="14">
        <v>4.4526534943832102E-2</v>
      </c>
      <c r="Y17" s="14">
        <v>9.7686960535889697E-2</v>
      </c>
      <c r="Z17" s="14">
        <v>9.7968808211978203E-2</v>
      </c>
      <c r="AA17" s="14"/>
      <c r="AB17" s="14">
        <v>0.104323592629124</v>
      </c>
      <c r="AC17" s="14">
        <v>0.102080950565016</v>
      </c>
      <c r="AD17" s="14">
        <v>8.8139601948609203E-2</v>
      </c>
      <c r="AE17" s="14"/>
      <c r="AF17" s="14">
        <v>0.11073114204026201</v>
      </c>
      <c r="AG17" s="14">
        <v>7.4596033352426094E-2</v>
      </c>
      <c r="AH17" s="14">
        <v>0.23962760360815599</v>
      </c>
      <c r="AI17" s="14">
        <v>8.3062565877714697E-2</v>
      </c>
      <c r="AJ17" s="14"/>
      <c r="AK17" s="14">
        <v>0.11800194431399701</v>
      </c>
      <c r="AL17" s="14">
        <v>6.7124099342007401E-2</v>
      </c>
      <c r="AM17" s="14">
        <v>0.10375310139925099</v>
      </c>
      <c r="AN17" s="14">
        <v>0</v>
      </c>
      <c r="AO17" s="14"/>
      <c r="AP17" s="14">
        <v>0.17304940572771799</v>
      </c>
      <c r="AQ17" s="14">
        <v>9.2332860511645201E-2</v>
      </c>
      <c r="AR17" s="14">
        <v>8.1900498425083901E-2</v>
      </c>
      <c r="AS17" s="14"/>
      <c r="AT17" s="14">
        <v>0.146957205584688</v>
      </c>
      <c r="AU17" s="14">
        <v>8.9445062211986004E-2</v>
      </c>
      <c r="AV17" s="14">
        <v>5.30614867348757E-2</v>
      </c>
      <c r="AW17" s="14"/>
      <c r="AX17" s="14">
        <v>0.16708663714094599</v>
      </c>
      <c r="AY17" s="14">
        <v>9.0741246295051606E-2</v>
      </c>
      <c r="AZ17" s="14">
        <v>7.6750170135316695E-2</v>
      </c>
      <c r="BA17" s="14"/>
      <c r="BB17" s="14">
        <v>8.3700903551254396E-2</v>
      </c>
      <c r="BC17" s="14">
        <v>9.0911648848268994E-2</v>
      </c>
      <c r="BD17" s="14"/>
      <c r="BE17" s="14">
        <v>0.10918961190266099</v>
      </c>
      <c r="BF17" s="14">
        <v>7.3455116677308002E-2</v>
      </c>
      <c r="BG17" s="14"/>
      <c r="BH17" s="14">
        <v>9.2423406074704006E-2</v>
      </c>
      <c r="BI17" s="14">
        <v>9.7616701468246497E-2</v>
      </c>
    </row>
    <row r="18" spans="2:61" ht="29" x14ac:dyDescent="0.35">
      <c r="B18" s="15" t="s">
        <v>251</v>
      </c>
      <c r="C18" s="14">
        <v>1.26221081563072E-2</v>
      </c>
      <c r="D18" s="14">
        <v>6.4402664153438002E-3</v>
      </c>
      <c r="E18" s="14">
        <v>1.8275465251041501E-2</v>
      </c>
      <c r="F18" s="14"/>
      <c r="G18" s="14">
        <v>2.6062000491767202E-2</v>
      </c>
      <c r="H18" s="14">
        <v>1.4549407631346999E-2</v>
      </c>
      <c r="I18" s="14">
        <v>4.89651202399963E-3</v>
      </c>
      <c r="J18" s="14">
        <v>0</v>
      </c>
      <c r="K18" s="14">
        <v>7.7786398146545196E-3</v>
      </c>
      <c r="L18" s="14">
        <v>2.5700394674366599E-2</v>
      </c>
      <c r="M18" s="14"/>
      <c r="N18" s="14">
        <v>1.3970103826738699E-2</v>
      </c>
      <c r="O18" s="14">
        <v>1.2350243483279E-2</v>
      </c>
      <c r="P18" s="14"/>
      <c r="Q18" s="14">
        <v>5.2011716933095101E-2</v>
      </c>
      <c r="R18" s="14">
        <v>1.34587047064447E-2</v>
      </c>
      <c r="S18" s="14">
        <v>0</v>
      </c>
      <c r="T18" s="14">
        <v>0</v>
      </c>
      <c r="U18" s="14">
        <v>0</v>
      </c>
      <c r="V18" s="14">
        <v>1.9067000744448399E-2</v>
      </c>
      <c r="W18" s="14">
        <v>0</v>
      </c>
      <c r="X18" s="14">
        <v>2.78682879745452E-2</v>
      </c>
      <c r="Y18" s="14">
        <v>5.7420597657706898E-3</v>
      </c>
      <c r="Z18" s="14">
        <v>3.4835722531040898E-2</v>
      </c>
      <c r="AA18" s="14"/>
      <c r="AB18" s="14">
        <v>9.4270464735819199E-3</v>
      </c>
      <c r="AC18" s="14">
        <v>1.7053275293629998E-2</v>
      </c>
      <c r="AD18" s="14">
        <v>1.14662968703806E-2</v>
      </c>
      <c r="AE18" s="14"/>
      <c r="AF18" s="14">
        <v>1.0763527061690301E-2</v>
      </c>
      <c r="AG18" s="14">
        <v>1.23330332274266E-2</v>
      </c>
      <c r="AH18" s="14">
        <v>1.7887777057255E-2</v>
      </c>
      <c r="AI18" s="14">
        <v>1.8579723561543499E-2</v>
      </c>
      <c r="AJ18" s="14"/>
      <c r="AK18" s="14">
        <v>1.4055109794039599E-2</v>
      </c>
      <c r="AL18" s="14">
        <v>9.3230507699156896E-3</v>
      </c>
      <c r="AM18" s="14">
        <v>2.07369600650394E-2</v>
      </c>
      <c r="AN18" s="14">
        <v>5.8665822258430103E-2</v>
      </c>
      <c r="AO18" s="14"/>
      <c r="AP18" s="14">
        <v>0</v>
      </c>
      <c r="AQ18" s="14">
        <v>1.7828496115351498E-2</v>
      </c>
      <c r="AR18" s="14">
        <v>1.0988207231341999E-2</v>
      </c>
      <c r="AS18" s="14"/>
      <c r="AT18" s="14">
        <v>1.14154008313138E-2</v>
      </c>
      <c r="AU18" s="14">
        <v>1.3273733439142E-2</v>
      </c>
      <c r="AV18" s="14">
        <v>1.17878395496695E-2</v>
      </c>
      <c r="AW18" s="14"/>
      <c r="AX18" s="14">
        <v>0</v>
      </c>
      <c r="AY18" s="14">
        <v>1.7860997069345401E-2</v>
      </c>
      <c r="AZ18" s="14">
        <v>1.26721965913389E-2</v>
      </c>
      <c r="BA18" s="14"/>
      <c r="BB18" s="14">
        <v>1.3106169583177601E-2</v>
      </c>
      <c r="BC18" s="14">
        <v>1.76927985316594E-2</v>
      </c>
      <c r="BD18" s="14"/>
      <c r="BE18" s="14">
        <v>3.91474750587244E-3</v>
      </c>
      <c r="BF18" s="14">
        <v>2.84340745347289E-2</v>
      </c>
      <c r="BG18" s="14"/>
      <c r="BH18" s="14">
        <v>2.03415369292974E-2</v>
      </c>
      <c r="BI18" s="14">
        <v>1.05063053821178E-2</v>
      </c>
    </row>
    <row r="19" spans="2:61" x14ac:dyDescent="0.35">
      <c r="B19" s="15" t="s">
        <v>252</v>
      </c>
      <c r="C19" s="14">
        <v>1.10078656531E-2</v>
      </c>
      <c r="D19" s="14">
        <v>1.97616211179726E-2</v>
      </c>
      <c r="E19" s="14">
        <v>3.22208552611312E-3</v>
      </c>
      <c r="F19" s="14"/>
      <c r="G19" s="14">
        <v>3.8081966772566402E-2</v>
      </c>
      <c r="H19" s="14">
        <v>1.7319365571659001E-2</v>
      </c>
      <c r="I19" s="14">
        <v>3.85824725296213E-3</v>
      </c>
      <c r="J19" s="14">
        <v>1.14059483397515E-2</v>
      </c>
      <c r="K19" s="14">
        <v>0</v>
      </c>
      <c r="L19" s="14">
        <v>0</v>
      </c>
      <c r="M19" s="14"/>
      <c r="N19" s="14">
        <v>8.8380337492658893E-3</v>
      </c>
      <c r="O19" s="14">
        <v>1.14454788101758E-2</v>
      </c>
      <c r="P19" s="14"/>
      <c r="Q19" s="14">
        <v>1.6400369688306299E-2</v>
      </c>
      <c r="R19" s="14">
        <v>1.27065679491195E-2</v>
      </c>
      <c r="S19" s="14">
        <v>2.53783600073136E-2</v>
      </c>
      <c r="T19" s="14">
        <v>0</v>
      </c>
      <c r="U19" s="14">
        <v>0</v>
      </c>
      <c r="V19" s="14">
        <v>0</v>
      </c>
      <c r="W19" s="14">
        <v>7.8896624958555497E-3</v>
      </c>
      <c r="X19" s="14">
        <v>8.4441002379680493E-3</v>
      </c>
      <c r="Y19" s="14">
        <v>1.29673760040925E-2</v>
      </c>
      <c r="Z19" s="14">
        <v>3.9156203174519899E-2</v>
      </c>
      <c r="AA19" s="14"/>
      <c r="AB19" s="14">
        <v>1.52999711547924E-2</v>
      </c>
      <c r="AC19" s="14">
        <v>2.23041529370279E-2</v>
      </c>
      <c r="AD19" s="14">
        <v>2.6014508069510099E-3</v>
      </c>
      <c r="AE19" s="14"/>
      <c r="AF19" s="14">
        <v>1.17827927757094E-2</v>
      </c>
      <c r="AG19" s="14">
        <v>2.5164892164531798E-3</v>
      </c>
      <c r="AH19" s="14">
        <v>2.04994607865976E-2</v>
      </c>
      <c r="AI19" s="14">
        <v>2.8756629686697399E-2</v>
      </c>
      <c r="AJ19" s="14"/>
      <c r="AK19" s="14">
        <v>1.3218290257165199E-2</v>
      </c>
      <c r="AL19" s="14">
        <v>2.3251192584310501E-3</v>
      </c>
      <c r="AM19" s="14">
        <v>2.5719060545056901E-2</v>
      </c>
      <c r="AN19" s="14">
        <v>8.92954830011434E-2</v>
      </c>
      <c r="AO19" s="14"/>
      <c r="AP19" s="14">
        <v>2.14767675372191E-2</v>
      </c>
      <c r="AQ19" s="14">
        <v>1.13196485910157E-2</v>
      </c>
      <c r="AR19" s="14">
        <v>8.6182647174070804E-3</v>
      </c>
      <c r="AS19" s="14"/>
      <c r="AT19" s="14">
        <v>8.5641577263410196E-3</v>
      </c>
      <c r="AU19" s="14">
        <v>1.2682565036734299E-2</v>
      </c>
      <c r="AV19" s="14">
        <v>1.7678723477072899E-2</v>
      </c>
      <c r="AW19" s="14"/>
      <c r="AX19" s="14">
        <v>1.68286370735325E-2</v>
      </c>
      <c r="AY19" s="14">
        <v>1.54158834931221E-2</v>
      </c>
      <c r="AZ19" s="14">
        <v>2.8558872678574802E-3</v>
      </c>
      <c r="BA19" s="14"/>
      <c r="BB19" s="14">
        <v>2.4566784104350901E-2</v>
      </c>
      <c r="BC19" s="14">
        <v>2.4523457260742401E-3</v>
      </c>
      <c r="BD19" s="14"/>
      <c r="BE19" s="14">
        <v>1.5807492627078801E-2</v>
      </c>
      <c r="BF19" s="14">
        <v>2.2920741075036799E-3</v>
      </c>
      <c r="BG19" s="14"/>
      <c r="BH19" s="14">
        <v>3.75585829367435E-3</v>
      </c>
      <c r="BI19" s="14">
        <v>1.29955538280596E-2</v>
      </c>
    </row>
    <row r="20" spans="2:61" x14ac:dyDescent="0.35">
      <c r="B20" s="15" t="s">
        <v>86</v>
      </c>
      <c r="C20" s="14">
        <v>9.7408627069532697E-3</v>
      </c>
      <c r="D20" s="14">
        <v>6.08289071376787E-3</v>
      </c>
      <c r="E20" s="14">
        <v>1.31033919352297E-2</v>
      </c>
      <c r="F20" s="14"/>
      <c r="G20" s="14">
        <v>1.25329346210522E-2</v>
      </c>
      <c r="H20" s="14">
        <v>1.8093655721660201E-2</v>
      </c>
      <c r="I20" s="14">
        <v>5.0833032558085904E-3</v>
      </c>
      <c r="J20" s="14">
        <v>5.9472697547898598E-3</v>
      </c>
      <c r="K20" s="14">
        <v>0</v>
      </c>
      <c r="L20" s="14">
        <v>1.5008737997563E-2</v>
      </c>
      <c r="M20" s="14"/>
      <c r="N20" s="14">
        <v>0</v>
      </c>
      <c r="O20" s="14">
        <v>1.1705406446170699E-2</v>
      </c>
      <c r="P20" s="14"/>
      <c r="Q20" s="14">
        <v>1.5053016004681801E-2</v>
      </c>
      <c r="R20" s="14">
        <v>2.7126652517175401E-2</v>
      </c>
      <c r="S20" s="14">
        <v>1.16379923521625E-2</v>
      </c>
      <c r="T20" s="14">
        <v>0</v>
      </c>
      <c r="U20" s="14">
        <v>0</v>
      </c>
      <c r="V20" s="14">
        <v>9.5929103863123793E-3</v>
      </c>
      <c r="W20" s="14">
        <v>1.5268380035299499E-2</v>
      </c>
      <c r="X20" s="14">
        <v>0</v>
      </c>
      <c r="Y20" s="14">
        <v>0</v>
      </c>
      <c r="Z20" s="14">
        <v>0</v>
      </c>
      <c r="AA20" s="14"/>
      <c r="AB20" s="14">
        <v>1.0768571071269301E-2</v>
      </c>
      <c r="AC20" s="14">
        <v>6.1128584183579304E-3</v>
      </c>
      <c r="AD20" s="14">
        <v>9.7940315873948306E-3</v>
      </c>
      <c r="AE20" s="14"/>
      <c r="AF20" s="14">
        <v>2.4840648210009198E-3</v>
      </c>
      <c r="AG20" s="14">
        <v>1.1688884764968901E-2</v>
      </c>
      <c r="AH20" s="14">
        <v>0</v>
      </c>
      <c r="AI20" s="14">
        <v>1.7736416790612799E-2</v>
      </c>
      <c r="AJ20" s="14"/>
      <c r="AK20" s="14">
        <v>7.74342485416384E-3</v>
      </c>
      <c r="AL20" s="14">
        <v>2.88719620515329E-3</v>
      </c>
      <c r="AM20" s="14">
        <v>3.0857359953902999E-2</v>
      </c>
      <c r="AN20" s="14">
        <v>0</v>
      </c>
      <c r="AO20" s="14"/>
      <c r="AP20" s="14">
        <v>0</v>
      </c>
      <c r="AQ20" s="14">
        <v>0</v>
      </c>
      <c r="AR20" s="14">
        <v>3.9376023162785703E-3</v>
      </c>
      <c r="AS20" s="14"/>
      <c r="AT20" s="14">
        <v>0</v>
      </c>
      <c r="AU20" s="14">
        <v>4.1760249837943797E-3</v>
      </c>
      <c r="AV20" s="14">
        <v>6.4429573727982402E-3</v>
      </c>
      <c r="AW20" s="14"/>
      <c r="AX20" s="14">
        <v>0</v>
      </c>
      <c r="AY20" s="14">
        <v>0</v>
      </c>
      <c r="AZ20" s="14">
        <v>8.6863138895597793E-3</v>
      </c>
      <c r="BA20" s="14"/>
      <c r="BB20" s="14">
        <v>0</v>
      </c>
      <c r="BC20" s="14">
        <v>1.0440647162899599E-2</v>
      </c>
      <c r="BD20" s="14"/>
      <c r="BE20" s="14">
        <v>6.7968903610896598E-3</v>
      </c>
      <c r="BF20" s="14">
        <v>1.50869134358242E-2</v>
      </c>
      <c r="BG20" s="14"/>
      <c r="BH20" s="14">
        <v>0</v>
      </c>
      <c r="BI20" s="14">
        <v>1.2410716260169799E-2</v>
      </c>
    </row>
    <row r="21" spans="2:61" x14ac:dyDescent="0.35">
      <c r="B21" s="15" t="s">
        <v>253</v>
      </c>
      <c r="C21" s="20">
        <v>4.3082060766235303E-2</v>
      </c>
      <c r="D21" s="20">
        <v>5.81317388956301E-2</v>
      </c>
      <c r="E21" s="20">
        <v>2.8391504821186801E-2</v>
      </c>
      <c r="F21" s="20"/>
      <c r="G21" s="20">
        <v>1.9987395730160701E-2</v>
      </c>
      <c r="H21" s="20">
        <v>2.3804105367379001E-2</v>
      </c>
      <c r="I21" s="20">
        <v>3.2333393129957901E-2</v>
      </c>
      <c r="J21" s="20">
        <v>4.8879485075067501E-2</v>
      </c>
      <c r="K21" s="20">
        <v>6.1656228924951102E-2</v>
      </c>
      <c r="L21" s="20">
        <v>7.4524700599431004E-2</v>
      </c>
      <c r="M21" s="20"/>
      <c r="N21" s="20">
        <v>6.9901864929827306E-2</v>
      </c>
      <c r="O21" s="20">
        <v>3.7673024632401603E-2</v>
      </c>
      <c r="P21" s="20"/>
      <c r="Q21" s="20">
        <v>0</v>
      </c>
      <c r="R21" s="20">
        <v>3.29997146759686E-2</v>
      </c>
      <c r="S21" s="20">
        <v>1.35866404390235E-2</v>
      </c>
      <c r="T21" s="20">
        <v>6.1930754867691701E-2</v>
      </c>
      <c r="U21" s="20">
        <v>0</v>
      </c>
      <c r="V21" s="20">
        <v>2.5927107989265799E-2</v>
      </c>
      <c r="W21" s="20">
        <v>7.1059388674944102E-2</v>
      </c>
      <c r="X21" s="20">
        <v>8.8738394339421503E-2</v>
      </c>
      <c r="Y21" s="20">
        <v>5.1744414145014801E-2</v>
      </c>
      <c r="Z21" s="20">
        <v>0</v>
      </c>
      <c r="AA21" s="20"/>
      <c r="AB21" s="20">
        <v>4.9059591459059797E-2</v>
      </c>
      <c r="AC21" s="20">
        <v>3.2707986368809401E-2</v>
      </c>
      <c r="AD21" s="20">
        <v>4.7837042264481801E-2</v>
      </c>
      <c r="AE21" s="20"/>
      <c r="AF21" s="20">
        <v>3.5510407506101002E-2</v>
      </c>
      <c r="AG21" s="20">
        <v>4.44958902571456E-2</v>
      </c>
      <c r="AH21" s="20">
        <v>0</v>
      </c>
      <c r="AI21" s="20">
        <v>6.7060860749409396E-2</v>
      </c>
      <c r="AJ21" s="20"/>
      <c r="AK21" s="20">
        <v>3.86540568282892E-2</v>
      </c>
      <c r="AL21" s="20">
        <v>4.4318055477847701E-2</v>
      </c>
      <c r="AM21" s="20">
        <v>5.2464340623113198E-2</v>
      </c>
      <c r="AN21" s="20">
        <v>0</v>
      </c>
      <c r="AO21" s="20"/>
      <c r="AP21" s="20">
        <v>4.29102758863684E-2</v>
      </c>
      <c r="AQ21" s="20">
        <v>3.0369783158088099E-2</v>
      </c>
      <c r="AR21" s="20">
        <v>5.8067939527417602E-2</v>
      </c>
      <c r="AS21" s="20"/>
      <c r="AT21" s="20">
        <v>4.9867010086752102E-2</v>
      </c>
      <c r="AU21" s="20">
        <v>3.30746635929677E-2</v>
      </c>
      <c r="AV21" s="20">
        <v>5.7134378126139397E-2</v>
      </c>
      <c r="AW21" s="20"/>
      <c r="AX21" s="20">
        <v>1.15205902394706E-2</v>
      </c>
      <c r="AY21" s="20">
        <v>4.3217389310744203E-2</v>
      </c>
      <c r="AZ21" s="20">
        <v>6.0262062383578903E-2</v>
      </c>
      <c r="BA21" s="20"/>
      <c r="BB21" s="20">
        <v>5.1829294126343302E-2</v>
      </c>
      <c r="BC21" s="20">
        <v>6.3520039405171203E-2</v>
      </c>
      <c r="BD21" s="20"/>
      <c r="BE21" s="20">
        <v>4.0547996870356401E-2</v>
      </c>
      <c r="BF21" s="20">
        <v>4.7683746022077901E-2</v>
      </c>
      <c r="BG21" s="20"/>
      <c r="BH21" s="20">
        <v>2.32268454038384E-2</v>
      </c>
      <c r="BI21" s="20">
        <v>4.8524136984734401E-2</v>
      </c>
    </row>
    <row r="22" spans="2:61" x14ac:dyDescent="0.35">
      <c r="B22" s="16"/>
    </row>
    <row r="23" spans="2:61" x14ac:dyDescent="0.35">
      <c r="B23" t="s">
        <v>88</v>
      </c>
    </row>
    <row r="24" spans="2:61" x14ac:dyDescent="0.35">
      <c r="B24" t="s">
        <v>89</v>
      </c>
    </row>
    <row r="26" spans="2:61" x14ac:dyDescent="0.35">
      <c r="B2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J16"/>
  <sheetViews>
    <sheetView showGridLines="0" workbookViewId="0">
      <pane xSplit="2" topLeftCell="C1" activePane="topRight" state="frozen"/>
      <selection activeCell="G5" sqref="G5:L5"/>
      <selection pane="topRight" activeCell="J20" sqref="J20"/>
    </sheetView>
  </sheetViews>
  <sheetFormatPr defaultColWidth="11.54296875" defaultRowHeight="14.5" x14ac:dyDescent="0.35"/>
  <cols>
    <col min="2" max="2" width="25.7265625" customWidth="1"/>
    <col min="3" max="10" width="20.7265625" customWidth="1"/>
  </cols>
  <sheetData>
    <row r="2" spans="2:10" ht="40.15" customHeight="1" x14ac:dyDescent="0.35">
      <c r="D2" s="25" t="s">
        <v>264</v>
      </c>
      <c r="E2" s="23"/>
      <c r="F2" s="23"/>
      <c r="G2" s="23"/>
      <c r="H2" s="23"/>
      <c r="I2" s="23"/>
      <c r="J2" s="23"/>
    </row>
    <row r="6" spans="2:10" ht="49.9" customHeight="1" x14ac:dyDescent="0.35">
      <c r="B6" s="17" t="s">
        <v>13</v>
      </c>
      <c r="C6" s="17" t="s">
        <v>255</v>
      </c>
      <c r="D6" s="17" t="s">
        <v>256</v>
      </c>
      <c r="E6" s="17" t="s">
        <v>257</v>
      </c>
      <c r="F6" s="17" t="s">
        <v>258</v>
      </c>
      <c r="G6" s="17" t="s">
        <v>259</v>
      </c>
      <c r="H6" s="17" t="s">
        <v>260</v>
      </c>
      <c r="I6" s="17" t="s">
        <v>202</v>
      </c>
    </row>
    <row r="7" spans="2:10" ht="29" x14ac:dyDescent="0.35">
      <c r="B7" s="15" t="s">
        <v>261</v>
      </c>
      <c r="C7" s="14">
        <v>0.514696489657404</v>
      </c>
      <c r="D7" s="14">
        <v>0.33323124543685501</v>
      </c>
      <c r="E7" s="14">
        <v>0.31400539464668897</v>
      </c>
      <c r="F7" s="14">
        <v>0.39020659779105299</v>
      </c>
      <c r="G7" s="14">
        <v>0.33400972574233501</v>
      </c>
      <c r="H7" s="14">
        <v>0.125345044954464</v>
      </c>
      <c r="I7" s="14">
        <v>0.33614423385828102</v>
      </c>
    </row>
    <row r="8" spans="2:10" ht="29" x14ac:dyDescent="0.35">
      <c r="B8" s="15" t="s">
        <v>262</v>
      </c>
      <c r="C8" s="14">
        <v>0.45179059760340801</v>
      </c>
      <c r="D8" s="14">
        <v>0.56725337623702898</v>
      </c>
      <c r="E8" s="14">
        <v>0.52345001077233499</v>
      </c>
      <c r="F8" s="14">
        <v>0.49446543846108798</v>
      </c>
      <c r="G8" s="14">
        <v>0.37869726800957998</v>
      </c>
      <c r="H8" s="14">
        <v>0.45531108619003802</v>
      </c>
      <c r="I8" s="14">
        <v>0.45536302840982201</v>
      </c>
    </row>
    <row r="9" spans="2:10" x14ac:dyDescent="0.35">
      <c r="B9" s="15" t="s">
        <v>263</v>
      </c>
      <c r="C9" s="14">
        <v>3.35129127391883E-2</v>
      </c>
      <c r="D9" s="14">
        <v>9.9515378326115997E-2</v>
      </c>
      <c r="E9" s="14">
        <v>0.162544594580976</v>
      </c>
      <c r="F9" s="14">
        <v>0.115327963747858</v>
      </c>
      <c r="G9" s="14">
        <v>0.28729300624808501</v>
      </c>
      <c r="H9" s="14">
        <v>0.41934386885549801</v>
      </c>
      <c r="I9" s="14">
        <v>0.208492737731897</v>
      </c>
    </row>
    <row r="10" spans="2:10" x14ac:dyDescent="0.35">
      <c r="B10" s="16"/>
      <c r="C10" s="16"/>
      <c r="D10" s="16"/>
      <c r="E10" s="16"/>
      <c r="F10" s="16"/>
      <c r="G10" s="16"/>
      <c r="H10" s="16"/>
      <c r="I10" s="16"/>
    </row>
    <row r="11" spans="2:10" x14ac:dyDescent="0.35">
      <c r="B11" t="s">
        <v>88</v>
      </c>
    </row>
    <row r="12" spans="2:10" x14ac:dyDescent="0.35">
      <c r="B12" t="s">
        <v>89</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0.514696489657404</v>
      </c>
      <c r="D9" s="14">
        <v>0.56222183939884995</v>
      </c>
      <c r="E9" s="14">
        <v>0.47439705834825702</v>
      </c>
      <c r="F9" s="14"/>
      <c r="G9" s="14">
        <v>0.495679707407645</v>
      </c>
      <c r="H9" s="14">
        <v>0.53012031446035801</v>
      </c>
      <c r="I9" s="14">
        <v>0.45511345351020199</v>
      </c>
      <c r="J9" s="14">
        <v>0.44822184311529001</v>
      </c>
      <c r="K9" s="14">
        <v>0.527590565777179</v>
      </c>
      <c r="L9" s="14">
        <v>0.63699814004142796</v>
      </c>
      <c r="M9" s="14"/>
      <c r="N9" s="14">
        <v>0.76482361506878305</v>
      </c>
      <c r="O9" s="14">
        <v>0.46425068285174698</v>
      </c>
      <c r="P9" s="14"/>
      <c r="Q9" s="14">
        <v>0.229809577002004</v>
      </c>
      <c r="R9" s="14">
        <v>0.33749276291487101</v>
      </c>
      <c r="S9" s="14">
        <v>0.42821766612941298</v>
      </c>
      <c r="T9" s="14">
        <v>0.43462785582048702</v>
      </c>
      <c r="U9" s="14">
        <v>0.53255909432382298</v>
      </c>
      <c r="V9" s="14">
        <v>0.53672143725139998</v>
      </c>
      <c r="W9" s="14">
        <v>0.57570782596248504</v>
      </c>
      <c r="X9" s="14">
        <v>0.67385797568224504</v>
      </c>
      <c r="Y9" s="14">
        <v>0.76758222851634506</v>
      </c>
      <c r="Z9" s="14">
        <v>0.31702561169212601</v>
      </c>
      <c r="AA9" s="14"/>
      <c r="AB9" s="14">
        <v>0.63342964054815598</v>
      </c>
      <c r="AC9" s="14">
        <v>0.49134239260463403</v>
      </c>
      <c r="AD9" s="14">
        <v>0.51611490251080405</v>
      </c>
      <c r="AE9" s="14"/>
      <c r="AF9" s="14">
        <v>0.56651951185499405</v>
      </c>
      <c r="AG9" s="14">
        <v>0.49723405403322601</v>
      </c>
      <c r="AH9" s="14">
        <v>0.37197118280762298</v>
      </c>
      <c r="AI9" s="14">
        <v>0.48209261362676897</v>
      </c>
      <c r="AJ9" s="14"/>
      <c r="AK9" s="14">
        <v>0.53138622135111402</v>
      </c>
      <c r="AL9" s="14">
        <v>0.56374857595910299</v>
      </c>
      <c r="AM9" s="14">
        <v>0.52172019998835895</v>
      </c>
      <c r="AN9" s="14">
        <v>0.30135905907847899</v>
      </c>
      <c r="AO9" s="14"/>
      <c r="AP9" s="14">
        <v>0.658692374751081</v>
      </c>
      <c r="AQ9" s="14">
        <v>0.53620957156623905</v>
      </c>
      <c r="AR9" s="14">
        <v>0.48624747716073902</v>
      </c>
      <c r="AS9" s="14"/>
      <c r="AT9" s="14">
        <v>0.67118768528816797</v>
      </c>
      <c r="AU9" s="14">
        <v>0.47964415513889802</v>
      </c>
      <c r="AV9" s="14">
        <v>0.40685661761803399</v>
      </c>
      <c r="AW9" s="14"/>
      <c r="AX9" s="14">
        <v>0.59306600361862505</v>
      </c>
      <c r="AY9" s="14">
        <v>0.52275965846602301</v>
      </c>
      <c r="AZ9" s="14">
        <v>0.51747813115359198</v>
      </c>
      <c r="BA9" s="14"/>
      <c r="BB9" s="14">
        <v>0.79665796800117095</v>
      </c>
      <c r="BC9" s="14">
        <v>0.59732834692759995</v>
      </c>
      <c r="BD9" s="14"/>
      <c r="BE9" s="14">
        <v>0.59484463134774102</v>
      </c>
      <c r="BF9" s="14">
        <v>0.369152992313314</v>
      </c>
      <c r="BG9" s="14"/>
      <c r="BH9" s="14">
        <v>0.47304888708929799</v>
      </c>
      <c r="BI9" s="14">
        <v>0.52611159764573801</v>
      </c>
    </row>
    <row r="10" spans="2:61" ht="29" x14ac:dyDescent="0.35">
      <c r="B10" s="15" t="s">
        <v>262</v>
      </c>
      <c r="C10" s="14">
        <v>0.45179059760340801</v>
      </c>
      <c r="D10" s="14">
        <v>0.414226752082266</v>
      </c>
      <c r="E10" s="14">
        <v>0.48491843282489699</v>
      </c>
      <c r="F10" s="14"/>
      <c r="G10" s="14">
        <v>0.42820346361324502</v>
      </c>
      <c r="H10" s="14">
        <v>0.43831237772874698</v>
      </c>
      <c r="I10" s="14">
        <v>0.51624449536886396</v>
      </c>
      <c r="J10" s="14">
        <v>0.52813992731857795</v>
      </c>
      <c r="K10" s="14">
        <v>0.43156798046781403</v>
      </c>
      <c r="L10" s="14">
        <v>0.34965529957953301</v>
      </c>
      <c r="M10" s="14"/>
      <c r="N10" s="14">
        <v>0.223046373059475</v>
      </c>
      <c r="O10" s="14">
        <v>0.497923886587058</v>
      </c>
      <c r="P10" s="14"/>
      <c r="Q10" s="14">
        <v>0.70684889430017195</v>
      </c>
      <c r="R10" s="14">
        <v>0.60025314145708397</v>
      </c>
      <c r="S10" s="14">
        <v>0.48680610190484902</v>
      </c>
      <c r="T10" s="14">
        <v>0.56537214417951298</v>
      </c>
      <c r="U10" s="14">
        <v>0.46744090567617702</v>
      </c>
      <c r="V10" s="14">
        <v>0.42439216780907801</v>
      </c>
      <c r="W10" s="14">
        <v>0.39991097934424802</v>
      </c>
      <c r="X10" s="14">
        <v>0.32614202431775402</v>
      </c>
      <c r="Y10" s="14">
        <v>0.222614865469662</v>
      </c>
      <c r="Z10" s="14">
        <v>0.61909475612000398</v>
      </c>
      <c r="AA10" s="14"/>
      <c r="AB10" s="14">
        <v>0.347961263145039</v>
      </c>
      <c r="AC10" s="14">
        <v>0.47952646242267499</v>
      </c>
      <c r="AD10" s="14">
        <v>0.44210514948084101</v>
      </c>
      <c r="AE10" s="14"/>
      <c r="AF10" s="14">
        <v>0.40042251247905603</v>
      </c>
      <c r="AG10" s="14">
        <v>0.46852042141775901</v>
      </c>
      <c r="AH10" s="14">
        <v>0.61162748208003803</v>
      </c>
      <c r="AI10" s="14">
        <v>0.48687544810342998</v>
      </c>
      <c r="AJ10" s="14"/>
      <c r="AK10" s="14">
        <v>0.43693474824681999</v>
      </c>
      <c r="AL10" s="14">
        <v>0.40098569388606498</v>
      </c>
      <c r="AM10" s="14">
        <v>0.45667062748151999</v>
      </c>
      <c r="AN10" s="14">
        <v>0.61162733075061504</v>
      </c>
      <c r="AO10" s="14"/>
      <c r="AP10" s="14">
        <v>0.335238587793523</v>
      </c>
      <c r="AQ10" s="14">
        <v>0.43816586452837802</v>
      </c>
      <c r="AR10" s="14">
        <v>0.47294803812380398</v>
      </c>
      <c r="AS10" s="14"/>
      <c r="AT10" s="14">
        <v>0.31822278792299102</v>
      </c>
      <c r="AU10" s="14">
        <v>0.49006167681342</v>
      </c>
      <c r="AV10" s="14">
        <v>0.52629475677701498</v>
      </c>
      <c r="AW10" s="14"/>
      <c r="AX10" s="14">
        <v>0.36858895831615901</v>
      </c>
      <c r="AY10" s="14">
        <v>0.44725929590562402</v>
      </c>
      <c r="AZ10" s="14">
        <v>0.45997224646194301</v>
      </c>
      <c r="BA10" s="14"/>
      <c r="BB10" s="14">
        <v>0.19646573044538901</v>
      </c>
      <c r="BC10" s="14">
        <v>0.37780291445303998</v>
      </c>
      <c r="BD10" s="14"/>
      <c r="BE10" s="14">
        <v>0.38576225513558898</v>
      </c>
      <c r="BF10" s="14">
        <v>0.57169351342807095</v>
      </c>
      <c r="BG10" s="14"/>
      <c r="BH10" s="14">
        <v>0.47363423714417102</v>
      </c>
      <c r="BI10" s="14">
        <v>0.44580351818369102</v>
      </c>
    </row>
    <row r="11" spans="2:61" x14ac:dyDescent="0.35">
      <c r="B11" s="15" t="s">
        <v>263</v>
      </c>
      <c r="C11" s="20">
        <v>3.35129127391883E-2</v>
      </c>
      <c r="D11" s="20">
        <v>2.3551408518884001E-2</v>
      </c>
      <c r="E11" s="20">
        <v>4.06845088268461E-2</v>
      </c>
      <c r="F11" s="20"/>
      <c r="G11" s="20">
        <v>7.6116828979109805E-2</v>
      </c>
      <c r="H11" s="20">
        <v>3.1567307810895201E-2</v>
      </c>
      <c r="I11" s="20">
        <v>2.8642051120934001E-2</v>
      </c>
      <c r="J11" s="20">
        <v>2.3638229566132901E-2</v>
      </c>
      <c r="K11" s="20">
        <v>4.0841453755006599E-2</v>
      </c>
      <c r="L11" s="20">
        <v>1.3346560379039901E-2</v>
      </c>
      <c r="M11" s="20"/>
      <c r="N11" s="20">
        <v>1.2130011871741999E-2</v>
      </c>
      <c r="O11" s="20">
        <v>3.78254305611943E-2</v>
      </c>
      <c r="P11" s="20"/>
      <c r="Q11" s="20">
        <v>6.3341528697823501E-2</v>
      </c>
      <c r="R11" s="20">
        <v>6.2254095628044702E-2</v>
      </c>
      <c r="S11" s="20">
        <v>8.4976231965737406E-2</v>
      </c>
      <c r="T11" s="20">
        <v>0</v>
      </c>
      <c r="U11" s="20">
        <v>0</v>
      </c>
      <c r="V11" s="20">
        <v>3.8886394939522201E-2</v>
      </c>
      <c r="W11" s="20">
        <v>2.4381194693266901E-2</v>
      </c>
      <c r="X11" s="20">
        <v>0</v>
      </c>
      <c r="Y11" s="20">
        <v>9.8029060139922502E-3</v>
      </c>
      <c r="Z11" s="20">
        <v>6.3879632187870697E-2</v>
      </c>
      <c r="AA11" s="20"/>
      <c r="AB11" s="20">
        <v>1.86090963068044E-2</v>
      </c>
      <c r="AC11" s="20">
        <v>2.9131144972691401E-2</v>
      </c>
      <c r="AD11" s="20">
        <v>4.1779948008355397E-2</v>
      </c>
      <c r="AE11" s="20"/>
      <c r="AF11" s="20">
        <v>3.3057975665949903E-2</v>
      </c>
      <c r="AG11" s="20">
        <v>3.4245524549014597E-2</v>
      </c>
      <c r="AH11" s="20">
        <v>1.6401335112339099E-2</v>
      </c>
      <c r="AI11" s="20">
        <v>3.1031938269800899E-2</v>
      </c>
      <c r="AJ11" s="20"/>
      <c r="AK11" s="20">
        <v>3.1679030402066002E-2</v>
      </c>
      <c r="AL11" s="20">
        <v>3.5265730154832003E-2</v>
      </c>
      <c r="AM11" s="20">
        <v>2.16091725301206E-2</v>
      </c>
      <c r="AN11" s="20">
        <v>8.7013610170906294E-2</v>
      </c>
      <c r="AO11" s="20"/>
      <c r="AP11" s="20">
        <v>6.0690374553961698E-3</v>
      </c>
      <c r="AQ11" s="20">
        <v>2.5624563905382401E-2</v>
      </c>
      <c r="AR11" s="20">
        <v>4.0804484715457098E-2</v>
      </c>
      <c r="AS11" s="20"/>
      <c r="AT11" s="20">
        <v>1.05895267888411E-2</v>
      </c>
      <c r="AU11" s="20">
        <v>3.0294168047681699E-2</v>
      </c>
      <c r="AV11" s="20">
        <v>6.6848625604950501E-2</v>
      </c>
      <c r="AW11" s="20"/>
      <c r="AX11" s="20">
        <v>3.8345038065215498E-2</v>
      </c>
      <c r="AY11" s="20">
        <v>2.99810456283526E-2</v>
      </c>
      <c r="AZ11" s="20">
        <v>2.2549622384465302E-2</v>
      </c>
      <c r="BA11" s="20"/>
      <c r="BB11" s="20">
        <v>6.8763015534401501E-3</v>
      </c>
      <c r="BC11" s="20">
        <v>2.4868738619360401E-2</v>
      </c>
      <c r="BD11" s="20"/>
      <c r="BE11" s="20">
        <v>1.93931135166702E-2</v>
      </c>
      <c r="BF11" s="20">
        <v>5.9153494258615102E-2</v>
      </c>
      <c r="BG11" s="20"/>
      <c r="BH11" s="20">
        <v>5.3316875766531498E-2</v>
      </c>
      <c r="BI11" s="20">
        <v>2.8084884170570999E-2</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0.33323124543685501</v>
      </c>
      <c r="D9" s="14">
        <v>0.36749544231961201</v>
      </c>
      <c r="E9" s="14">
        <v>0.30347348672644298</v>
      </c>
      <c r="F9" s="14"/>
      <c r="G9" s="14">
        <v>0.33629378688668299</v>
      </c>
      <c r="H9" s="14">
        <v>0.27120241355040797</v>
      </c>
      <c r="I9" s="14">
        <v>0.32109934790463202</v>
      </c>
      <c r="J9" s="14">
        <v>0.28446980394357002</v>
      </c>
      <c r="K9" s="14">
        <v>0.37580666829829201</v>
      </c>
      <c r="L9" s="14">
        <v>0.43079539116417098</v>
      </c>
      <c r="M9" s="14"/>
      <c r="N9" s="14">
        <v>0.57223499979099501</v>
      </c>
      <c r="O9" s="14">
        <v>0.28502880758391902</v>
      </c>
      <c r="P9" s="14"/>
      <c r="Q9" s="14">
        <v>0.18503187099525401</v>
      </c>
      <c r="R9" s="14">
        <v>0.227573575434556</v>
      </c>
      <c r="S9" s="14">
        <v>0.200220717182888</v>
      </c>
      <c r="T9" s="14">
        <v>0.248621135770872</v>
      </c>
      <c r="U9" s="14">
        <v>0.47381753543647698</v>
      </c>
      <c r="V9" s="14">
        <v>0.36987838220285402</v>
      </c>
      <c r="W9" s="14">
        <v>0.29251829168197802</v>
      </c>
      <c r="X9" s="14">
        <v>0.37825620625496598</v>
      </c>
      <c r="Y9" s="14">
        <v>0.56032651422938895</v>
      </c>
      <c r="Z9" s="14">
        <v>0.165658380813518</v>
      </c>
      <c r="AA9" s="14"/>
      <c r="AB9" s="14">
        <v>0.43900645615653699</v>
      </c>
      <c r="AC9" s="14">
        <v>0.278117191124998</v>
      </c>
      <c r="AD9" s="14">
        <v>0.33739464482002401</v>
      </c>
      <c r="AE9" s="14"/>
      <c r="AF9" s="14">
        <v>0.36960283747852801</v>
      </c>
      <c r="AG9" s="14">
        <v>0.32713816927490502</v>
      </c>
      <c r="AH9" s="14">
        <v>0.29857366014376902</v>
      </c>
      <c r="AI9" s="14">
        <v>0.254800597913865</v>
      </c>
      <c r="AJ9" s="14"/>
      <c r="AK9" s="14">
        <v>0.36825213563909498</v>
      </c>
      <c r="AL9" s="14">
        <v>0.33498239011270298</v>
      </c>
      <c r="AM9" s="14">
        <v>0.25804167291033497</v>
      </c>
      <c r="AN9" s="14">
        <v>0.396113230156944</v>
      </c>
      <c r="AO9" s="14"/>
      <c r="AP9" s="14">
        <v>0.46028630994085401</v>
      </c>
      <c r="AQ9" s="14">
        <v>0.337186406464974</v>
      </c>
      <c r="AR9" s="14">
        <v>0.32247605408532398</v>
      </c>
      <c r="AS9" s="14"/>
      <c r="AT9" s="14">
        <v>0.469499257042091</v>
      </c>
      <c r="AU9" s="14">
        <v>0.29825797129304499</v>
      </c>
      <c r="AV9" s="14">
        <v>0.29683543128774098</v>
      </c>
      <c r="AW9" s="14"/>
      <c r="AX9" s="14">
        <v>0.52503883597725398</v>
      </c>
      <c r="AY9" s="14">
        <v>0.309287341161678</v>
      </c>
      <c r="AZ9" s="14">
        <v>0.31840026535108001</v>
      </c>
      <c r="BA9" s="14"/>
      <c r="BB9" s="14">
        <v>0.66687778725272195</v>
      </c>
      <c r="BC9" s="14">
        <v>0.34570239156961502</v>
      </c>
      <c r="BD9" s="14"/>
      <c r="BE9" s="14">
        <v>0.38285856377963501</v>
      </c>
      <c r="BF9" s="14">
        <v>0.243111458214296</v>
      </c>
      <c r="BG9" s="14"/>
      <c r="BH9" s="14">
        <v>0.29919453964685699</v>
      </c>
      <c r="BI9" s="14">
        <v>0.34256029796814103</v>
      </c>
    </row>
    <row r="10" spans="2:61" ht="29" x14ac:dyDescent="0.35">
      <c r="B10" s="15" t="s">
        <v>262</v>
      </c>
      <c r="C10" s="14">
        <v>0.56725337623702898</v>
      </c>
      <c r="D10" s="14">
        <v>0.53817682268184697</v>
      </c>
      <c r="E10" s="14">
        <v>0.59362926978985497</v>
      </c>
      <c r="F10" s="14"/>
      <c r="G10" s="14">
        <v>0.52034166591921405</v>
      </c>
      <c r="H10" s="14">
        <v>0.60727681279477197</v>
      </c>
      <c r="I10" s="14">
        <v>0.53345721882321395</v>
      </c>
      <c r="J10" s="14">
        <v>0.60949450625799395</v>
      </c>
      <c r="K10" s="14">
        <v>0.56797531008713797</v>
      </c>
      <c r="L10" s="14">
        <v>0.55362332028703298</v>
      </c>
      <c r="M10" s="14"/>
      <c r="N10" s="14">
        <v>0.41055584896722103</v>
      </c>
      <c r="O10" s="14">
        <v>0.59885623887967898</v>
      </c>
      <c r="P10" s="14"/>
      <c r="Q10" s="14">
        <v>0.72489145627985496</v>
      </c>
      <c r="R10" s="14">
        <v>0.62471409965744895</v>
      </c>
      <c r="S10" s="14">
        <v>0.61891497950949304</v>
      </c>
      <c r="T10" s="14">
        <v>0.62280854192841695</v>
      </c>
      <c r="U10" s="14">
        <v>0.42176379225934102</v>
      </c>
      <c r="V10" s="14">
        <v>0.56218375831860501</v>
      </c>
      <c r="W10" s="14">
        <v>0.63620576127296802</v>
      </c>
      <c r="X10" s="14">
        <v>0.57369120544834995</v>
      </c>
      <c r="Y10" s="14">
        <v>0.40854088126744398</v>
      </c>
      <c r="Z10" s="14">
        <v>0.556078471916571</v>
      </c>
      <c r="AA10" s="14"/>
      <c r="AB10" s="14">
        <v>0.497791696773696</v>
      </c>
      <c r="AC10" s="14">
        <v>0.61327349338094395</v>
      </c>
      <c r="AD10" s="14">
        <v>0.56343267227940896</v>
      </c>
      <c r="AE10" s="14"/>
      <c r="AF10" s="14">
        <v>0.56962674100688904</v>
      </c>
      <c r="AG10" s="14">
        <v>0.57404647332383496</v>
      </c>
      <c r="AH10" s="14">
        <v>0.57470275750074595</v>
      </c>
      <c r="AI10" s="14">
        <v>0.57718262619855998</v>
      </c>
      <c r="AJ10" s="14"/>
      <c r="AK10" s="14">
        <v>0.55127238487535002</v>
      </c>
      <c r="AL10" s="14">
        <v>0.56646593518782695</v>
      </c>
      <c r="AM10" s="14">
        <v>0.59286955733369695</v>
      </c>
      <c r="AN10" s="14">
        <v>0.44063327347889297</v>
      </c>
      <c r="AO10" s="14"/>
      <c r="AP10" s="14">
        <v>0.51660859958109695</v>
      </c>
      <c r="AQ10" s="14">
        <v>0.57388628213099002</v>
      </c>
      <c r="AR10" s="14">
        <v>0.56834086139687701</v>
      </c>
      <c r="AS10" s="14"/>
      <c r="AT10" s="14">
        <v>0.47534766919306598</v>
      </c>
      <c r="AU10" s="14">
        <v>0.61430441103491296</v>
      </c>
      <c r="AV10" s="14">
        <v>0.52072104634724803</v>
      </c>
      <c r="AW10" s="14"/>
      <c r="AX10" s="14">
        <v>0.42765049241798397</v>
      </c>
      <c r="AY10" s="14">
        <v>0.60447229241929401</v>
      </c>
      <c r="AZ10" s="14">
        <v>0.54525741509526404</v>
      </c>
      <c r="BA10" s="14"/>
      <c r="BB10" s="14">
        <v>0.30540976519817298</v>
      </c>
      <c r="BC10" s="14">
        <v>0.58678500745754902</v>
      </c>
      <c r="BD10" s="14"/>
      <c r="BE10" s="14">
        <v>0.53759838560368001</v>
      </c>
      <c r="BF10" s="14">
        <v>0.62110479386764195</v>
      </c>
      <c r="BG10" s="14"/>
      <c r="BH10" s="14">
        <v>0.55690821903440102</v>
      </c>
      <c r="BI10" s="14">
        <v>0.57008885965846201</v>
      </c>
    </row>
    <row r="11" spans="2:61" x14ac:dyDescent="0.35">
      <c r="B11" s="15" t="s">
        <v>263</v>
      </c>
      <c r="C11" s="20">
        <v>9.9515378326115997E-2</v>
      </c>
      <c r="D11" s="20">
        <v>9.4327734998541093E-2</v>
      </c>
      <c r="E11" s="20">
        <v>0.10289724348370199</v>
      </c>
      <c r="F11" s="20"/>
      <c r="G11" s="20">
        <v>0.14336454719410399</v>
      </c>
      <c r="H11" s="20">
        <v>0.12152077365482</v>
      </c>
      <c r="I11" s="20">
        <v>0.145443433272155</v>
      </c>
      <c r="J11" s="20">
        <v>0.106035689798436</v>
      </c>
      <c r="K11" s="20">
        <v>5.6218021614570797E-2</v>
      </c>
      <c r="L11" s="20">
        <v>1.5581288548796601E-2</v>
      </c>
      <c r="M11" s="20"/>
      <c r="N11" s="20">
        <v>1.72091512417837E-2</v>
      </c>
      <c r="O11" s="20">
        <v>0.116114953536402</v>
      </c>
      <c r="P11" s="20"/>
      <c r="Q11" s="20">
        <v>9.0076672724891393E-2</v>
      </c>
      <c r="R11" s="20">
        <v>0.14771232490799499</v>
      </c>
      <c r="S11" s="20">
        <v>0.18086430330761899</v>
      </c>
      <c r="T11" s="20">
        <v>0.128570322300711</v>
      </c>
      <c r="U11" s="20">
        <v>0.104418672304182</v>
      </c>
      <c r="V11" s="20">
        <v>6.7937859478541099E-2</v>
      </c>
      <c r="W11" s="20">
        <v>7.1275947045054203E-2</v>
      </c>
      <c r="X11" s="20">
        <v>4.8052588296683699E-2</v>
      </c>
      <c r="Y11" s="20">
        <v>3.1132604503166902E-2</v>
      </c>
      <c r="Z11" s="20">
        <v>0.27826314726991103</v>
      </c>
      <c r="AA11" s="20"/>
      <c r="AB11" s="20">
        <v>6.3201847069767197E-2</v>
      </c>
      <c r="AC11" s="20">
        <v>0.108609315494058</v>
      </c>
      <c r="AD11" s="20">
        <v>9.9172682900567799E-2</v>
      </c>
      <c r="AE11" s="20"/>
      <c r="AF11" s="20">
        <v>6.0770421514582403E-2</v>
      </c>
      <c r="AG11" s="20">
        <v>9.8815357401260295E-2</v>
      </c>
      <c r="AH11" s="20">
        <v>0.126723582355484</v>
      </c>
      <c r="AI11" s="20">
        <v>0.16801677588757499</v>
      </c>
      <c r="AJ11" s="20"/>
      <c r="AK11" s="20">
        <v>8.0475479485554904E-2</v>
      </c>
      <c r="AL11" s="20">
        <v>9.8551674699470002E-2</v>
      </c>
      <c r="AM11" s="20">
        <v>0.14908876975596799</v>
      </c>
      <c r="AN11" s="20">
        <v>0.163253496364162</v>
      </c>
      <c r="AO11" s="20"/>
      <c r="AP11" s="20">
        <v>2.31050904780493E-2</v>
      </c>
      <c r="AQ11" s="20">
        <v>8.8927311404035606E-2</v>
      </c>
      <c r="AR11" s="20">
        <v>0.109183084517799</v>
      </c>
      <c r="AS11" s="20"/>
      <c r="AT11" s="20">
        <v>5.5153073764843102E-2</v>
      </c>
      <c r="AU11" s="20">
        <v>8.7437617672042597E-2</v>
      </c>
      <c r="AV11" s="20">
        <v>0.18244352236500999</v>
      </c>
      <c r="AW11" s="20"/>
      <c r="AX11" s="20">
        <v>4.7310671604761802E-2</v>
      </c>
      <c r="AY11" s="20">
        <v>8.62403664190277E-2</v>
      </c>
      <c r="AZ11" s="20">
        <v>0.136342319553656</v>
      </c>
      <c r="BA11" s="20"/>
      <c r="BB11" s="20">
        <v>2.7712447549104902E-2</v>
      </c>
      <c r="BC11" s="20">
        <v>6.7512600972835901E-2</v>
      </c>
      <c r="BD11" s="20"/>
      <c r="BE11" s="20">
        <v>7.9543050616685096E-2</v>
      </c>
      <c r="BF11" s="20">
        <v>0.135783747918063</v>
      </c>
      <c r="BG11" s="20"/>
      <c r="BH11" s="20">
        <v>0.14389724131874199</v>
      </c>
      <c r="BI11" s="20">
        <v>8.7350842373397006E-2</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0.31400539464668897</v>
      </c>
      <c r="D9" s="14">
        <v>0.375286505849797</v>
      </c>
      <c r="E9" s="14">
        <v>0.25981366694466101</v>
      </c>
      <c r="F9" s="14"/>
      <c r="G9" s="14">
        <v>0.21325053949914</v>
      </c>
      <c r="H9" s="14">
        <v>0.207139881882691</v>
      </c>
      <c r="I9" s="14">
        <v>0.30119552792375598</v>
      </c>
      <c r="J9" s="14">
        <v>0.27278611593392799</v>
      </c>
      <c r="K9" s="14">
        <v>0.41031962745362299</v>
      </c>
      <c r="L9" s="14">
        <v>0.49181638363670899</v>
      </c>
      <c r="M9" s="14"/>
      <c r="N9" s="14">
        <v>0.58608784807202097</v>
      </c>
      <c r="O9" s="14">
        <v>0.25913162252729399</v>
      </c>
      <c r="P9" s="14"/>
      <c r="Q9" s="14">
        <v>8.2748841498163903E-2</v>
      </c>
      <c r="R9" s="14">
        <v>0.17580286493641201</v>
      </c>
      <c r="S9" s="14">
        <v>0.17215239362665799</v>
      </c>
      <c r="T9" s="14">
        <v>0.31262477679206002</v>
      </c>
      <c r="U9" s="14">
        <v>0.21459501187479399</v>
      </c>
      <c r="V9" s="14">
        <v>0.41350501485379998</v>
      </c>
      <c r="W9" s="14">
        <v>0.31766723120455997</v>
      </c>
      <c r="X9" s="14">
        <v>0.431759749451747</v>
      </c>
      <c r="Y9" s="14">
        <v>0.56617629574057604</v>
      </c>
      <c r="Z9" s="14">
        <v>7.9120334858797797E-2</v>
      </c>
      <c r="AA9" s="14"/>
      <c r="AB9" s="14">
        <v>0.43078284961072499</v>
      </c>
      <c r="AC9" s="14">
        <v>0.274091541920922</v>
      </c>
      <c r="AD9" s="14">
        <v>0.29817501441535199</v>
      </c>
      <c r="AE9" s="14"/>
      <c r="AF9" s="14">
        <v>0.364360124281909</v>
      </c>
      <c r="AG9" s="14">
        <v>0.28615622634245702</v>
      </c>
      <c r="AH9" s="14">
        <v>0.198466181147925</v>
      </c>
      <c r="AI9" s="14">
        <v>0.26825133209172197</v>
      </c>
      <c r="AJ9" s="14"/>
      <c r="AK9" s="14">
        <v>0.34217701382905902</v>
      </c>
      <c r="AL9" s="14">
        <v>0.29891262903077798</v>
      </c>
      <c r="AM9" s="14">
        <v>0.32440490161158703</v>
      </c>
      <c r="AN9" s="14">
        <v>0.31846515450240398</v>
      </c>
      <c r="AO9" s="14"/>
      <c r="AP9" s="14">
        <v>0.48726830236899799</v>
      </c>
      <c r="AQ9" s="14">
        <v>0.30587465228446797</v>
      </c>
      <c r="AR9" s="14">
        <v>0.29825097147971302</v>
      </c>
      <c r="AS9" s="14"/>
      <c r="AT9" s="14">
        <v>0.43840806597075799</v>
      </c>
      <c r="AU9" s="14">
        <v>0.276474488385276</v>
      </c>
      <c r="AV9" s="14">
        <v>0.29152236533708897</v>
      </c>
      <c r="AW9" s="14"/>
      <c r="AX9" s="14">
        <v>0.47490827977132199</v>
      </c>
      <c r="AY9" s="14">
        <v>0.28508612577343601</v>
      </c>
      <c r="AZ9" s="14">
        <v>0.31426754218456898</v>
      </c>
      <c r="BA9" s="14"/>
      <c r="BB9" s="14">
        <v>0.62324019349056603</v>
      </c>
      <c r="BC9" s="14">
        <v>0.36238653955000999</v>
      </c>
      <c r="BD9" s="14"/>
      <c r="BE9" s="14">
        <v>0.36072228499995801</v>
      </c>
      <c r="BF9" s="14">
        <v>0.22917074391548201</v>
      </c>
      <c r="BG9" s="14"/>
      <c r="BH9" s="14">
        <v>0.28412745060205502</v>
      </c>
      <c r="BI9" s="14">
        <v>0.32219458049913202</v>
      </c>
    </row>
    <row r="10" spans="2:61" ht="29" x14ac:dyDescent="0.35">
      <c r="B10" s="15" t="s">
        <v>262</v>
      </c>
      <c r="C10" s="14">
        <v>0.52345001077233499</v>
      </c>
      <c r="D10" s="14">
        <v>0.49551553381068503</v>
      </c>
      <c r="E10" s="14">
        <v>0.54642763392650595</v>
      </c>
      <c r="F10" s="14"/>
      <c r="G10" s="14">
        <v>0.46282189511649302</v>
      </c>
      <c r="H10" s="14">
        <v>0.53221432434982097</v>
      </c>
      <c r="I10" s="14">
        <v>0.56022359148446699</v>
      </c>
      <c r="J10" s="14">
        <v>0.55111172613303505</v>
      </c>
      <c r="K10" s="14">
        <v>0.51861895763875998</v>
      </c>
      <c r="L10" s="14">
        <v>0.49260232781449398</v>
      </c>
      <c r="M10" s="14"/>
      <c r="N10" s="14">
        <v>0.39441944025394698</v>
      </c>
      <c r="O10" s="14">
        <v>0.54947298297772396</v>
      </c>
      <c r="P10" s="14"/>
      <c r="Q10" s="14">
        <v>0.631217437364061</v>
      </c>
      <c r="R10" s="14">
        <v>0.56330546723407304</v>
      </c>
      <c r="S10" s="14">
        <v>0.59384316370389201</v>
      </c>
      <c r="T10" s="14">
        <v>0.58114141157184795</v>
      </c>
      <c r="U10" s="14">
        <v>0.55176671113464004</v>
      </c>
      <c r="V10" s="14">
        <v>0.480322804191954</v>
      </c>
      <c r="W10" s="14">
        <v>0.53824972868059096</v>
      </c>
      <c r="X10" s="14">
        <v>0.49074738210083702</v>
      </c>
      <c r="Y10" s="14">
        <v>0.39377362344841499</v>
      </c>
      <c r="Z10" s="14">
        <v>0.62009545142909295</v>
      </c>
      <c r="AA10" s="14"/>
      <c r="AB10" s="14">
        <v>0.47565056393570998</v>
      </c>
      <c r="AC10" s="14">
        <v>0.53415164035530205</v>
      </c>
      <c r="AD10" s="14">
        <v>0.55375891232466401</v>
      </c>
      <c r="AE10" s="14"/>
      <c r="AF10" s="14">
        <v>0.50267167893078402</v>
      </c>
      <c r="AG10" s="14">
        <v>0.56558939026884203</v>
      </c>
      <c r="AH10" s="14">
        <v>0.72977449315643494</v>
      </c>
      <c r="AI10" s="14">
        <v>0.445607859974337</v>
      </c>
      <c r="AJ10" s="14"/>
      <c r="AK10" s="14">
        <v>0.51259331767084904</v>
      </c>
      <c r="AL10" s="14">
        <v>0.556015890165247</v>
      </c>
      <c r="AM10" s="14">
        <v>0.45354454821072498</v>
      </c>
      <c r="AN10" s="14">
        <v>0.249026691387918</v>
      </c>
      <c r="AO10" s="14"/>
      <c r="AP10" s="14">
        <v>0.434028961597973</v>
      </c>
      <c r="AQ10" s="14">
        <v>0.54584478747019305</v>
      </c>
      <c r="AR10" s="14">
        <v>0.521554541725056</v>
      </c>
      <c r="AS10" s="14"/>
      <c r="AT10" s="14">
        <v>0.46214933368129701</v>
      </c>
      <c r="AU10" s="14">
        <v>0.55745996564974098</v>
      </c>
      <c r="AV10" s="14">
        <v>0.501110253321574</v>
      </c>
      <c r="AW10" s="14"/>
      <c r="AX10" s="14">
        <v>0.393485114533348</v>
      </c>
      <c r="AY10" s="14">
        <v>0.55570030793386505</v>
      </c>
      <c r="AZ10" s="14">
        <v>0.52055394315688197</v>
      </c>
      <c r="BA10" s="14"/>
      <c r="BB10" s="14">
        <v>0.32735142208786899</v>
      </c>
      <c r="BC10" s="14">
        <v>0.52059004015382904</v>
      </c>
      <c r="BD10" s="14"/>
      <c r="BE10" s="14">
        <v>0.513179034267912</v>
      </c>
      <c r="BF10" s="14">
        <v>0.54210139569612203</v>
      </c>
      <c r="BG10" s="14"/>
      <c r="BH10" s="14">
        <v>0.52222559131906299</v>
      </c>
      <c r="BI10" s="14">
        <v>0.52378560944837504</v>
      </c>
    </row>
    <row r="11" spans="2:61" x14ac:dyDescent="0.35">
      <c r="B11" s="15" t="s">
        <v>263</v>
      </c>
      <c r="C11" s="20">
        <v>0.162544594580976</v>
      </c>
      <c r="D11" s="20">
        <v>0.129197960339518</v>
      </c>
      <c r="E11" s="20">
        <v>0.19375869912883401</v>
      </c>
      <c r="F11" s="20"/>
      <c r="G11" s="20">
        <v>0.32392756538436701</v>
      </c>
      <c r="H11" s="20">
        <v>0.26064579376748798</v>
      </c>
      <c r="I11" s="20">
        <v>0.13858088059177701</v>
      </c>
      <c r="J11" s="20">
        <v>0.17610215793303699</v>
      </c>
      <c r="K11" s="20">
        <v>7.1061414907617096E-2</v>
      </c>
      <c r="L11" s="20">
        <v>1.5581288548796601E-2</v>
      </c>
      <c r="M11" s="20"/>
      <c r="N11" s="20">
        <v>1.9492711674031601E-2</v>
      </c>
      <c r="O11" s="20">
        <v>0.191395394494982</v>
      </c>
      <c r="P11" s="20"/>
      <c r="Q11" s="20">
        <v>0.28603372113777498</v>
      </c>
      <c r="R11" s="20">
        <v>0.26089166782951501</v>
      </c>
      <c r="S11" s="20">
        <v>0.234004442669451</v>
      </c>
      <c r="T11" s="20">
        <v>0.106233811636092</v>
      </c>
      <c r="U11" s="20">
        <v>0.233638276990566</v>
      </c>
      <c r="V11" s="20">
        <v>0.10617218095424499</v>
      </c>
      <c r="W11" s="20">
        <v>0.14408304011484899</v>
      </c>
      <c r="X11" s="20">
        <v>7.7492868447415195E-2</v>
      </c>
      <c r="Y11" s="20">
        <v>4.0050080811008602E-2</v>
      </c>
      <c r="Z11" s="20">
        <v>0.30078421371211</v>
      </c>
      <c r="AA11" s="20"/>
      <c r="AB11" s="20">
        <v>9.3566586453565095E-2</v>
      </c>
      <c r="AC11" s="20">
        <v>0.19175681772377601</v>
      </c>
      <c r="AD11" s="20">
        <v>0.148066073259985</v>
      </c>
      <c r="AE11" s="20"/>
      <c r="AF11" s="20">
        <v>0.13296819678730801</v>
      </c>
      <c r="AG11" s="20">
        <v>0.14825438338870001</v>
      </c>
      <c r="AH11" s="20">
        <v>7.1759325695639503E-2</v>
      </c>
      <c r="AI11" s="20">
        <v>0.28614080793394098</v>
      </c>
      <c r="AJ11" s="20"/>
      <c r="AK11" s="20">
        <v>0.145229668500093</v>
      </c>
      <c r="AL11" s="20">
        <v>0.145071480803975</v>
      </c>
      <c r="AM11" s="20">
        <v>0.22205055017768799</v>
      </c>
      <c r="AN11" s="20">
        <v>0.43250815410967702</v>
      </c>
      <c r="AO11" s="20"/>
      <c r="AP11" s="20">
        <v>7.87027360330287E-2</v>
      </c>
      <c r="AQ11" s="20">
        <v>0.148280560245339</v>
      </c>
      <c r="AR11" s="20">
        <v>0.18019448679523101</v>
      </c>
      <c r="AS11" s="20"/>
      <c r="AT11" s="20">
        <v>9.9442600347944596E-2</v>
      </c>
      <c r="AU11" s="20">
        <v>0.16606554596498199</v>
      </c>
      <c r="AV11" s="20">
        <v>0.207367381341337</v>
      </c>
      <c r="AW11" s="20"/>
      <c r="AX11" s="20">
        <v>0.131606605695331</v>
      </c>
      <c r="AY11" s="20">
        <v>0.159213566292699</v>
      </c>
      <c r="AZ11" s="20">
        <v>0.16517851465854899</v>
      </c>
      <c r="BA11" s="20"/>
      <c r="BB11" s="20">
        <v>4.9408384421564602E-2</v>
      </c>
      <c r="BC11" s="20">
        <v>0.117023420296162</v>
      </c>
      <c r="BD11" s="20"/>
      <c r="BE11" s="20">
        <v>0.12609868073212999</v>
      </c>
      <c r="BF11" s="20">
        <v>0.22872786038839699</v>
      </c>
      <c r="BG11" s="20"/>
      <c r="BH11" s="20">
        <v>0.19364695807888199</v>
      </c>
      <c r="BI11" s="20">
        <v>0.15401981005249299</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6"/>
  <sheetViews>
    <sheetView showGridLines="0" workbookViewId="0">
      <pane xSplit="2" topLeftCell="K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0.39020659779105299</v>
      </c>
      <c r="D9" s="14">
        <v>0.46620814751496498</v>
      </c>
      <c r="E9" s="14">
        <v>0.32336087830406601</v>
      </c>
      <c r="F9" s="14"/>
      <c r="G9" s="14">
        <v>0.20090756033506199</v>
      </c>
      <c r="H9" s="14">
        <v>0.33010354853884</v>
      </c>
      <c r="I9" s="14">
        <v>0.376853060720994</v>
      </c>
      <c r="J9" s="14">
        <v>0.376581326436291</v>
      </c>
      <c r="K9" s="14">
        <v>0.50691902330362903</v>
      </c>
      <c r="L9" s="14">
        <v>0.53854125975410205</v>
      </c>
      <c r="M9" s="14"/>
      <c r="N9" s="14">
        <v>0.699932029691961</v>
      </c>
      <c r="O9" s="14">
        <v>0.32774096446649997</v>
      </c>
      <c r="P9" s="14"/>
      <c r="Q9" s="14">
        <v>0.16365687565180401</v>
      </c>
      <c r="R9" s="14">
        <v>0.24308202849712299</v>
      </c>
      <c r="S9" s="14">
        <v>0.28666946333744803</v>
      </c>
      <c r="T9" s="14">
        <v>0.33247735771970299</v>
      </c>
      <c r="U9" s="14">
        <v>0.39562043936027302</v>
      </c>
      <c r="V9" s="14">
        <v>0.40938071318325497</v>
      </c>
      <c r="W9" s="14">
        <v>0.40114685689030499</v>
      </c>
      <c r="X9" s="14">
        <v>0.52954268418946904</v>
      </c>
      <c r="Y9" s="14">
        <v>0.66254923226462004</v>
      </c>
      <c r="Z9" s="14">
        <v>0.15455109497489899</v>
      </c>
      <c r="AA9" s="14"/>
      <c r="AB9" s="14">
        <v>0.50540405933627797</v>
      </c>
      <c r="AC9" s="14">
        <v>0.30626280288691998</v>
      </c>
      <c r="AD9" s="14">
        <v>0.41635508421568701</v>
      </c>
      <c r="AE9" s="14"/>
      <c r="AF9" s="14">
        <v>0.42061592374432799</v>
      </c>
      <c r="AG9" s="14">
        <v>0.392649616641633</v>
      </c>
      <c r="AH9" s="14">
        <v>0.33398458628927402</v>
      </c>
      <c r="AI9" s="14">
        <v>0.30922441479492102</v>
      </c>
      <c r="AJ9" s="14"/>
      <c r="AK9" s="14">
        <v>0.41771704411629201</v>
      </c>
      <c r="AL9" s="14">
        <v>0.41227240612266802</v>
      </c>
      <c r="AM9" s="14">
        <v>0.29925748051818601</v>
      </c>
      <c r="AN9" s="14">
        <v>0.24191075473687401</v>
      </c>
      <c r="AO9" s="14"/>
      <c r="AP9" s="14">
        <v>0.55910781705336199</v>
      </c>
      <c r="AQ9" s="14">
        <v>0.40464431994512601</v>
      </c>
      <c r="AR9" s="14">
        <v>0.36640061731385498</v>
      </c>
      <c r="AS9" s="14"/>
      <c r="AT9" s="14">
        <v>0.51771056662287895</v>
      </c>
      <c r="AU9" s="14">
        <v>0.36548122371061398</v>
      </c>
      <c r="AV9" s="14">
        <v>0.34704148406289598</v>
      </c>
      <c r="AW9" s="14"/>
      <c r="AX9" s="14">
        <v>0.47160125608605102</v>
      </c>
      <c r="AY9" s="14">
        <v>0.38957827021142899</v>
      </c>
      <c r="AZ9" s="14">
        <v>0.39444140063793898</v>
      </c>
      <c r="BA9" s="14"/>
      <c r="BB9" s="14">
        <v>0.73746090938841402</v>
      </c>
      <c r="BC9" s="14">
        <v>0.44344929174440001</v>
      </c>
      <c r="BD9" s="14"/>
      <c r="BE9" s="14">
        <v>0.441243908083162</v>
      </c>
      <c r="BF9" s="14">
        <v>0.29752636243826702</v>
      </c>
      <c r="BG9" s="14"/>
      <c r="BH9" s="14">
        <v>0.36920226738220402</v>
      </c>
      <c r="BI9" s="14">
        <v>0.39596363265152501</v>
      </c>
    </row>
    <row r="10" spans="2:61" ht="29" x14ac:dyDescent="0.35">
      <c r="B10" s="15" t="s">
        <v>262</v>
      </c>
      <c r="C10" s="14">
        <v>0.49446543846108798</v>
      </c>
      <c r="D10" s="14">
        <v>0.44796679952865798</v>
      </c>
      <c r="E10" s="14">
        <v>0.533911542008354</v>
      </c>
      <c r="F10" s="14"/>
      <c r="G10" s="14">
        <v>0.47019901167091599</v>
      </c>
      <c r="H10" s="14">
        <v>0.50830872393160298</v>
      </c>
      <c r="I10" s="14">
        <v>0.51262694122135199</v>
      </c>
      <c r="J10" s="14">
        <v>0.56481544251377602</v>
      </c>
      <c r="K10" s="14">
        <v>0.44057865212206099</v>
      </c>
      <c r="L10" s="14">
        <v>0.44811217986685797</v>
      </c>
      <c r="M10" s="14"/>
      <c r="N10" s="14">
        <v>0.274699285966575</v>
      </c>
      <c r="O10" s="14">
        <v>0.53878802383813296</v>
      </c>
      <c r="P10" s="14"/>
      <c r="Q10" s="14">
        <v>0.58702983105319295</v>
      </c>
      <c r="R10" s="14">
        <v>0.56478003954441103</v>
      </c>
      <c r="S10" s="14">
        <v>0.541549365483878</v>
      </c>
      <c r="T10" s="14">
        <v>0.62115966229584696</v>
      </c>
      <c r="U10" s="14">
        <v>0.52798225385051201</v>
      </c>
      <c r="V10" s="14">
        <v>0.484925319430415</v>
      </c>
      <c r="W10" s="14">
        <v>0.50143571401688403</v>
      </c>
      <c r="X10" s="14">
        <v>0.42267199597396399</v>
      </c>
      <c r="Y10" s="14">
        <v>0.29462254917311498</v>
      </c>
      <c r="Z10" s="14">
        <v>0.65670703533088604</v>
      </c>
      <c r="AA10" s="14"/>
      <c r="AB10" s="14">
        <v>0.40399479005141198</v>
      </c>
      <c r="AC10" s="14">
        <v>0.56361308646668495</v>
      </c>
      <c r="AD10" s="14">
        <v>0.47130686040729702</v>
      </c>
      <c r="AE10" s="14"/>
      <c r="AF10" s="14">
        <v>0.46498012741007</v>
      </c>
      <c r="AG10" s="14">
        <v>0.50601139468716005</v>
      </c>
      <c r="AH10" s="14">
        <v>0.60428306401489496</v>
      </c>
      <c r="AI10" s="14">
        <v>0.52305853198580099</v>
      </c>
      <c r="AJ10" s="14"/>
      <c r="AK10" s="14">
        <v>0.44936127813179999</v>
      </c>
      <c r="AL10" s="14">
        <v>0.484102476198711</v>
      </c>
      <c r="AM10" s="14">
        <v>0.60102686193895005</v>
      </c>
      <c r="AN10" s="14">
        <v>0.51274740383464301</v>
      </c>
      <c r="AO10" s="14"/>
      <c r="AP10" s="14">
        <v>0.37230087962026798</v>
      </c>
      <c r="AQ10" s="14">
        <v>0.47950823378430601</v>
      </c>
      <c r="AR10" s="14">
        <v>0.51887326471942696</v>
      </c>
      <c r="AS10" s="14"/>
      <c r="AT10" s="14">
        <v>0.36745025487545602</v>
      </c>
      <c r="AU10" s="14">
        <v>0.53007688807673503</v>
      </c>
      <c r="AV10" s="14">
        <v>0.54688385705707998</v>
      </c>
      <c r="AW10" s="14"/>
      <c r="AX10" s="14">
        <v>0.40718757049288701</v>
      </c>
      <c r="AY10" s="14">
        <v>0.49999329574329199</v>
      </c>
      <c r="AZ10" s="14">
        <v>0.50720673840752795</v>
      </c>
      <c r="BA10" s="14"/>
      <c r="BB10" s="14">
        <v>0.19456003706307101</v>
      </c>
      <c r="BC10" s="14">
        <v>0.45264171857918201</v>
      </c>
      <c r="BD10" s="14"/>
      <c r="BE10" s="14">
        <v>0.46035674094476903</v>
      </c>
      <c r="BF10" s="14">
        <v>0.55640448061077297</v>
      </c>
      <c r="BG10" s="14"/>
      <c r="BH10" s="14">
        <v>0.46979890802474999</v>
      </c>
      <c r="BI10" s="14">
        <v>0.50122623839351799</v>
      </c>
    </row>
    <row r="11" spans="2:61" x14ac:dyDescent="0.35">
      <c r="B11" s="15" t="s">
        <v>263</v>
      </c>
      <c r="C11" s="20">
        <v>0.115327963747858</v>
      </c>
      <c r="D11" s="20">
        <v>8.5825052956377296E-2</v>
      </c>
      <c r="E11" s="20">
        <v>0.14272757968757999</v>
      </c>
      <c r="F11" s="20"/>
      <c r="G11" s="20">
        <v>0.32889342799402199</v>
      </c>
      <c r="H11" s="20">
        <v>0.161587727529557</v>
      </c>
      <c r="I11" s="20">
        <v>0.110519998057653</v>
      </c>
      <c r="J11" s="20">
        <v>5.86032310499335E-2</v>
      </c>
      <c r="K11" s="20">
        <v>5.2502324574309901E-2</v>
      </c>
      <c r="L11" s="20">
        <v>1.3346560379039901E-2</v>
      </c>
      <c r="M11" s="20"/>
      <c r="N11" s="20">
        <v>2.5368684341463499E-2</v>
      </c>
      <c r="O11" s="20">
        <v>0.13347101169536699</v>
      </c>
      <c r="P11" s="20"/>
      <c r="Q11" s="20">
        <v>0.24931329329500401</v>
      </c>
      <c r="R11" s="20">
        <v>0.19213793195846601</v>
      </c>
      <c r="S11" s="20">
        <v>0.171781171178674</v>
      </c>
      <c r="T11" s="20">
        <v>4.6362979984449701E-2</v>
      </c>
      <c r="U11" s="20">
        <v>7.6397306789214803E-2</v>
      </c>
      <c r="V11" s="20">
        <v>0.10569396738633099</v>
      </c>
      <c r="W11" s="20">
        <v>9.74174290928113E-2</v>
      </c>
      <c r="X11" s="20">
        <v>4.7785319836566899E-2</v>
      </c>
      <c r="Y11" s="20">
        <v>4.2828218562265E-2</v>
      </c>
      <c r="Z11" s="20">
        <v>0.188741869694215</v>
      </c>
      <c r="AA11" s="20"/>
      <c r="AB11" s="20">
        <v>9.0601150612310805E-2</v>
      </c>
      <c r="AC11" s="20">
        <v>0.13012411064639501</v>
      </c>
      <c r="AD11" s="20">
        <v>0.11233805537701599</v>
      </c>
      <c r="AE11" s="20"/>
      <c r="AF11" s="20">
        <v>0.114403948845603</v>
      </c>
      <c r="AG11" s="20">
        <v>0.101338988671207</v>
      </c>
      <c r="AH11" s="20">
        <v>6.1732349695831301E-2</v>
      </c>
      <c r="AI11" s="20">
        <v>0.16771705321927799</v>
      </c>
      <c r="AJ11" s="20"/>
      <c r="AK11" s="20">
        <v>0.132921677751908</v>
      </c>
      <c r="AL11" s="20">
        <v>0.10362511767862199</v>
      </c>
      <c r="AM11" s="20">
        <v>9.97156575428646E-2</v>
      </c>
      <c r="AN11" s="20">
        <v>0.245341841428483</v>
      </c>
      <c r="AO11" s="20"/>
      <c r="AP11" s="20">
        <v>6.8591303326370395E-2</v>
      </c>
      <c r="AQ11" s="20">
        <v>0.11584744627056801</v>
      </c>
      <c r="AR11" s="20">
        <v>0.114726117966718</v>
      </c>
      <c r="AS11" s="20"/>
      <c r="AT11" s="20">
        <v>0.114839178501665</v>
      </c>
      <c r="AU11" s="20">
        <v>0.104441888212651</v>
      </c>
      <c r="AV11" s="20">
        <v>0.106074658880024</v>
      </c>
      <c r="AW11" s="20"/>
      <c r="AX11" s="20">
        <v>0.121211173421062</v>
      </c>
      <c r="AY11" s="20">
        <v>0.110428434045278</v>
      </c>
      <c r="AZ11" s="20">
        <v>9.8351860954532605E-2</v>
      </c>
      <c r="BA11" s="20"/>
      <c r="BB11" s="20">
        <v>6.7979053548514606E-2</v>
      </c>
      <c r="BC11" s="20">
        <v>0.103908989676419</v>
      </c>
      <c r="BD11" s="20"/>
      <c r="BE11" s="20">
        <v>9.8399350972069297E-2</v>
      </c>
      <c r="BF11" s="20">
        <v>0.14606915695096001</v>
      </c>
      <c r="BG11" s="20"/>
      <c r="BH11" s="20">
        <v>0.16099882459304601</v>
      </c>
      <c r="BI11" s="20">
        <v>0.102810128954956</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0.33400972574233501</v>
      </c>
      <c r="D9" s="14">
        <v>0.32755492530364699</v>
      </c>
      <c r="E9" s="14">
        <v>0.33882513802587</v>
      </c>
      <c r="F9" s="14"/>
      <c r="G9" s="14">
        <v>8.8545506913977098E-2</v>
      </c>
      <c r="H9" s="14">
        <v>0.163714599641956</v>
      </c>
      <c r="I9" s="14">
        <v>0.256302869878057</v>
      </c>
      <c r="J9" s="14">
        <v>0.41836271107491302</v>
      </c>
      <c r="K9" s="14">
        <v>0.48216025991974698</v>
      </c>
      <c r="L9" s="14">
        <v>0.60243311854617598</v>
      </c>
      <c r="M9" s="14"/>
      <c r="N9" s="14">
        <v>0.53533209819674099</v>
      </c>
      <c r="O9" s="14">
        <v>0.29340689432295902</v>
      </c>
      <c r="P9" s="14"/>
      <c r="Q9" s="14">
        <v>0.14747905248597201</v>
      </c>
      <c r="R9" s="14">
        <v>0.208508550512436</v>
      </c>
      <c r="S9" s="14">
        <v>0.254049925981641</v>
      </c>
      <c r="T9" s="14">
        <v>0.27165075780338299</v>
      </c>
      <c r="U9" s="14">
        <v>0.38322297417739698</v>
      </c>
      <c r="V9" s="14">
        <v>0.425891261132472</v>
      </c>
      <c r="W9" s="14">
        <v>0.42590264324612098</v>
      </c>
      <c r="X9" s="14">
        <v>0.300023735216705</v>
      </c>
      <c r="Y9" s="14">
        <v>0.53594473401020604</v>
      </c>
      <c r="Z9" s="14">
        <v>0.19709052733056001</v>
      </c>
      <c r="AA9" s="14"/>
      <c r="AB9" s="14">
        <v>0.45609007937705798</v>
      </c>
      <c r="AC9" s="14">
        <v>0.26785005160505199</v>
      </c>
      <c r="AD9" s="14">
        <v>0.32745714115548402</v>
      </c>
      <c r="AE9" s="14"/>
      <c r="AF9" s="14">
        <v>0.40138260772040601</v>
      </c>
      <c r="AG9" s="14">
        <v>0.323542247306838</v>
      </c>
      <c r="AH9" s="14">
        <v>0.28093830892375998</v>
      </c>
      <c r="AI9" s="14">
        <v>0.186867156832318</v>
      </c>
      <c r="AJ9" s="14"/>
      <c r="AK9" s="14">
        <v>0.39491062835552299</v>
      </c>
      <c r="AL9" s="14">
        <v>0.32920790282094697</v>
      </c>
      <c r="AM9" s="14">
        <v>0.22921636650021099</v>
      </c>
      <c r="AN9" s="14">
        <v>0.18324493247844401</v>
      </c>
      <c r="AO9" s="14"/>
      <c r="AP9" s="14">
        <v>0.51344308112735504</v>
      </c>
      <c r="AQ9" s="14">
        <v>0.31573443671038098</v>
      </c>
      <c r="AR9" s="14">
        <v>0.30057551254748799</v>
      </c>
      <c r="AS9" s="14"/>
      <c r="AT9" s="14">
        <v>0.48406805877933701</v>
      </c>
      <c r="AU9" s="14">
        <v>0.297234628826476</v>
      </c>
      <c r="AV9" s="14">
        <v>0.25208710527136202</v>
      </c>
      <c r="AW9" s="14"/>
      <c r="AX9" s="14">
        <v>0.51973991521806195</v>
      </c>
      <c r="AY9" s="14">
        <v>0.334838226297832</v>
      </c>
      <c r="AZ9" s="14">
        <v>0.279219067768259</v>
      </c>
      <c r="BA9" s="14"/>
      <c r="BB9" s="14">
        <v>0.53369818867400298</v>
      </c>
      <c r="BC9" s="14">
        <v>0.38330228636899799</v>
      </c>
      <c r="BD9" s="14"/>
      <c r="BE9" s="14">
        <v>0.37159092304882602</v>
      </c>
      <c r="BF9" s="14">
        <v>0.26576486347843198</v>
      </c>
      <c r="BG9" s="14"/>
      <c r="BH9" s="14">
        <v>0.29229484805603001</v>
      </c>
      <c r="BI9" s="14">
        <v>0.34544327303309802</v>
      </c>
    </row>
    <row r="10" spans="2:61" ht="29" x14ac:dyDescent="0.35">
      <c r="B10" s="15" t="s">
        <v>262</v>
      </c>
      <c r="C10" s="14">
        <v>0.37869726800957998</v>
      </c>
      <c r="D10" s="14">
        <v>0.38810203253155501</v>
      </c>
      <c r="E10" s="14">
        <v>0.37312221085346797</v>
      </c>
      <c r="F10" s="14"/>
      <c r="G10" s="14">
        <v>0.31762065329188999</v>
      </c>
      <c r="H10" s="14">
        <v>0.28775454936245598</v>
      </c>
      <c r="I10" s="14">
        <v>0.393239094404358</v>
      </c>
      <c r="J10" s="14">
        <v>0.48983672425696001</v>
      </c>
      <c r="K10" s="14">
        <v>0.43453150767583998</v>
      </c>
      <c r="L10" s="14">
        <v>0.35641460316812001</v>
      </c>
      <c r="M10" s="14"/>
      <c r="N10" s="14">
        <v>0.35736729608023399</v>
      </c>
      <c r="O10" s="14">
        <v>0.38299911108776702</v>
      </c>
      <c r="P10" s="14"/>
      <c r="Q10" s="14">
        <v>0.44102087720117999</v>
      </c>
      <c r="R10" s="14">
        <v>0.42744096895582001</v>
      </c>
      <c r="S10" s="14">
        <v>0.39487763702097201</v>
      </c>
      <c r="T10" s="14">
        <v>0.457778659543425</v>
      </c>
      <c r="U10" s="14">
        <v>0.34124055056993302</v>
      </c>
      <c r="V10" s="14">
        <v>0.36996738719722</v>
      </c>
      <c r="W10" s="14">
        <v>0.28239138723729701</v>
      </c>
      <c r="X10" s="14">
        <v>0.42831921037941101</v>
      </c>
      <c r="Y10" s="14">
        <v>0.32060194213243998</v>
      </c>
      <c r="Z10" s="14">
        <v>0.24200194381442799</v>
      </c>
      <c r="AA10" s="14"/>
      <c r="AB10" s="14">
        <v>0.34428378974061002</v>
      </c>
      <c r="AC10" s="14">
        <v>0.39268839002000799</v>
      </c>
      <c r="AD10" s="14">
        <v>0.37869098419879299</v>
      </c>
      <c r="AE10" s="14"/>
      <c r="AF10" s="14">
        <v>0.37088731326940999</v>
      </c>
      <c r="AG10" s="14">
        <v>0.38487887902392998</v>
      </c>
      <c r="AH10" s="14">
        <v>0.40561748173088902</v>
      </c>
      <c r="AI10" s="14">
        <v>0.39200621811783498</v>
      </c>
      <c r="AJ10" s="14"/>
      <c r="AK10" s="14">
        <v>0.356931363542767</v>
      </c>
      <c r="AL10" s="14">
        <v>0.35895081681202001</v>
      </c>
      <c r="AM10" s="14">
        <v>0.41481760403336998</v>
      </c>
      <c r="AN10" s="14">
        <v>0.35333070902014202</v>
      </c>
      <c r="AO10" s="14"/>
      <c r="AP10" s="14">
        <v>0.36275691259214299</v>
      </c>
      <c r="AQ10" s="14">
        <v>0.37070471237021002</v>
      </c>
      <c r="AR10" s="14">
        <v>0.38956447043266201</v>
      </c>
      <c r="AS10" s="14"/>
      <c r="AT10" s="14">
        <v>0.29625200849185601</v>
      </c>
      <c r="AU10" s="14">
        <v>0.42420556801517101</v>
      </c>
      <c r="AV10" s="14">
        <v>0.380736432937473</v>
      </c>
      <c r="AW10" s="14"/>
      <c r="AX10" s="14">
        <v>0.23382772828970999</v>
      </c>
      <c r="AY10" s="14">
        <v>0.41419756583028799</v>
      </c>
      <c r="AZ10" s="14">
        <v>0.37267963482317701</v>
      </c>
      <c r="BA10" s="14"/>
      <c r="BB10" s="14">
        <v>0.27897136509950998</v>
      </c>
      <c r="BC10" s="14">
        <v>0.37098368948120902</v>
      </c>
      <c r="BD10" s="14"/>
      <c r="BE10" s="14">
        <v>0.349602803103022</v>
      </c>
      <c r="BF10" s="14">
        <v>0.43153080958083601</v>
      </c>
      <c r="BG10" s="14"/>
      <c r="BH10" s="14">
        <v>0.381387363760746</v>
      </c>
      <c r="BI10" s="14">
        <v>0.37795994505207497</v>
      </c>
    </row>
    <row r="11" spans="2:61" x14ac:dyDescent="0.35">
      <c r="B11" s="15" t="s">
        <v>263</v>
      </c>
      <c r="C11" s="20">
        <v>0.28729300624808501</v>
      </c>
      <c r="D11" s="20">
        <v>0.284343042164798</v>
      </c>
      <c r="E11" s="20">
        <v>0.28805265112066297</v>
      </c>
      <c r="F11" s="20"/>
      <c r="G11" s="20">
        <v>0.59383383979413296</v>
      </c>
      <c r="H11" s="20">
        <v>0.54853085099558796</v>
      </c>
      <c r="I11" s="20">
        <v>0.35045803571758499</v>
      </c>
      <c r="J11" s="20">
        <v>9.1800564668127096E-2</v>
      </c>
      <c r="K11" s="20">
        <v>8.3308232404413096E-2</v>
      </c>
      <c r="L11" s="20">
        <v>4.11522782857041E-2</v>
      </c>
      <c r="M11" s="20"/>
      <c r="N11" s="20">
        <v>0.10730060572302499</v>
      </c>
      <c r="O11" s="20">
        <v>0.32359399458927302</v>
      </c>
      <c r="P11" s="20"/>
      <c r="Q11" s="20">
        <v>0.41150007031284902</v>
      </c>
      <c r="R11" s="20">
        <v>0.36405048053174399</v>
      </c>
      <c r="S11" s="20">
        <v>0.35107243699738699</v>
      </c>
      <c r="T11" s="20">
        <v>0.270570582653192</v>
      </c>
      <c r="U11" s="20">
        <v>0.27553647525267</v>
      </c>
      <c r="V11" s="20">
        <v>0.204141351670308</v>
      </c>
      <c r="W11" s="20">
        <v>0.29170596951658201</v>
      </c>
      <c r="X11" s="20">
        <v>0.27165705440388399</v>
      </c>
      <c r="Y11" s="20">
        <v>0.14345332385735399</v>
      </c>
      <c r="Z11" s="20">
        <v>0.56090752885501205</v>
      </c>
      <c r="AA11" s="20"/>
      <c r="AB11" s="20">
        <v>0.199626130882332</v>
      </c>
      <c r="AC11" s="20">
        <v>0.33946155837494002</v>
      </c>
      <c r="AD11" s="20">
        <v>0.29385187464572299</v>
      </c>
      <c r="AE11" s="20"/>
      <c r="AF11" s="20">
        <v>0.22773007901018399</v>
      </c>
      <c r="AG11" s="20">
        <v>0.29157887366923202</v>
      </c>
      <c r="AH11" s="20">
        <v>0.313444209345351</v>
      </c>
      <c r="AI11" s="20">
        <v>0.42112662504984699</v>
      </c>
      <c r="AJ11" s="20"/>
      <c r="AK11" s="20">
        <v>0.24815800810170999</v>
      </c>
      <c r="AL11" s="20">
        <v>0.31184128036703301</v>
      </c>
      <c r="AM11" s="20">
        <v>0.35596602946641898</v>
      </c>
      <c r="AN11" s="20">
        <v>0.463424358501414</v>
      </c>
      <c r="AO11" s="20"/>
      <c r="AP11" s="20">
        <v>0.123800006280501</v>
      </c>
      <c r="AQ11" s="20">
        <v>0.313560850919409</v>
      </c>
      <c r="AR11" s="20">
        <v>0.309860017019849</v>
      </c>
      <c r="AS11" s="20"/>
      <c r="AT11" s="20">
        <v>0.21967993272880701</v>
      </c>
      <c r="AU11" s="20">
        <v>0.27855980315835299</v>
      </c>
      <c r="AV11" s="20">
        <v>0.36717646179116398</v>
      </c>
      <c r="AW11" s="20"/>
      <c r="AX11" s="20">
        <v>0.246432356492228</v>
      </c>
      <c r="AY11" s="20">
        <v>0.25096420787188001</v>
      </c>
      <c r="AZ11" s="20">
        <v>0.34810129740856499</v>
      </c>
      <c r="BA11" s="20"/>
      <c r="BB11" s="20">
        <v>0.18733044622648701</v>
      </c>
      <c r="BC11" s="20">
        <v>0.24571402414979299</v>
      </c>
      <c r="BD11" s="20"/>
      <c r="BE11" s="20">
        <v>0.27880627384815299</v>
      </c>
      <c r="BF11" s="20">
        <v>0.30270432694073202</v>
      </c>
      <c r="BG11" s="20"/>
      <c r="BH11" s="20">
        <v>0.32631778818322499</v>
      </c>
      <c r="BI11" s="20">
        <v>0.27659678191482701</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0.125345044954464</v>
      </c>
      <c r="D9" s="14">
        <v>0.15320301221506399</v>
      </c>
      <c r="E9" s="14">
        <v>0.101254323330825</v>
      </c>
      <c r="F9" s="14"/>
      <c r="G9" s="14">
        <v>0.14565458685048399</v>
      </c>
      <c r="H9" s="14">
        <v>0.14459663537735701</v>
      </c>
      <c r="I9" s="14">
        <v>0.17729602591157201</v>
      </c>
      <c r="J9" s="14">
        <v>0.10489304894071901</v>
      </c>
      <c r="K9" s="14">
        <v>6.2781432957951203E-2</v>
      </c>
      <c r="L9" s="14">
        <v>9.7414323310199599E-2</v>
      </c>
      <c r="M9" s="14"/>
      <c r="N9" s="14">
        <v>0.15974181798140499</v>
      </c>
      <c r="O9" s="14">
        <v>0.11840788064651001</v>
      </c>
      <c r="P9" s="14"/>
      <c r="Q9" s="14">
        <v>8.4467473170743101E-2</v>
      </c>
      <c r="R9" s="14">
        <v>0.103265400702285</v>
      </c>
      <c r="S9" s="14">
        <v>0.113619089111151</v>
      </c>
      <c r="T9" s="14">
        <v>9.9228476459150602E-2</v>
      </c>
      <c r="U9" s="14">
        <v>0.102260610962306</v>
      </c>
      <c r="V9" s="14">
        <v>0.126947588737781</v>
      </c>
      <c r="W9" s="14">
        <v>6.2884912197474399E-2</v>
      </c>
      <c r="X9" s="14">
        <v>0.158484845527746</v>
      </c>
      <c r="Y9" s="14">
        <v>0.20404983068250601</v>
      </c>
      <c r="Z9" s="14">
        <v>0.125452566995087</v>
      </c>
      <c r="AA9" s="14"/>
      <c r="AB9" s="14">
        <v>0.16833380874180701</v>
      </c>
      <c r="AC9" s="14">
        <v>0.112816968342593</v>
      </c>
      <c r="AD9" s="14">
        <v>0.126704115125997</v>
      </c>
      <c r="AE9" s="14"/>
      <c r="AF9" s="14">
        <v>0.15724845385754599</v>
      </c>
      <c r="AG9" s="14">
        <v>0.12746008826052099</v>
      </c>
      <c r="AH9" s="14">
        <v>6.05895662818903E-2</v>
      </c>
      <c r="AI9" s="14">
        <v>6.3748864925633794E-2</v>
      </c>
      <c r="AJ9" s="14"/>
      <c r="AK9" s="14">
        <v>0.17134849176388101</v>
      </c>
      <c r="AL9" s="14">
        <v>0.127682059776621</v>
      </c>
      <c r="AM9" s="14">
        <v>5.8103494456364098E-2</v>
      </c>
      <c r="AN9" s="14">
        <v>0</v>
      </c>
      <c r="AO9" s="14"/>
      <c r="AP9" s="14">
        <v>0.27201827011917701</v>
      </c>
      <c r="AQ9" s="14">
        <v>0.128496264080142</v>
      </c>
      <c r="AR9" s="14">
        <v>8.8942330779492804E-2</v>
      </c>
      <c r="AS9" s="14"/>
      <c r="AT9" s="14">
        <v>0.19682871407664801</v>
      </c>
      <c r="AU9" s="14">
        <v>0.101569937125306</v>
      </c>
      <c r="AV9" s="14">
        <v>0.111913435397772</v>
      </c>
      <c r="AW9" s="14"/>
      <c r="AX9" s="14">
        <v>0.26346226992369498</v>
      </c>
      <c r="AY9" s="14">
        <v>9.8365103487941405E-2</v>
      </c>
      <c r="AZ9" s="14">
        <v>0.117647498551398</v>
      </c>
      <c r="BA9" s="14"/>
      <c r="BB9" s="14">
        <v>0.279837689294749</v>
      </c>
      <c r="BC9" s="14">
        <v>9.3787823060867095E-2</v>
      </c>
      <c r="BD9" s="14"/>
      <c r="BE9" s="14">
        <v>0.159346279647228</v>
      </c>
      <c r="BF9" s="14">
        <v>6.3601147880445297E-2</v>
      </c>
      <c r="BG9" s="14"/>
      <c r="BH9" s="14">
        <v>0.109685500710497</v>
      </c>
      <c r="BI9" s="14">
        <v>0.12963713807796801</v>
      </c>
    </row>
    <row r="10" spans="2:61" ht="29" x14ac:dyDescent="0.35">
      <c r="B10" s="15" t="s">
        <v>262</v>
      </c>
      <c r="C10" s="14">
        <v>0.45531108619003802</v>
      </c>
      <c r="D10" s="14">
        <v>0.44558358274724302</v>
      </c>
      <c r="E10" s="14">
        <v>0.46344126685495401</v>
      </c>
      <c r="F10" s="14"/>
      <c r="G10" s="14">
        <v>0.45179474297259098</v>
      </c>
      <c r="H10" s="14">
        <v>0.45981702975365502</v>
      </c>
      <c r="I10" s="14">
        <v>0.40123360950529802</v>
      </c>
      <c r="J10" s="14">
        <v>0.52504314439616795</v>
      </c>
      <c r="K10" s="14">
        <v>0.498440666271243</v>
      </c>
      <c r="L10" s="14">
        <v>0.412110723255527</v>
      </c>
      <c r="M10" s="14"/>
      <c r="N10" s="14">
        <v>0.41601983305912199</v>
      </c>
      <c r="O10" s="14">
        <v>0.46323537253576902</v>
      </c>
      <c r="P10" s="14"/>
      <c r="Q10" s="14">
        <v>0.36073151002354498</v>
      </c>
      <c r="R10" s="14">
        <v>0.45350983578314402</v>
      </c>
      <c r="S10" s="14">
        <v>0.57278371354443203</v>
      </c>
      <c r="T10" s="14">
        <v>0.51486589255262005</v>
      </c>
      <c r="U10" s="14">
        <v>0.57536009122927601</v>
      </c>
      <c r="V10" s="14">
        <v>0.51875678567096695</v>
      </c>
      <c r="W10" s="14">
        <v>0.43379605910035801</v>
      </c>
      <c r="X10" s="14">
        <v>0.40642864711955301</v>
      </c>
      <c r="Y10" s="14">
        <v>0.41311684964219803</v>
      </c>
      <c r="Z10" s="14">
        <v>0.31468982877859902</v>
      </c>
      <c r="AA10" s="14"/>
      <c r="AB10" s="14">
        <v>0.43928980899918302</v>
      </c>
      <c r="AC10" s="14">
        <v>0.53236804005593596</v>
      </c>
      <c r="AD10" s="14">
        <v>0.42535941973983599</v>
      </c>
      <c r="AE10" s="14"/>
      <c r="AF10" s="14">
        <v>0.445639079028332</v>
      </c>
      <c r="AG10" s="14">
        <v>0.44818098825156499</v>
      </c>
      <c r="AH10" s="14">
        <v>0.52173565494947605</v>
      </c>
      <c r="AI10" s="14">
        <v>0.47886048796271902</v>
      </c>
      <c r="AJ10" s="14"/>
      <c r="AK10" s="14">
        <v>0.44603704326097698</v>
      </c>
      <c r="AL10" s="14">
        <v>0.44892295703875401</v>
      </c>
      <c r="AM10" s="14">
        <v>0.46541215456324903</v>
      </c>
      <c r="AN10" s="14">
        <v>0.59621371181511296</v>
      </c>
      <c r="AO10" s="14"/>
      <c r="AP10" s="14">
        <v>0.37874932938214501</v>
      </c>
      <c r="AQ10" s="14">
        <v>0.497935690518853</v>
      </c>
      <c r="AR10" s="14">
        <v>0.45126284766045199</v>
      </c>
      <c r="AS10" s="14"/>
      <c r="AT10" s="14">
        <v>0.46034900055991601</v>
      </c>
      <c r="AU10" s="14">
        <v>0.46615414402069</v>
      </c>
      <c r="AV10" s="14">
        <v>0.48007570881011602</v>
      </c>
      <c r="AW10" s="14"/>
      <c r="AX10" s="14">
        <v>0.42725233183016997</v>
      </c>
      <c r="AY10" s="14">
        <v>0.47792795221132101</v>
      </c>
      <c r="AZ10" s="14">
        <v>0.44270848223405901</v>
      </c>
      <c r="BA10" s="14"/>
      <c r="BB10" s="14">
        <v>0.349893881720442</v>
      </c>
      <c r="BC10" s="14">
        <v>0.48715615603246398</v>
      </c>
      <c r="BD10" s="14"/>
      <c r="BE10" s="14">
        <v>0.462970229943587</v>
      </c>
      <c r="BF10" s="14">
        <v>0.44140260939890302</v>
      </c>
      <c r="BG10" s="14"/>
      <c r="BH10" s="14">
        <v>0.47687586973590201</v>
      </c>
      <c r="BI10" s="14">
        <v>0.44940043785155198</v>
      </c>
    </row>
    <row r="11" spans="2:61" x14ac:dyDescent="0.35">
      <c r="B11" s="15" t="s">
        <v>263</v>
      </c>
      <c r="C11" s="20">
        <v>0.41934386885549801</v>
      </c>
      <c r="D11" s="20">
        <v>0.40121340503769398</v>
      </c>
      <c r="E11" s="20">
        <v>0.43530440981422103</v>
      </c>
      <c r="F11" s="20"/>
      <c r="G11" s="20">
        <v>0.40255067017692497</v>
      </c>
      <c r="H11" s="20">
        <v>0.39558633486898798</v>
      </c>
      <c r="I11" s="20">
        <v>0.42147036458313097</v>
      </c>
      <c r="J11" s="20">
        <v>0.370063806663114</v>
      </c>
      <c r="K11" s="20">
        <v>0.43877790077080597</v>
      </c>
      <c r="L11" s="20">
        <v>0.490474953434273</v>
      </c>
      <c r="M11" s="20"/>
      <c r="N11" s="20">
        <v>0.42423834895947299</v>
      </c>
      <c r="O11" s="20">
        <v>0.418356746817722</v>
      </c>
      <c r="P11" s="20"/>
      <c r="Q11" s="20">
        <v>0.55480101680571203</v>
      </c>
      <c r="R11" s="20">
        <v>0.44322476351457102</v>
      </c>
      <c r="S11" s="20">
        <v>0.31359719734441699</v>
      </c>
      <c r="T11" s="20">
        <v>0.385905630988229</v>
      </c>
      <c r="U11" s="20">
        <v>0.32237929780841801</v>
      </c>
      <c r="V11" s="20">
        <v>0.35429562559125199</v>
      </c>
      <c r="W11" s="20">
        <v>0.50331902870216805</v>
      </c>
      <c r="X11" s="20">
        <v>0.43508650735270099</v>
      </c>
      <c r="Y11" s="20">
        <v>0.38283331967529599</v>
      </c>
      <c r="Z11" s="20">
        <v>0.55985760422631303</v>
      </c>
      <c r="AA11" s="20"/>
      <c r="AB11" s="20">
        <v>0.39237638225901</v>
      </c>
      <c r="AC11" s="20">
        <v>0.35481499160147101</v>
      </c>
      <c r="AD11" s="20">
        <v>0.44793646513416702</v>
      </c>
      <c r="AE11" s="20"/>
      <c r="AF11" s="20">
        <v>0.39711246711412201</v>
      </c>
      <c r="AG11" s="20">
        <v>0.42435892348791399</v>
      </c>
      <c r="AH11" s="20">
        <v>0.41767477876863401</v>
      </c>
      <c r="AI11" s="20">
        <v>0.45739064711164801</v>
      </c>
      <c r="AJ11" s="20"/>
      <c r="AK11" s="20">
        <v>0.38261446497514201</v>
      </c>
      <c r="AL11" s="20">
        <v>0.42339498318462498</v>
      </c>
      <c r="AM11" s="20">
        <v>0.47648435098038699</v>
      </c>
      <c r="AN11" s="20">
        <v>0.40378628818488699</v>
      </c>
      <c r="AO11" s="20"/>
      <c r="AP11" s="20">
        <v>0.34923240049867799</v>
      </c>
      <c r="AQ11" s="20">
        <v>0.37356804540100502</v>
      </c>
      <c r="AR11" s="20">
        <v>0.45979482156005502</v>
      </c>
      <c r="AS11" s="20"/>
      <c r="AT11" s="20">
        <v>0.34282228536343601</v>
      </c>
      <c r="AU11" s="20">
        <v>0.43227591885400501</v>
      </c>
      <c r="AV11" s="20">
        <v>0.40801085579211199</v>
      </c>
      <c r="AW11" s="20"/>
      <c r="AX11" s="20">
        <v>0.30928539824613499</v>
      </c>
      <c r="AY11" s="20">
        <v>0.42370694430073802</v>
      </c>
      <c r="AZ11" s="20">
        <v>0.43964401921454299</v>
      </c>
      <c r="BA11" s="20"/>
      <c r="BB11" s="20">
        <v>0.37026842898480899</v>
      </c>
      <c r="BC11" s="20">
        <v>0.41905602090666899</v>
      </c>
      <c r="BD11" s="20"/>
      <c r="BE11" s="20">
        <v>0.37768349040918497</v>
      </c>
      <c r="BF11" s="20">
        <v>0.49499624272065201</v>
      </c>
      <c r="BG11" s="20"/>
      <c r="BH11" s="20">
        <v>0.413438629553601</v>
      </c>
      <c r="BI11" s="20">
        <v>0.42096242407048001</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261</v>
      </c>
      <c r="C9" s="14">
        <v>0.33614423385828102</v>
      </c>
      <c r="D9" s="14">
        <v>0.413135462063564</v>
      </c>
      <c r="E9" s="14">
        <v>0.26595923634722801</v>
      </c>
      <c r="F9" s="14"/>
      <c r="G9" s="14">
        <v>0.34822788601508498</v>
      </c>
      <c r="H9" s="14">
        <v>0.29676385951320799</v>
      </c>
      <c r="I9" s="14">
        <v>0.35947791059682999</v>
      </c>
      <c r="J9" s="14">
        <v>0.24510498446780399</v>
      </c>
      <c r="K9" s="14">
        <v>0.33860746058652103</v>
      </c>
      <c r="L9" s="14">
        <v>0.43369373777015702</v>
      </c>
      <c r="M9" s="14"/>
      <c r="N9" s="14">
        <v>0.60049666596599505</v>
      </c>
      <c r="O9" s="14">
        <v>0.28282945763487599</v>
      </c>
      <c r="P9" s="14"/>
      <c r="Q9" s="14">
        <v>0.14038913229955399</v>
      </c>
      <c r="R9" s="14">
        <v>0.225418949897253</v>
      </c>
      <c r="S9" s="14">
        <v>0.21785423078513699</v>
      </c>
      <c r="T9" s="14">
        <v>0.230377535443621</v>
      </c>
      <c r="U9" s="14">
        <v>0.31401929164923598</v>
      </c>
      <c r="V9" s="14">
        <v>0.326461755186432</v>
      </c>
      <c r="W9" s="14">
        <v>0.39077422825701702</v>
      </c>
      <c r="X9" s="14">
        <v>0.47426747683531301</v>
      </c>
      <c r="Y9" s="14">
        <v>0.57279241384780399</v>
      </c>
      <c r="Z9" s="14">
        <v>5.6238496555064799E-2</v>
      </c>
      <c r="AA9" s="14"/>
      <c r="AB9" s="14">
        <v>0.487172961538334</v>
      </c>
      <c r="AC9" s="14">
        <v>0.27490854579270202</v>
      </c>
      <c r="AD9" s="14">
        <v>0.32158548587554597</v>
      </c>
      <c r="AE9" s="14"/>
      <c r="AF9" s="14">
        <v>0.41560269630694202</v>
      </c>
      <c r="AG9" s="14">
        <v>0.29126233647831601</v>
      </c>
      <c r="AH9" s="14">
        <v>0.22288996453329099</v>
      </c>
      <c r="AI9" s="14">
        <v>0.251695387007218</v>
      </c>
      <c r="AJ9" s="14"/>
      <c r="AK9" s="14">
        <v>0.40500277425873199</v>
      </c>
      <c r="AL9" s="14">
        <v>0.30309934183534398</v>
      </c>
      <c r="AM9" s="14">
        <v>0.28058724511572097</v>
      </c>
      <c r="AN9" s="14">
        <v>0.47152446365758</v>
      </c>
      <c r="AO9" s="14"/>
      <c r="AP9" s="14">
        <v>0.54212398793159999</v>
      </c>
      <c r="AQ9" s="14">
        <v>0.32053588795717602</v>
      </c>
      <c r="AR9" s="14">
        <v>0.31469512527419602</v>
      </c>
      <c r="AS9" s="14"/>
      <c r="AT9" s="14">
        <v>0.499405191019337</v>
      </c>
      <c r="AU9" s="14">
        <v>0.286968966792501</v>
      </c>
      <c r="AV9" s="14">
        <v>0.30330132912422803</v>
      </c>
      <c r="AW9" s="14"/>
      <c r="AX9" s="14">
        <v>0.55814874042162799</v>
      </c>
      <c r="AY9" s="14">
        <v>0.29084004507831601</v>
      </c>
      <c r="AZ9" s="14">
        <v>0.33957663963153001</v>
      </c>
      <c r="BA9" s="14"/>
      <c r="BB9" s="14">
        <v>0.67520774518334703</v>
      </c>
      <c r="BC9" s="14">
        <v>0.36183059854725702</v>
      </c>
      <c r="BD9" s="14"/>
      <c r="BE9" s="14">
        <v>0.39979976345311202</v>
      </c>
      <c r="BF9" s="14">
        <v>0.22055018255367201</v>
      </c>
      <c r="BG9" s="14"/>
      <c r="BH9" s="14">
        <v>0.29449326100400502</v>
      </c>
      <c r="BI9" s="14">
        <v>0.34756026560160203</v>
      </c>
    </row>
    <row r="10" spans="2:61" ht="29" x14ac:dyDescent="0.35">
      <c r="B10" s="15" t="s">
        <v>262</v>
      </c>
      <c r="C10" s="14">
        <v>0.45536302840982201</v>
      </c>
      <c r="D10" s="14">
        <v>0.457485630325287</v>
      </c>
      <c r="E10" s="14">
        <v>0.45487902344916997</v>
      </c>
      <c r="F10" s="14"/>
      <c r="G10" s="14">
        <v>0.38981610849752801</v>
      </c>
      <c r="H10" s="14">
        <v>0.44078619735790497</v>
      </c>
      <c r="I10" s="14">
        <v>0.42497118199495598</v>
      </c>
      <c r="J10" s="14">
        <v>0.51683824309192805</v>
      </c>
      <c r="K10" s="14">
        <v>0.43462261562599602</v>
      </c>
      <c r="L10" s="14">
        <v>0.51171933608977105</v>
      </c>
      <c r="M10" s="14"/>
      <c r="N10" s="14">
        <v>0.35937052220530602</v>
      </c>
      <c r="O10" s="14">
        <v>0.47472286159392602</v>
      </c>
      <c r="P10" s="14"/>
      <c r="Q10" s="14">
        <v>0.45508272649239101</v>
      </c>
      <c r="R10" s="14">
        <v>0.460885633992483</v>
      </c>
      <c r="S10" s="14">
        <v>0.50980029008432604</v>
      </c>
      <c r="T10" s="14">
        <v>0.57539129181929405</v>
      </c>
      <c r="U10" s="14">
        <v>0.39317245861487299</v>
      </c>
      <c r="V10" s="14">
        <v>0.53976981684951097</v>
      </c>
      <c r="W10" s="14">
        <v>0.44289756110755202</v>
      </c>
      <c r="X10" s="14">
        <v>0.392099507955875</v>
      </c>
      <c r="Y10" s="14">
        <v>0.34303732562918099</v>
      </c>
      <c r="Z10" s="14">
        <v>0.62002046613016004</v>
      </c>
      <c r="AA10" s="14"/>
      <c r="AB10" s="14">
        <v>0.399285850763821</v>
      </c>
      <c r="AC10" s="14">
        <v>0.47646470736110003</v>
      </c>
      <c r="AD10" s="14">
        <v>0.49613677935885298</v>
      </c>
      <c r="AE10" s="14"/>
      <c r="AF10" s="14">
        <v>0.41580412116826199</v>
      </c>
      <c r="AG10" s="14">
        <v>0.47848564515235997</v>
      </c>
      <c r="AH10" s="14">
        <v>0.63081397728284305</v>
      </c>
      <c r="AI10" s="14">
        <v>0.48878210331821698</v>
      </c>
      <c r="AJ10" s="14"/>
      <c r="AK10" s="14">
        <v>0.40480483068113199</v>
      </c>
      <c r="AL10" s="14">
        <v>0.49231157714281498</v>
      </c>
      <c r="AM10" s="14">
        <v>0.48846632715446398</v>
      </c>
      <c r="AN10" s="14">
        <v>0.17630909317205001</v>
      </c>
      <c r="AO10" s="14"/>
      <c r="AP10" s="14">
        <v>0.33262970356379201</v>
      </c>
      <c r="AQ10" s="14">
        <v>0.49198397638038699</v>
      </c>
      <c r="AR10" s="14">
        <v>0.452938298908307</v>
      </c>
      <c r="AS10" s="14"/>
      <c r="AT10" s="14">
        <v>0.37871589177918802</v>
      </c>
      <c r="AU10" s="14">
        <v>0.50289857951591599</v>
      </c>
      <c r="AV10" s="14">
        <v>0.41314251485688702</v>
      </c>
      <c r="AW10" s="14"/>
      <c r="AX10" s="14">
        <v>0.33948269884844801</v>
      </c>
      <c r="AY10" s="14">
        <v>0.46969176993185002</v>
      </c>
      <c r="AZ10" s="14">
        <v>0.47435609783743599</v>
      </c>
      <c r="BA10" s="14"/>
      <c r="BB10" s="14">
        <v>0.29113317112637699</v>
      </c>
      <c r="BC10" s="14">
        <v>0.48302003636719898</v>
      </c>
      <c r="BD10" s="14"/>
      <c r="BE10" s="14">
        <v>0.44675976192401001</v>
      </c>
      <c r="BF10" s="14">
        <v>0.47098596696485701</v>
      </c>
      <c r="BG10" s="14"/>
      <c r="BH10" s="14">
        <v>0.50092065005534003</v>
      </c>
      <c r="BI10" s="14">
        <v>0.44287623112239499</v>
      </c>
    </row>
    <row r="11" spans="2:61" x14ac:dyDescent="0.35">
      <c r="B11" s="15" t="s">
        <v>263</v>
      </c>
      <c r="C11" s="20">
        <v>0.208492737731897</v>
      </c>
      <c r="D11" s="20">
        <v>0.12937890761115001</v>
      </c>
      <c r="E11" s="20">
        <v>0.27916174020360301</v>
      </c>
      <c r="F11" s="20"/>
      <c r="G11" s="20">
        <v>0.26195600548738701</v>
      </c>
      <c r="H11" s="20">
        <v>0.26244994312888598</v>
      </c>
      <c r="I11" s="20">
        <v>0.215550907408214</v>
      </c>
      <c r="J11" s="20">
        <v>0.23805677244026699</v>
      </c>
      <c r="K11" s="20">
        <v>0.22676992378748301</v>
      </c>
      <c r="L11" s="20">
        <v>5.4586926140072302E-2</v>
      </c>
      <c r="M11" s="20"/>
      <c r="N11" s="20">
        <v>4.0132811828698302E-2</v>
      </c>
      <c r="O11" s="20">
        <v>0.24244768077119799</v>
      </c>
      <c r="P11" s="20"/>
      <c r="Q11" s="20">
        <v>0.40452814120805503</v>
      </c>
      <c r="R11" s="20">
        <v>0.31369541611026402</v>
      </c>
      <c r="S11" s="20">
        <v>0.27234547913053703</v>
      </c>
      <c r="T11" s="20">
        <v>0.19423117273708401</v>
      </c>
      <c r="U11" s="20">
        <v>0.29280824973589198</v>
      </c>
      <c r="V11" s="20">
        <v>0.133768427964056</v>
      </c>
      <c r="W11" s="20">
        <v>0.16632821063543099</v>
      </c>
      <c r="X11" s="20">
        <v>0.13363301520881199</v>
      </c>
      <c r="Y11" s="20">
        <v>8.41702605230151E-2</v>
      </c>
      <c r="Z11" s="20">
        <v>0.32374103731477499</v>
      </c>
      <c r="AA11" s="20"/>
      <c r="AB11" s="20">
        <v>0.11354118769784501</v>
      </c>
      <c r="AC11" s="20">
        <v>0.24862674684619901</v>
      </c>
      <c r="AD11" s="20">
        <v>0.182277734765601</v>
      </c>
      <c r="AE11" s="20"/>
      <c r="AF11" s="20">
        <v>0.16859318252479499</v>
      </c>
      <c r="AG11" s="20">
        <v>0.23025201836932399</v>
      </c>
      <c r="AH11" s="20">
        <v>0.14629605818386601</v>
      </c>
      <c r="AI11" s="20">
        <v>0.25952250967456503</v>
      </c>
      <c r="AJ11" s="20"/>
      <c r="AK11" s="20">
        <v>0.19019239506013599</v>
      </c>
      <c r="AL11" s="20">
        <v>0.20458908102184101</v>
      </c>
      <c r="AM11" s="20">
        <v>0.230946427729815</v>
      </c>
      <c r="AN11" s="20">
        <v>0.35216644317036999</v>
      </c>
      <c r="AO11" s="20"/>
      <c r="AP11" s="20">
        <v>0.12524630850460799</v>
      </c>
      <c r="AQ11" s="20">
        <v>0.18748013566243699</v>
      </c>
      <c r="AR11" s="20">
        <v>0.23236657581749701</v>
      </c>
      <c r="AS11" s="20"/>
      <c r="AT11" s="20">
        <v>0.12187891720147501</v>
      </c>
      <c r="AU11" s="20">
        <v>0.21013245369158301</v>
      </c>
      <c r="AV11" s="20">
        <v>0.28355615601888501</v>
      </c>
      <c r="AW11" s="20"/>
      <c r="AX11" s="20">
        <v>0.10236856072992399</v>
      </c>
      <c r="AY11" s="20">
        <v>0.23946818498983399</v>
      </c>
      <c r="AZ11" s="20">
        <v>0.18606726253103401</v>
      </c>
      <c r="BA11" s="20"/>
      <c r="BB11" s="20">
        <v>3.36590836902751E-2</v>
      </c>
      <c r="BC11" s="20">
        <v>0.155149365085545</v>
      </c>
      <c r="BD11" s="20"/>
      <c r="BE11" s="20">
        <v>0.15344047462287899</v>
      </c>
      <c r="BF11" s="20">
        <v>0.30846385048147101</v>
      </c>
      <c r="BG11" s="20"/>
      <c r="BH11" s="20">
        <v>0.204586088940655</v>
      </c>
      <c r="BI11" s="20">
        <v>0.20956350327600201</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J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10" width="20.7265625" customWidth="1"/>
  </cols>
  <sheetData>
    <row r="2" spans="2:10" ht="40.15" customHeight="1" x14ac:dyDescent="0.35">
      <c r="D2" s="25" t="s">
        <v>277</v>
      </c>
      <c r="E2" s="23"/>
      <c r="F2" s="23"/>
      <c r="G2" s="23"/>
      <c r="H2" s="23"/>
      <c r="I2" s="23"/>
      <c r="J2" s="23"/>
    </row>
    <row r="6" spans="2:10" ht="49.9" customHeight="1" x14ac:dyDescent="0.35">
      <c r="B6" s="17" t="s">
        <v>13</v>
      </c>
      <c r="C6" s="17" t="s">
        <v>255</v>
      </c>
      <c r="D6" s="17" t="s">
        <v>256</v>
      </c>
      <c r="E6" s="17" t="s">
        <v>257</v>
      </c>
      <c r="F6" s="17" t="s">
        <v>258</v>
      </c>
      <c r="G6" s="17" t="s">
        <v>259</v>
      </c>
      <c r="H6" s="17" t="s">
        <v>260</v>
      </c>
      <c r="I6" s="17" t="s">
        <v>202</v>
      </c>
    </row>
    <row r="7" spans="2:10" x14ac:dyDescent="0.35">
      <c r="B7" s="15" t="s">
        <v>272</v>
      </c>
      <c r="C7" s="14">
        <v>0.313185776775811</v>
      </c>
      <c r="D7" s="14">
        <v>0.22319338323489399</v>
      </c>
      <c r="E7" s="14">
        <v>0.19844692350264401</v>
      </c>
      <c r="F7" s="14">
        <v>0.27080754681248698</v>
      </c>
      <c r="G7" s="14">
        <v>0.29055719643352301</v>
      </c>
      <c r="H7" s="14">
        <v>0.18923094259154899</v>
      </c>
      <c r="I7" s="14">
        <v>0.23739621502213001</v>
      </c>
    </row>
    <row r="8" spans="2:10" x14ac:dyDescent="0.35">
      <c r="B8" s="15" t="s">
        <v>273</v>
      </c>
      <c r="C8" s="14">
        <v>0.29136410121422002</v>
      </c>
      <c r="D8" s="14">
        <v>0.29901044931878201</v>
      </c>
      <c r="E8" s="14">
        <v>0.274006812824591</v>
      </c>
      <c r="F8" s="14">
        <v>0.30097915780691697</v>
      </c>
      <c r="G8" s="14">
        <v>0.27993715082123399</v>
      </c>
      <c r="H8" s="14">
        <v>0.27893602926085798</v>
      </c>
      <c r="I8" s="14">
        <v>0.256041003523099</v>
      </c>
    </row>
    <row r="9" spans="2:10" x14ac:dyDescent="0.35">
      <c r="B9" s="15" t="s">
        <v>274</v>
      </c>
      <c r="C9" s="14">
        <v>0.236572426825645</v>
      </c>
      <c r="D9" s="14">
        <v>0.35461189974898499</v>
      </c>
      <c r="E9" s="14">
        <v>0.34121038807300302</v>
      </c>
      <c r="F9" s="14">
        <v>0.292316268669783</v>
      </c>
      <c r="G9" s="14">
        <v>0.291985566823527</v>
      </c>
      <c r="H9" s="14">
        <v>0.39808640012042501</v>
      </c>
      <c r="I9" s="14">
        <v>0.275986193696167</v>
      </c>
    </row>
    <row r="10" spans="2:10" x14ac:dyDescent="0.35">
      <c r="B10" s="15" t="s">
        <v>275</v>
      </c>
      <c r="C10" s="14">
        <v>7.1522321703613598E-2</v>
      </c>
      <c r="D10" s="14">
        <v>4.0473009591824302E-2</v>
      </c>
      <c r="E10" s="14">
        <v>8.3320181670285196E-2</v>
      </c>
      <c r="F10" s="14">
        <v>5.4112104454147499E-2</v>
      </c>
      <c r="G10" s="14">
        <v>7.3012833599386207E-2</v>
      </c>
      <c r="H10" s="14">
        <v>4.5479510540764302E-2</v>
      </c>
      <c r="I10" s="14">
        <v>8.27249374370959E-2</v>
      </c>
    </row>
    <row r="11" spans="2:10" x14ac:dyDescent="0.35">
      <c r="B11" s="15" t="s">
        <v>276</v>
      </c>
      <c r="C11" s="14">
        <v>5.6644685697023099E-2</v>
      </c>
      <c r="D11" s="14">
        <v>3.3831430038350097E-2</v>
      </c>
      <c r="E11" s="14">
        <v>4.54650567789774E-2</v>
      </c>
      <c r="F11" s="14">
        <v>4.1100254930776702E-2</v>
      </c>
      <c r="G11" s="14">
        <v>2.8153830035282199E-2</v>
      </c>
      <c r="H11" s="14">
        <v>2.55319435380537E-2</v>
      </c>
      <c r="I11" s="14">
        <v>0.100037753130787</v>
      </c>
    </row>
    <row r="12" spans="2:10" x14ac:dyDescent="0.35">
      <c r="B12" s="15" t="s">
        <v>86</v>
      </c>
      <c r="C12" s="14">
        <v>3.0710687783687001E-2</v>
      </c>
      <c r="D12" s="14">
        <v>4.8879828067163698E-2</v>
      </c>
      <c r="E12" s="14">
        <v>5.7550637150500197E-2</v>
      </c>
      <c r="F12" s="14">
        <v>4.0684667325888497E-2</v>
      </c>
      <c r="G12" s="14">
        <v>3.6353422287047299E-2</v>
      </c>
      <c r="H12" s="14">
        <v>6.2735173948349904E-2</v>
      </c>
      <c r="I12" s="14">
        <v>4.78138971907211E-2</v>
      </c>
    </row>
    <row r="13" spans="2:10" x14ac:dyDescent="0.35">
      <c r="B13" s="16" t="s">
        <v>199</v>
      </c>
      <c r="C13" s="16"/>
      <c r="D13" s="16"/>
      <c r="E13" s="16"/>
      <c r="F13" s="16"/>
      <c r="G13" s="16"/>
      <c r="H13" s="16"/>
      <c r="I13" s="16"/>
    </row>
    <row r="14" spans="2:10" x14ac:dyDescent="0.35">
      <c r="B14" t="s">
        <v>88</v>
      </c>
    </row>
    <row r="15" spans="2:10" x14ac:dyDescent="0.35">
      <c r="B15" t="s">
        <v>89</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967</v>
      </c>
      <c r="D7" s="10">
        <v>496</v>
      </c>
      <c r="E7" s="10">
        <v>468</v>
      </c>
      <c r="F7" s="10"/>
      <c r="G7" s="10">
        <v>139</v>
      </c>
      <c r="H7" s="10">
        <v>212</v>
      </c>
      <c r="I7" s="10">
        <v>200</v>
      </c>
      <c r="J7" s="10">
        <v>158</v>
      </c>
      <c r="K7" s="10">
        <v>136</v>
      </c>
      <c r="L7" s="10">
        <v>122</v>
      </c>
      <c r="M7" s="10"/>
      <c r="N7" s="10">
        <v>182</v>
      </c>
      <c r="O7" s="10">
        <v>785</v>
      </c>
      <c r="P7" s="10"/>
      <c r="Q7" s="10">
        <v>55</v>
      </c>
      <c r="R7" s="10">
        <v>181</v>
      </c>
      <c r="S7" s="10">
        <v>66</v>
      </c>
      <c r="T7" s="10">
        <v>57</v>
      </c>
      <c r="U7" s="10">
        <v>40</v>
      </c>
      <c r="V7" s="10">
        <v>90</v>
      </c>
      <c r="W7" s="10">
        <v>113</v>
      </c>
      <c r="X7" s="10">
        <v>95</v>
      </c>
      <c r="Y7" s="10">
        <v>187</v>
      </c>
      <c r="Z7" s="10">
        <v>37</v>
      </c>
      <c r="AA7" s="10"/>
      <c r="AB7" s="10">
        <v>269</v>
      </c>
      <c r="AC7" s="10">
        <v>252</v>
      </c>
      <c r="AD7" s="10">
        <v>353</v>
      </c>
      <c r="AE7" s="10"/>
      <c r="AF7" s="10">
        <v>395</v>
      </c>
      <c r="AG7" s="10">
        <v>364</v>
      </c>
      <c r="AH7" s="10">
        <v>46</v>
      </c>
      <c r="AI7" s="10">
        <v>142</v>
      </c>
      <c r="AJ7" s="10"/>
      <c r="AK7" s="10">
        <v>364</v>
      </c>
      <c r="AL7" s="10">
        <v>326</v>
      </c>
      <c r="AM7" s="10">
        <v>128</v>
      </c>
      <c r="AN7" s="10">
        <v>11</v>
      </c>
      <c r="AO7" s="10"/>
      <c r="AP7" s="10">
        <v>142</v>
      </c>
      <c r="AQ7" s="10">
        <v>376</v>
      </c>
      <c r="AR7" s="10">
        <v>405</v>
      </c>
      <c r="AS7" s="10"/>
      <c r="AT7" s="10">
        <v>300</v>
      </c>
      <c r="AU7" s="10">
        <v>453</v>
      </c>
      <c r="AV7" s="10">
        <v>137</v>
      </c>
      <c r="AW7" s="10"/>
      <c r="AX7" s="10">
        <v>150</v>
      </c>
      <c r="AY7" s="10">
        <v>471</v>
      </c>
      <c r="AZ7" s="10">
        <v>301</v>
      </c>
      <c r="BA7" s="10"/>
      <c r="BB7" s="10">
        <v>145</v>
      </c>
      <c r="BC7" s="10">
        <v>308</v>
      </c>
      <c r="BD7" s="10"/>
      <c r="BE7" s="10">
        <v>644</v>
      </c>
      <c r="BF7" s="10">
        <v>323</v>
      </c>
      <c r="BG7" s="10"/>
      <c r="BH7" s="10">
        <v>211</v>
      </c>
      <c r="BI7" s="10">
        <v>756</v>
      </c>
    </row>
    <row r="8" spans="2:61" ht="30" customHeight="1" x14ac:dyDescent="0.35">
      <c r="B8" s="11" t="s">
        <v>18</v>
      </c>
      <c r="C8" s="11">
        <v>967</v>
      </c>
      <c r="D8" s="11">
        <v>461</v>
      </c>
      <c r="E8" s="11">
        <v>504</v>
      </c>
      <c r="F8" s="11"/>
      <c r="G8" s="11">
        <v>119</v>
      </c>
      <c r="H8" s="11">
        <v>189</v>
      </c>
      <c r="I8" s="11">
        <v>194</v>
      </c>
      <c r="J8" s="11">
        <v>167</v>
      </c>
      <c r="K8" s="11">
        <v>130</v>
      </c>
      <c r="L8" s="11">
        <v>169</v>
      </c>
      <c r="M8" s="11"/>
      <c r="N8" s="11">
        <v>166</v>
      </c>
      <c r="O8" s="11">
        <v>801</v>
      </c>
      <c r="P8" s="11"/>
      <c r="Q8" s="11">
        <v>54</v>
      </c>
      <c r="R8" s="11">
        <v>188</v>
      </c>
      <c r="S8" s="11">
        <v>64</v>
      </c>
      <c r="T8" s="11">
        <v>60</v>
      </c>
      <c r="U8" s="11">
        <v>40</v>
      </c>
      <c r="V8" s="11">
        <v>87</v>
      </c>
      <c r="W8" s="11">
        <v>112</v>
      </c>
      <c r="X8" s="11">
        <v>96</v>
      </c>
      <c r="Y8" s="11">
        <v>181</v>
      </c>
      <c r="Z8" s="11">
        <v>40</v>
      </c>
      <c r="AA8" s="11"/>
      <c r="AB8" s="11">
        <v>268</v>
      </c>
      <c r="AC8" s="11">
        <v>257</v>
      </c>
      <c r="AD8" s="11">
        <v>344</v>
      </c>
      <c r="AE8" s="11"/>
      <c r="AF8" s="11">
        <v>394</v>
      </c>
      <c r="AG8" s="11">
        <v>363</v>
      </c>
      <c r="AH8" s="11">
        <v>45</v>
      </c>
      <c r="AI8" s="11">
        <v>146</v>
      </c>
      <c r="AJ8" s="11"/>
      <c r="AK8" s="11">
        <v>362</v>
      </c>
      <c r="AL8" s="11">
        <v>315</v>
      </c>
      <c r="AM8" s="11">
        <v>134</v>
      </c>
      <c r="AN8" s="11">
        <v>10</v>
      </c>
      <c r="AO8" s="11"/>
      <c r="AP8" s="11">
        <v>145</v>
      </c>
      <c r="AQ8" s="11">
        <v>366</v>
      </c>
      <c r="AR8" s="11">
        <v>404</v>
      </c>
      <c r="AS8" s="11"/>
      <c r="AT8" s="11">
        <v>296</v>
      </c>
      <c r="AU8" s="11">
        <v>455</v>
      </c>
      <c r="AV8" s="11">
        <v>132</v>
      </c>
      <c r="AW8" s="11"/>
      <c r="AX8" s="11">
        <v>145</v>
      </c>
      <c r="AY8" s="11">
        <v>480</v>
      </c>
      <c r="AZ8" s="11">
        <v>293</v>
      </c>
      <c r="BA8" s="11"/>
      <c r="BB8" s="11">
        <v>131</v>
      </c>
      <c r="BC8" s="11">
        <v>322</v>
      </c>
      <c r="BD8" s="11"/>
      <c r="BE8" s="11">
        <v>633</v>
      </c>
      <c r="BF8" s="11">
        <v>334</v>
      </c>
      <c r="BG8" s="11"/>
      <c r="BH8" s="11">
        <v>204</v>
      </c>
      <c r="BI8" s="11">
        <v>764</v>
      </c>
    </row>
    <row r="9" spans="2:61" x14ac:dyDescent="0.35">
      <c r="B9" s="15" t="s">
        <v>272</v>
      </c>
      <c r="C9" s="14">
        <v>0.313185776775811</v>
      </c>
      <c r="D9" s="14">
        <v>0.303452900761504</v>
      </c>
      <c r="E9" s="14">
        <v>0.32178383648502201</v>
      </c>
      <c r="F9" s="14"/>
      <c r="G9" s="14">
        <v>0.29692609967317501</v>
      </c>
      <c r="H9" s="14">
        <v>0.35181138931497802</v>
      </c>
      <c r="I9" s="14">
        <v>0.291777293914179</v>
      </c>
      <c r="J9" s="14">
        <v>0.303916931318225</v>
      </c>
      <c r="K9" s="14">
        <v>0.30959434915888101</v>
      </c>
      <c r="L9" s="14">
        <v>0.31792419486907297</v>
      </c>
      <c r="M9" s="14"/>
      <c r="N9" s="14">
        <v>0.36899998238852699</v>
      </c>
      <c r="O9" s="14">
        <v>0.30162851512337602</v>
      </c>
      <c r="P9" s="14"/>
      <c r="Q9" s="14">
        <v>0.20626734692037099</v>
      </c>
      <c r="R9" s="14">
        <v>0.32040256791731397</v>
      </c>
      <c r="S9" s="14">
        <v>0.33650066654058503</v>
      </c>
      <c r="T9" s="14">
        <v>0.27387322223398303</v>
      </c>
      <c r="U9" s="14">
        <v>0.28838187505686302</v>
      </c>
      <c r="V9" s="14">
        <v>0.39006668089630803</v>
      </c>
      <c r="W9" s="14">
        <v>0.27979562565134503</v>
      </c>
      <c r="X9" s="14">
        <v>0.27002966391892702</v>
      </c>
      <c r="Y9" s="14">
        <v>0.34505904935406301</v>
      </c>
      <c r="Z9" s="14">
        <v>0.27764423922813097</v>
      </c>
      <c r="AA9" s="14"/>
      <c r="AB9" s="14">
        <v>0.40607346928881299</v>
      </c>
      <c r="AC9" s="14">
        <v>0.27991041723594501</v>
      </c>
      <c r="AD9" s="14">
        <v>0.29192172983089898</v>
      </c>
      <c r="AE9" s="14"/>
      <c r="AF9" s="14">
        <v>0.41741039814286801</v>
      </c>
      <c r="AG9" s="14">
        <v>0.24559700794565001</v>
      </c>
      <c r="AH9" s="14">
        <v>0.170006678959781</v>
      </c>
      <c r="AI9" s="14">
        <v>0.245848087687315</v>
      </c>
      <c r="AJ9" s="14"/>
      <c r="AK9" s="14">
        <v>0.40602691070903002</v>
      </c>
      <c r="AL9" s="14">
        <v>0.29216910567719501</v>
      </c>
      <c r="AM9" s="14">
        <v>0.18339113329427101</v>
      </c>
      <c r="AN9" s="14">
        <v>8.9567415684426499E-2</v>
      </c>
      <c r="AO9" s="14"/>
      <c r="AP9" s="14">
        <v>0.54085628813378805</v>
      </c>
      <c r="AQ9" s="14">
        <v>0.35156270499396303</v>
      </c>
      <c r="AR9" s="14">
        <v>0.21992646539500499</v>
      </c>
      <c r="AS9" s="14"/>
      <c r="AT9" s="14">
        <v>0.51028640985095397</v>
      </c>
      <c r="AU9" s="14">
        <v>0.26626053009742601</v>
      </c>
      <c r="AV9" s="14">
        <v>0.166510164983458</v>
      </c>
      <c r="AW9" s="14"/>
      <c r="AX9" s="14">
        <v>0.566315076267222</v>
      </c>
      <c r="AY9" s="14">
        <v>0.322265218691422</v>
      </c>
      <c r="AZ9" s="14">
        <v>0.19789551061098101</v>
      </c>
      <c r="BA9" s="14"/>
      <c r="BB9" s="14">
        <v>0.34954121840172298</v>
      </c>
      <c r="BC9" s="14">
        <v>0.33061313110341201</v>
      </c>
      <c r="BD9" s="14"/>
      <c r="BE9" s="14">
        <v>0.32817747262804098</v>
      </c>
      <c r="BF9" s="14">
        <v>0.28481140370354902</v>
      </c>
      <c r="BG9" s="14"/>
      <c r="BH9" s="14">
        <v>0.297311789624564</v>
      </c>
      <c r="BI9" s="14">
        <v>0.31742369274482302</v>
      </c>
    </row>
    <row r="10" spans="2:61" x14ac:dyDescent="0.35">
      <c r="B10" s="15" t="s">
        <v>273</v>
      </c>
      <c r="C10" s="14">
        <v>0.29136410121422002</v>
      </c>
      <c r="D10" s="14">
        <v>0.29341281360330901</v>
      </c>
      <c r="E10" s="14">
        <v>0.28750306103854101</v>
      </c>
      <c r="F10" s="14"/>
      <c r="G10" s="14">
        <v>0.307722734351912</v>
      </c>
      <c r="H10" s="14">
        <v>0.28225264114854698</v>
      </c>
      <c r="I10" s="14">
        <v>0.32007050599411901</v>
      </c>
      <c r="J10" s="14">
        <v>0.27775278252505903</v>
      </c>
      <c r="K10" s="14">
        <v>0.284318662771192</v>
      </c>
      <c r="L10" s="14">
        <v>0.27596807713801502</v>
      </c>
      <c r="M10" s="14"/>
      <c r="N10" s="14">
        <v>0.31384332253566999</v>
      </c>
      <c r="O10" s="14">
        <v>0.28670940372810599</v>
      </c>
      <c r="P10" s="14"/>
      <c r="Q10" s="14">
        <v>0.30676786256732702</v>
      </c>
      <c r="R10" s="14">
        <v>0.24703666834663701</v>
      </c>
      <c r="S10" s="14">
        <v>0.29701836601796</v>
      </c>
      <c r="T10" s="14">
        <v>0.24337763557372</v>
      </c>
      <c r="U10" s="14">
        <v>0.38659131770917099</v>
      </c>
      <c r="V10" s="14">
        <v>0.33914194558912802</v>
      </c>
      <c r="W10" s="14">
        <v>0.28689788072572803</v>
      </c>
      <c r="X10" s="14">
        <v>0.31124497515479299</v>
      </c>
      <c r="Y10" s="14">
        <v>0.33056571703867299</v>
      </c>
      <c r="Z10" s="14">
        <v>0.11875373349308101</v>
      </c>
      <c r="AA10" s="14"/>
      <c r="AB10" s="14">
        <v>0.30121879573071703</v>
      </c>
      <c r="AC10" s="14">
        <v>0.32643444500209901</v>
      </c>
      <c r="AD10" s="14">
        <v>0.28564825661527199</v>
      </c>
      <c r="AE10" s="14"/>
      <c r="AF10" s="14">
        <v>0.29938555675709899</v>
      </c>
      <c r="AG10" s="14">
        <v>0.27827476440131699</v>
      </c>
      <c r="AH10" s="14">
        <v>0.342622500438857</v>
      </c>
      <c r="AI10" s="14">
        <v>0.30466952129900998</v>
      </c>
      <c r="AJ10" s="14"/>
      <c r="AK10" s="14">
        <v>0.30594066253492302</v>
      </c>
      <c r="AL10" s="14">
        <v>0.29920730316855798</v>
      </c>
      <c r="AM10" s="14">
        <v>0.28210795215953999</v>
      </c>
      <c r="AN10" s="14">
        <v>0.36383728114314601</v>
      </c>
      <c r="AO10" s="14"/>
      <c r="AP10" s="14">
        <v>0.29722475077836102</v>
      </c>
      <c r="AQ10" s="14">
        <v>0.34394426014756802</v>
      </c>
      <c r="AR10" s="14">
        <v>0.25594875485968699</v>
      </c>
      <c r="AS10" s="14"/>
      <c r="AT10" s="14">
        <v>0.29379492868038098</v>
      </c>
      <c r="AU10" s="14">
        <v>0.33393589947934399</v>
      </c>
      <c r="AV10" s="14">
        <v>0.178528852640328</v>
      </c>
      <c r="AW10" s="14"/>
      <c r="AX10" s="14">
        <v>0.257699756423798</v>
      </c>
      <c r="AY10" s="14">
        <v>0.307671656114889</v>
      </c>
      <c r="AZ10" s="14">
        <v>0.29970207928564402</v>
      </c>
      <c r="BA10" s="14"/>
      <c r="BB10" s="14">
        <v>0.30389115102806802</v>
      </c>
      <c r="BC10" s="14">
        <v>0.29202408725444701</v>
      </c>
      <c r="BD10" s="14"/>
      <c r="BE10" s="14">
        <v>0.321442947289378</v>
      </c>
      <c r="BF10" s="14">
        <v>0.23443469119068999</v>
      </c>
      <c r="BG10" s="14"/>
      <c r="BH10" s="14">
        <v>0.26453243173977697</v>
      </c>
      <c r="BI10" s="14">
        <v>0.29852741560131002</v>
      </c>
    </row>
    <row r="11" spans="2:61" x14ac:dyDescent="0.35">
      <c r="B11" s="15" t="s">
        <v>274</v>
      </c>
      <c r="C11" s="14">
        <v>0.236572426825645</v>
      </c>
      <c r="D11" s="14">
        <v>0.21268690837137699</v>
      </c>
      <c r="E11" s="14">
        <v>0.25980114984985803</v>
      </c>
      <c r="F11" s="14"/>
      <c r="G11" s="14">
        <v>0.22871250832307399</v>
      </c>
      <c r="H11" s="14">
        <v>0.24229972636212099</v>
      </c>
      <c r="I11" s="14">
        <v>0.227310625869247</v>
      </c>
      <c r="J11" s="14">
        <v>0.26418870860374799</v>
      </c>
      <c r="K11" s="14">
        <v>0.23508077285352399</v>
      </c>
      <c r="L11" s="14">
        <v>0.22018446179289</v>
      </c>
      <c r="M11" s="14"/>
      <c r="N11" s="14">
        <v>0.14372171742147699</v>
      </c>
      <c r="O11" s="14">
        <v>0.25579871395842702</v>
      </c>
      <c r="P11" s="14"/>
      <c r="Q11" s="14">
        <v>0.28555059636170199</v>
      </c>
      <c r="R11" s="14">
        <v>0.28901485494787399</v>
      </c>
      <c r="S11" s="14">
        <v>0.19513468250704899</v>
      </c>
      <c r="T11" s="14">
        <v>0.29265765160269303</v>
      </c>
      <c r="U11" s="14">
        <v>0.21148983546977301</v>
      </c>
      <c r="V11" s="14">
        <v>0.184746998681136</v>
      </c>
      <c r="W11" s="14">
        <v>0.23753894114152299</v>
      </c>
      <c r="X11" s="14">
        <v>0.22562745925674599</v>
      </c>
      <c r="Y11" s="14">
        <v>0.18049640824209401</v>
      </c>
      <c r="Z11" s="14">
        <v>0.36503414113014199</v>
      </c>
      <c r="AA11" s="14"/>
      <c r="AB11" s="14">
        <v>0.189339779005915</v>
      </c>
      <c r="AC11" s="14">
        <v>0.27301006417221702</v>
      </c>
      <c r="AD11" s="14">
        <v>0.195041735726869</v>
      </c>
      <c r="AE11" s="14"/>
      <c r="AF11" s="14">
        <v>0.19019860764209001</v>
      </c>
      <c r="AG11" s="14">
        <v>0.25494763922678099</v>
      </c>
      <c r="AH11" s="14">
        <v>0.290350454847279</v>
      </c>
      <c r="AI11" s="14">
        <v>0.30357223037466402</v>
      </c>
      <c r="AJ11" s="14"/>
      <c r="AK11" s="14">
        <v>0.20239627141979399</v>
      </c>
      <c r="AL11" s="14">
        <v>0.19427198360059</v>
      </c>
      <c r="AM11" s="14">
        <v>0.32024515902827</v>
      </c>
      <c r="AN11" s="14">
        <v>0.26511328806463003</v>
      </c>
      <c r="AO11" s="14"/>
      <c r="AP11" s="14">
        <v>9.3276137182262103E-2</v>
      </c>
      <c r="AQ11" s="14">
        <v>0.21367312003633099</v>
      </c>
      <c r="AR11" s="14">
        <v>0.28636756964119497</v>
      </c>
      <c r="AS11" s="14"/>
      <c r="AT11" s="14">
        <v>0.11231256075641501</v>
      </c>
      <c r="AU11" s="14">
        <v>0.25727639245548301</v>
      </c>
      <c r="AV11" s="14">
        <v>0.33474886040285301</v>
      </c>
      <c r="AW11" s="14"/>
      <c r="AX11" s="14">
        <v>9.5870592276408498E-2</v>
      </c>
      <c r="AY11" s="14">
        <v>0.25266686757263201</v>
      </c>
      <c r="AZ11" s="14">
        <v>0.24226874325692299</v>
      </c>
      <c r="BA11" s="14"/>
      <c r="BB11" s="14">
        <v>0.13241339326651699</v>
      </c>
      <c r="BC11" s="14">
        <v>0.20224429471629299</v>
      </c>
      <c r="BD11" s="14"/>
      <c r="BE11" s="14">
        <v>0.191819020935561</v>
      </c>
      <c r="BF11" s="14">
        <v>0.32127597520977802</v>
      </c>
      <c r="BG11" s="14"/>
      <c r="BH11" s="14">
        <v>0.294504694810243</v>
      </c>
      <c r="BI11" s="14">
        <v>0.22110611195000601</v>
      </c>
    </row>
    <row r="12" spans="2:61" x14ac:dyDescent="0.35">
      <c r="B12" s="15" t="s">
        <v>275</v>
      </c>
      <c r="C12" s="14">
        <v>7.1522321703613598E-2</v>
      </c>
      <c r="D12" s="14">
        <v>0.10685863171268301</v>
      </c>
      <c r="E12" s="14">
        <v>3.9603153480982298E-2</v>
      </c>
      <c r="F12" s="14"/>
      <c r="G12" s="14">
        <v>8.2441814358543794E-2</v>
      </c>
      <c r="H12" s="14">
        <v>4.2901533369663999E-2</v>
      </c>
      <c r="I12" s="14">
        <v>8.2116620837056897E-2</v>
      </c>
      <c r="J12" s="14">
        <v>8.3367532539725606E-2</v>
      </c>
      <c r="K12" s="14">
        <v>6.9251956012974694E-2</v>
      </c>
      <c r="L12" s="14">
        <v>7.3704297964938201E-2</v>
      </c>
      <c r="M12" s="14"/>
      <c r="N12" s="14">
        <v>9.5561791113706704E-2</v>
      </c>
      <c r="O12" s="14">
        <v>6.6544548842597195E-2</v>
      </c>
      <c r="P12" s="14"/>
      <c r="Q12" s="14">
        <v>9.2333113250247206E-2</v>
      </c>
      <c r="R12" s="14">
        <v>4.4086214161117299E-2</v>
      </c>
      <c r="S12" s="14">
        <v>8.0360811835646806E-2</v>
      </c>
      <c r="T12" s="14">
        <v>6.3082471602387294E-2</v>
      </c>
      <c r="U12" s="14">
        <v>2.0060732259126399E-2</v>
      </c>
      <c r="V12" s="14">
        <v>3.7857378182507603E-2</v>
      </c>
      <c r="W12" s="14">
        <v>0.104433737831399</v>
      </c>
      <c r="X12" s="14">
        <v>0.109550115500737</v>
      </c>
      <c r="Y12" s="14">
        <v>8.0346203488299003E-2</v>
      </c>
      <c r="Z12" s="14">
        <v>8.6251315844831505E-2</v>
      </c>
      <c r="AA12" s="14"/>
      <c r="AB12" s="14">
        <v>4.7327932867331099E-2</v>
      </c>
      <c r="AC12" s="14">
        <v>6.7986226739435301E-2</v>
      </c>
      <c r="AD12" s="14">
        <v>9.6520114395507103E-2</v>
      </c>
      <c r="AE12" s="14"/>
      <c r="AF12" s="14">
        <v>3.3544163139055602E-2</v>
      </c>
      <c r="AG12" s="14">
        <v>0.105544963028408</v>
      </c>
      <c r="AH12" s="14">
        <v>0.16528892749142299</v>
      </c>
      <c r="AI12" s="14">
        <v>6.4549287414566905E-2</v>
      </c>
      <c r="AJ12" s="14"/>
      <c r="AK12" s="14">
        <v>3.2116984013385502E-2</v>
      </c>
      <c r="AL12" s="14">
        <v>0.109410643749294</v>
      </c>
      <c r="AM12" s="14">
        <v>0.108944053455325</v>
      </c>
      <c r="AN12" s="14">
        <v>0</v>
      </c>
      <c r="AO12" s="14"/>
      <c r="AP12" s="14">
        <v>2.70488203565999E-2</v>
      </c>
      <c r="AQ12" s="14">
        <v>4.42099881679478E-2</v>
      </c>
      <c r="AR12" s="14">
        <v>0.11872778038531499</v>
      </c>
      <c r="AS12" s="14"/>
      <c r="AT12" s="14">
        <v>5.4890571168543401E-2</v>
      </c>
      <c r="AU12" s="14">
        <v>6.7699112651360596E-2</v>
      </c>
      <c r="AV12" s="14">
        <v>0.146844541094859</v>
      </c>
      <c r="AW12" s="14"/>
      <c r="AX12" s="14">
        <v>3.3741393831529902E-2</v>
      </c>
      <c r="AY12" s="14">
        <v>4.89796499984331E-2</v>
      </c>
      <c r="AZ12" s="14">
        <v>0.130602249069878</v>
      </c>
      <c r="BA12" s="14"/>
      <c r="BB12" s="14">
        <v>0.127616797049216</v>
      </c>
      <c r="BC12" s="14">
        <v>7.1386300193140198E-2</v>
      </c>
      <c r="BD12" s="14"/>
      <c r="BE12" s="14">
        <v>7.91564266772775E-2</v>
      </c>
      <c r="BF12" s="14">
        <v>5.7073459831637599E-2</v>
      </c>
      <c r="BG12" s="14"/>
      <c r="BH12" s="14">
        <v>7.5938641518848798E-2</v>
      </c>
      <c r="BI12" s="14">
        <v>7.0343286336448096E-2</v>
      </c>
    </row>
    <row r="13" spans="2:61" x14ac:dyDescent="0.35">
      <c r="B13" s="15" t="s">
        <v>276</v>
      </c>
      <c r="C13" s="14">
        <v>5.6644685697023099E-2</v>
      </c>
      <c r="D13" s="14">
        <v>6.6150655265116098E-2</v>
      </c>
      <c r="E13" s="14">
        <v>4.82749846275198E-2</v>
      </c>
      <c r="F13" s="14"/>
      <c r="G13" s="14">
        <v>5.6429417236139902E-2</v>
      </c>
      <c r="H13" s="14">
        <v>4.9371956520964599E-2</v>
      </c>
      <c r="I13" s="14">
        <v>4.3641465105077701E-2</v>
      </c>
      <c r="J13" s="14">
        <v>4.3832016207182599E-2</v>
      </c>
      <c r="K13" s="14">
        <v>7.96838089266073E-2</v>
      </c>
      <c r="L13" s="14">
        <v>7.4821026666422305E-2</v>
      </c>
      <c r="M13" s="14"/>
      <c r="N13" s="14">
        <v>7.3073803827182496E-2</v>
      </c>
      <c r="O13" s="14">
        <v>5.3242762927279898E-2</v>
      </c>
      <c r="P13" s="14"/>
      <c r="Q13" s="14">
        <v>5.5276719043759602E-2</v>
      </c>
      <c r="R13" s="14">
        <v>5.0488998652113599E-2</v>
      </c>
      <c r="S13" s="14">
        <v>1.19528880379278E-2</v>
      </c>
      <c r="T13" s="14">
        <v>0.110082399529353</v>
      </c>
      <c r="U13" s="14">
        <v>6.4456462934289305E-2</v>
      </c>
      <c r="V13" s="14">
        <v>3.7774315255031603E-2</v>
      </c>
      <c r="W13" s="14">
        <v>7.4642145927521594E-2</v>
      </c>
      <c r="X13" s="14">
        <v>7.2982482646346006E-2</v>
      </c>
      <c r="Y13" s="14">
        <v>4.8798808025021297E-2</v>
      </c>
      <c r="Z13" s="14">
        <v>7.7915143044053101E-2</v>
      </c>
      <c r="AA13" s="14"/>
      <c r="AB13" s="14">
        <v>3.8084045056474003E-2</v>
      </c>
      <c r="AC13" s="14">
        <v>3.7197887485328998E-2</v>
      </c>
      <c r="AD13" s="14">
        <v>9.2657691951367596E-2</v>
      </c>
      <c r="AE13" s="14"/>
      <c r="AF13" s="14">
        <v>3.3688033899580701E-2</v>
      </c>
      <c r="AG13" s="14">
        <v>8.3778089265484398E-2</v>
      </c>
      <c r="AH13" s="14">
        <v>3.17314382626597E-2</v>
      </c>
      <c r="AI13" s="14">
        <v>4.7612023793238499E-2</v>
      </c>
      <c r="AJ13" s="14"/>
      <c r="AK13" s="14">
        <v>2.79222580542491E-2</v>
      </c>
      <c r="AL13" s="14">
        <v>8.91914059649839E-2</v>
      </c>
      <c r="AM13" s="14">
        <v>7.2580825705200996E-2</v>
      </c>
      <c r="AN13" s="14">
        <v>0.18617543535999301</v>
      </c>
      <c r="AO13" s="14"/>
      <c r="AP13" s="14">
        <v>2.71266549697207E-2</v>
      </c>
      <c r="AQ13" s="14">
        <v>2.4580537259302902E-2</v>
      </c>
      <c r="AR13" s="14">
        <v>0.101586390150435</v>
      </c>
      <c r="AS13" s="14"/>
      <c r="AT13" s="14">
        <v>2.1620968504007E-2</v>
      </c>
      <c r="AU13" s="14">
        <v>5.5224136873673599E-2</v>
      </c>
      <c r="AV13" s="14">
        <v>0.126396937851116</v>
      </c>
      <c r="AW13" s="14"/>
      <c r="AX13" s="14">
        <v>2.6758392074270401E-2</v>
      </c>
      <c r="AY13" s="14">
        <v>3.0543737624628E-2</v>
      </c>
      <c r="AZ13" s="14">
        <v>0.11501086055205</v>
      </c>
      <c r="BA13" s="14"/>
      <c r="BB13" s="14">
        <v>8.65374402544761E-2</v>
      </c>
      <c r="BC13" s="14">
        <v>5.4031670007348702E-2</v>
      </c>
      <c r="BD13" s="14"/>
      <c r="BE13" s="14">
        <v>6.3001504277871406E-2</v>
      </c>
      <c r="BF13" s="14">
        <v>4.4613308877245801E-2</v>
      </c>
      <c r="BG13" s="14"/>
      <c r="BH13" s="14">
        <v>3.4740366595145303E-2</v>
      </c>
      <c r="BI13" s="14">
        <v>6.2492533677982E-2</v>
      </c>
    </row>
    <row r="14" spans="2:61" x14ac:dyDescent="0.35">
      <c r="B14" s="15" t="s">
        <v>86</v>
      </c>
      <c r="C14" s="20">
        <v>3.0710687783687001E-2</v>
      </c>
      <c r="D14" s="20">
        <v>1.7438090286010101E-2</v>
      </c>
      <c r="E14" s="20">
        <v>4.30338145180778E-2</v>
      </c>
      <c r="F14" s="20"/>
      <c r="G14" s="20">
        <v>2.7767426057155299E-2</v>
      </c>
      <c r="H14" s="20">
        <v>3.1362753283724898E-2</v>
      </c>
      <c r="I14" s="20">
        <v>3.5083488280319902E-2</v>
      </c>
      <c r="J14" s="20">
        <v>2.694202880606E-2</v>
      </c>
      <c r="K14" s="20">
        <v>2.2070450276820201E-2</v>
      </c>
      <c r="L14" s="20">
        <v>3.7397941568662101E-2</v>
      </c>
      <c r="M14" s="20"/>
      <c r="N14" s="20">
        <v>4.7993827134368301E-3</v>
      </c>
      <c r="O14" s="20">
        <v>3.6076055420214602E-2</v>
      </c>
      <c r="P14" s="20"/>
      <c r="Q14" s="20">
        <v>5.3804361856593902E-2</v>
      </c>
      <c r="R14" s="20">
        <v>4.8970695974944398E-2</v>
      </c>
      <c r="S14" s="20">
        <v>7.9032585060831995E-2</v>
      </c>
      <c r="T14" s="20">
        <v>1.6926619457863602E-2</v>
      </c>
      <c r="U14" s="20">
        <v>2.90197765707777E-2</v>
      </c>
      <c r="V14" s="20">
        <v>1.04126813958876E-2</v>
      </c>
      <c r="W14" s="20">
        <v>1.6691668722483101E-2</v>
      </c>
      <c r="X14" s="20">
        <v>1.05653035224501E-2</v>
      </c>
      <c r="Y14" s="20">
        <v>1.47338138518494E-2</v>
      </c>
      <c r="Z14" s="20">
        <v>7.4401427259760594E-2</v>
      </c>
      <c r="AA14" s="20"/>
      <c r="AB14" s="20">
        <v>1.7955978050749499E-2</v>
      </c>
      <c r="AC14" s="20">
        <v>1.54609593649737E-2</v>
      </c>
      <c r="AD14" s="20">
        <v>3.8210471480085897E-2</v>
      </c>
      <c r="AE14" s="20"/>
      <c r="AF14" s="20">
        <v>2.57732404193067E-2</v>
      </c>
      <c r="AG14" s="20">
        <v>3.18575361323594E-2</v>
      </c>
      <c r="AH14" s="20">
        <v>0</v>
      </c>
      <c r="AI14" s="20">
        <v>3.3748849431205999E-2</v>
      </c>
      <c r="AJ14" s="20"/>
      <c r="AK14" s="20">
        <v>2.5596913268617901E-2</v>
      </c>
      <c r="AL14" s="20">
        <v>1.5749557839379601E-2</v>
      </c>
      <c r="AM14" s="20">
        <v>3.2730876357393003E-2</v>
      </c>
      <c r="AN14" s="20">
        <v>9.5306579747804099E-2</v>
      </c>
      <c r="AO14" s="20"/>
      <c r="AP14" s="20">
        <v>1.4467348579267601E-2</v>
      </c>
      <c r="AQ14" s="20">
        <v>2.2029389394888299E-2</v>
      </c>
      <c r="AR14" s="20">
        <v>1.7443039568362202E-2</v>
      </c>
      <c r="AS14" s="20"/>
      <c r="AT14" s="20">
        <v>7.0945610397006899E-3</v>
      </c>
      <c r="AU14" s="20">
        <v>1.9603928442713001E-2</v>
      </c>
      <c r="AV14" s="20">
        <v>4.6970643027387099E-2</v>
      </c>
      <c r="AW14" s="20"/>
      <c r="AX14" s="20">
        <v>1.9614789126771E-2</v>
      </c>
      <c r="AY14" s="20">
        <v>3.7872869997995502E-2</v>
      </c>
      <c r="AZ14" s="20">
        <v>1.4520557224523899E-2</v>
      </c>
      <c r="BA14" s="20"/>
      <c r="BB14" s="20">
        <v>0</v>
      </c>
      <c r="BC14" s="20">
        <v>4.97005167253586E-2</v>
      </c>
      <c r="BD14" s="20"/>
      <c r="BE14" s="20">
        <v>1.64026281918703E-2</v>
      </c>
      <c r="BF14" s="20">
        <v>5.7791161187098899E-2</v>
      </c>
      <c r="BG14" s="20"/>
      <c r="BH14" s="20">
        <v>3.2972075711422001E-2</v>
      </c>
      <c r="BI14" s="20">
        <v>3.01069596894302E-2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901</v>
      </c>
      <c r="D7" s="10">
        <v>462</v>
      </c>
      <c r="E7" s="10">
        <v>436</v>
      </c>
      <c r="F7" s="10"/>
      <c r="G7" s="10">
        <v>129</v>
      </c>
      <c r="H7" s="10">
        <v>193</v>
      </c>
      <c r="I7" s="10">
        <v>178</v>
      </c>
      <c r="J7" s="10">
        <v>145</v>
      </c>
      <c r="K7" s="10">
        <v>134</v>
      </c>
      <c r="L7" s="10">
        <v>122</v>
      </c>
      <c r="M7" s="10"/>
      <c r="N7" s="10">
        <v>181</v>
      </c>
      <c r="O7" s="10">
        <v>720</v>
      </c>
      <c r="P7" s="10"/>
      <c r="Q7" s="10">
        <v>53</v>
      </c>
      <c r="R7" s="10">
        <v>162</v>
      </c>
      <c r="S7" s="10">
        <v>59</v>
      </c>
      <c r="T7" s="10">
        <v>49</v>
      </c>
      <c r="U7" s="10">
        <v>36</v>
      </c>
      <c r="V7" s="10">
        <v>88</v>
      </c>
      <c r="W7" s="10">
        <v>108</v>
      </c>
      <c r="X7" s="10">
        <v>90</v>
      </c>
      <c r="Y7" s="10">
        <v>183</v>
      </c>
      <c r="Z7" s="10">
        <v>30</v>
      </c>
      <c r="AA7" s="10"/>
      <c r="AB7" s="10">
        <v>256</v>
      </c>
      <c r="AC7" s="10">
        <v>231</v>
      </c>
      <c r="AD7" s="10">
        <v>333</v>
      </c>
      <c r="AE7" s="10"/>
      <c r="AF7" s="10">
        <v>383</v>
      </c>
      <c r="AG7" s="10">
        <v>341</v>
      </c>
      <c r="AH7" s="10">
        <v>41</v>
      </c>
      <c r="AI7" s="10">
        <v>121</v>
      </c>
      <c r="AJ7" s="10"/>
      <c r="AK7" s="10">
        <v>345</v>
      </c>
      <c r="AL7" s="10">
        <v>306</v>
      </c>
      <c r="AM7" s="10">
        <v>111</v>
      </c>
      <c r="AN7" s="10">
        <v>10</v>
      </c>
      <c r="AO7" s="10"/>
      <c r="AP7" s="10">
        <v>139</v>
      </c>
      <c r="AQ7" s="10">
        <v>350</v>
      </c>
      <c r="AR7" s="10">
        <v>377</v>
      </c>
      <c r="AS7" s="10"/>
      <c r="AT7" s="10">
        <v>286</v>
      </c>
      <c r="AU7" s="10">
        <v>424</v>
      </c>
      <c r="AV7" s="10">
        <v>124</v>
      </c>
      <c r="AW7" s="10"/>
      <c r="AX7" s="10">
        <v>147</v>
      </c>
      <c r="AY7" s="10">
        <v>445</v>
      </c>
      <c r="AZ7" s="10">
        <v>267</v>
      </c>
      <c r="BA7" s="10"/>
      <c r="BB7" s="10">
        <v>142</v>
      </c>
      <c r="BC7" s="10">
        <v>294</v>
      </c>
      <c r="BD7" s="10"/>
      <c r="BE7" s="10">
        <v>605</v>
      </c>
      <c r="BF7" s="10">
        <v>296</v>
      </c>
      <c r="BG7" s="10"/>
      <c r="BH7" s="10">
        <v>191</v>
      </c>
      <c r="BI7" s="10">
        <v>710</v>
      </c>
    </row>
    <row r="8" spans="2:61" ht="30" customHeight="1" x14ac:dyDescent="0.35">
      <c r="B8" s="11" t="s">
        <v>18</v>
      </c>
      <c r="C8" s="11">
        <v>901</v>
      </c>
      <c r="D8" s="11">
        <v>427</v>
      </c>
      <c r="E8" s="11">
        <v>471</v>
      </c>
      <c r="F8" s="11"/>
      <c r="G8" s="11">
        <v>111</v>
      </c>
      <c r="H8" s="11">
        <v>171</v>
      </c>
      <c r="I8" s="11">
        <v>170</v>
      </c>
      <c r="J8" s="11">
        <v>153</v>
      </c>
      <c r="K8" s="11">
        <v>127</v>
      </c>
      <c r="L8" s="11">
        <v>169</v>
      </c>
      <c r="M8" s="11"/>
      <c r="N8" s="11">
        <v>165</v>
      </c>
      <c r="O8" s="11">
        <v>736</v>
      </c>
      <c r="P8" s="11"/>
      <c r="Q8" s="11">
        <v>52</v>
      </c>
      <c r="R8" s="11">
        <v>171</v>
      </c>
      <c r="S8" s="11">
        <v>57</v>
      </c>
      <c r="T8" s="11">
        <v>52</v>
      </c>
      <c r="U8" s="11">
        <v>36</v>
      </c>
      <c r="V8" s="11">
        <v>85</v>
      </c>
      <c r="W8" s="11">
        <v>107</v>
      </c>
      <c r="X8" s="11">
        <v>91</v>
      </c>
      <c r="Y8" s="11">
        <v>177</v>
      </c>
      <c r="Z8" s="11">
        <v>31</v>
      </c>
      <c r="AA8" s="11"/>
      <c r="AB8" s="11">
        <v>256</v>
      </c>
      <c r="AC8" s="11">
        <v>236</v>
      </c>
      <c r="AD8" s="11">
        <v>323</v>
      </c>
      <c r="AE8" s="11"/>
      <c r="AF8" s="11">
        <v>383</v>
      </c>
      <c r="AG8" s="11">
        <v>338</v>
      </c>
      <c r="AH8" s="11">
        <v>40</v>
      </c>
      <c r="AI8" s="11">
        <v>125</v>
      </c>
      <c r="AJ8" s="11"/>
      <c r="AK8" s="11">
        <v>344</v>
      </c>
      <c r="AL8" s="11">
        <v>295</v>
      </c>
      <c r="AM8" s="11">
        <v>117</v>
      </c>
      <c r="AN8" s="11">
        <v>9</v>
      </c>
      <c r="AO8" s="11"/>
      <c r="AP8" s="11">
        <v>143</v>
      </c>
      <c r="AQ8" s="11">
        <v>342</v>
      </c>
      <c r="AR8" s="11">
        <v>375</v>
      </c>
      <c r="AS8" s="11"/>
      <c r="AT8" s="11">
        <v>283</v>
      </c>
      <c r="AU8" s="11">
        <v>429</v>
      </c>
      <c r="AV8" s="11">
        <v>115</v>
      </c>
      <c r="AW8" s="11"/>
      <c r="AX8" s="11">
        <v>143</v>
      </c>
      <c r="AY8" s="11">
        <v>452</v>
      </c>
      <c r="AZ8" s="11">
        <v>259</v>
      </c>
      <c r="BA8" s="11"/>
      <c r="BB8" s="11">
        <v>129</v>
      </c>
      <c r="BC8" s="11">
        <v>308</v>
      </c>
      <c r="BD8" s="11"/>
      <c r="BE8" s="11">
        <v>594</v>
      </c>
      <c r="BF8" s="11">
        <v>307</v>
      </c>
      <c r="BG8" s="11"/>
      <c r="BH8" s="11">
        <v>184</v>
      </c>
      <c r="BI8" s="11">
        <v>717</v>
      </c>
    </row>
    <row r="9" spans="2:61" x14ac:dyDescent="0.35">
      <c r="B9" s="15" t="s">
        <v>272</v>
      </c>
      <c r="C9" s="14">
        <v>0.22319338323489399</v>
      </c>
      <c r="D9" s="14">
        <v>0.22813812240581399</v>
      </c>
      <c r="E9" s="14">
        <v>0.22009038643725601</v>
      </c>
      <c r="F9" s="14"/>
      <c r="G9" s="14">
        <v>0.22313362072916401</v>
      </c>
      <c r="H9" s="14">
        <v>0.26765683367682602</v>
      </c>
      <c r="I9" s="14">
        <v>0.222631963113717</v>
      </c>
      <c r="J9" s="14">
        <v>0.17601368504419401</v>
      </c>
      <c r="K9" s="14">
        <v>0.23037924190199999</v>
      </c>
      <c r="L9" s="14">
        <v>0.21596395486164699</v>
      </c>
      <c r="M9" s="14"/>
      <c r="N9" s="14">
        <v>0.27179397225617602</v>
      </c>
      <c r="O9" s="14">
        <v>0.21229477277015199</v>
      </c>
      <c r="P9" s="14"/>
      <c r="Q9" s="14">
        <v>0.182042795405462</v>
      </c>
      <c r="R9" s="14">
        <v>0.220915680174989</v>
      </c>
      <c r="S9" s="14">
        <v>0.23577781705655301</v>
      </c>
      <c r="T9" s="14">
        <v>0.22135480809556601</v>
      </c>
      <c r="U9" s="14">
        <v>0.22034371855187301</v>
      </c>
      <c r="V9" s="14">
        <v>0.33174002257863</v>
      </c>
      <c r="W9" s="14">
        <v>0.108398128446622</v>
      </c>
      <c r="X9" s="14">
        <v>0.167853484083926</v>
      </c>
      <c r="Y9" s="14">
        <v>0.27054407103924399</v>
      </c>
      <c r="Z9" s="14">
        <v>0.1088586469539</v>
      </c>
      <c r="AA9" s="14"/>
      <c r="AB9" s="14">
        <v>0.30083745913356402</v>
      </c>
      <c r="AC9" s="14">
        <v>0.176951660262401</v>
      </c>
      <c r="AD9" s="14">
        <v>0.22366818611914999</v>
      </c>
      <c r="AE9" s="14"/>
      <c r="AF9" s="14">
        <v>0.27709449571750799</v>
      </c>
      <c r="AG9" s="14">
        <v>0.186190627182093</v>
      </c>
      <c r="AH9" s="14">
        <v>0.160158660306471</v>
      </c>
      <c r="AI9" s="14">
        <v>0.17612423472081701</v>
      </c>
      <c r="AJ9" s="14"/>
      <c r="AK9" s="14">
        <v>0.28889296478551002</v>
      </c>
      <c r="AL9" s="14">
        <v>0.21393754890371899</v>
      </c>
      <c r="AM9" s="14">
        <v>0.12412842064882</v>
      </c>
      <c r="AN9" s="14">
        <v>0.107348752877355</v>
      </c>
      <c r="AO9" s="14"/>
      <c r="AP9" s="14">
        <v>0.43924776607485699</v>
      </c>
      <c r="AQ9" s="14">
        <v>0.20398701437037101</v>
      </c>
      <c r="AR9" s="14">
        <v>0.17394465583558499</v>
      </c>
      <c r="AS9" s="14"/>
      <c r="AT9" s="14">
        <v>0.40187784946573402</v>
      </c>
      <c r="AU9" s="14">
        <v>0.14833742383345599</v>
      </c>
      <c r="AV9" s="14">
        <v>0.15330327127958801</v>
      </c>
      <c r="AW9" s="14"/>
      <c r="AX9" s="14">
        <v>0.47670020455739998</v>
      </c>
      <c r="AY9" s="14">
        <v>0.191239072599554</v>
      </c>
      <c r="AZ9" s="14">
        <v>0.170362159299525</v>
      </c>
      <c r="BA9" s="14"/>
      <c r="BB9" s="14">
        <v>0.38021064367099699</v>
      </c>
      <c r="BC9" s="14">
        <v>0.191735275933482</v>
      </c>
      <c r="BD9" s="14"/>
      <c r="BE9" s="14">
        <v>0.23654216139397899</v>
      </c>
      <c r="BF9" s="14">
        <v>0.19737542364327201</v>
      </c>
      <c r="BG9" s="14"/>
      <c r="BH9" s="14">
        <v>0.172992848405184</v>
      </c>
      <c r="BI9" s="14">
        <v>0.23610023734743801</v>
      </c>
    </row>
    <row r="10" spans="2:61" x14ac:dyDescent="0.35">
      <c r="B10" s="15" t="s">
        <v>273</v>
      </c>
      <c r="C10" s="14">
        <v>0.29901044931878201</v>
      </c>
      <c r="D10" s="14">
        <v>0.29057166299917597</v>
      </c>
      <c r="E10" s="14">
        <v>0.30852433228355503</v>
      </c>
      <c r="F10" s="14"/>
      <c r="G10" s="14">
        <v>0.32171926565097198</v>
      </c>
      <c r="H10" s="14">
        <v>0.29763746414807402</v>
      </c>
      <c r="I10" s="14">
        <v>0.31354232353414901</v>
      </c>
      <c r="J10" s="14">
        <v>0.25180139891047598</v>
      </c>
      <c r="K10" s="14">
        <v>0.268695300809214</v>
      </c>
      <c r="L10" s="14">
        <v>0.33654767404896901</v>
      </c>
      <c r="M10" s="14"/>
      <c r="N10" s="14">
        <v>0.37035050958000298</v>
      </c>
      <c r="O10" s="14">
        <v>0.28301254593992098</v>
      </c>
      <c r="P10" s="14"/>
      <c r="Q10" s="14">
        <v>0.29866483721391601</v>
      </c>
      <c r="R10" s="14">
        <v>0.279624784980261</v>
      </c>
      <c r="S10" s="14">
        <v>0.39229511304989301</v>
      </c>
      <c r="T10" s="14">
        <v>0.243951102268987</v>
      </c>
      <c r="U10" s="14">
        <v>0.30159170906953597</v>
      </c>
      <c r="V10" s="14">
        <v>0.25981486254564401</v>
      </c>
      <c r="W10" s="14">
        <v>0.35107759972568803</v>
      </c>
      <c r="X10" s="14">
        <v>0.25358493390248299</v>
      </c>
      <c r="Y10" s="14">
        <v>0.33294285720837002</v>
      </c>
      <c r="Z10" s="14">
        <v>0.149840877812215</v>
      </c>
      <c r="AA10" s="14"/>
      <c r="AB10" s="14">
        <v>0.31366009327791899</v>
      </c>
      <c r="AC10" s="14">
        <v>0.31572997084951498</v>
      </c>
      <c r="AD10" s="14">
        <v>0.30911103663286199</v>
      </c>
      <c r="AE10" s="14"/>
      <c r="AF10" s="14">
        <v>0.31702344965351298</v>
      </c>
      <c r="AG10" s="14">
        <v>0.316997865383847</v>
      </c>
      <c r="AH10" s="14">
        <v>0.33628265252541001</v>
      </c>
      <c r="AI10" s="14">
        <v>0.219130468064477</v>
      </c>
      <c r="AJ10" s="14"/>
      <c r="AK10" s="14">
        <v>0.314978570730515</v>
      </c>
      <c r="AL10" s="14">
        <v>0.31911130462908199</v>
      </c>
      <c r="AM10" s="14">
        <v>0.235070533382015</v>
      </c>
      <c r="AN10" s="14">
        <v>0.25933069642134399</v>
      </c>
      <c r="AO10" s="14"/>
      <c r="AP10" s="14">
        <v>0.30053029997073599</v>
      </c>
      <c r="AQ10" s="14">
        <v>0.364060894513628</v>
      </c>
      <c r="AR10" s="14">
        <v>0.247461372571565</v>
      </c>
      <c r="AS10" s="14"/>
      <c r="AT10" s="14">
        <v>0.30514514587749603</v>
      </c>
      <c r="AU10" s="14">
        <v>0.32521065062074</v>
      </c>
      <c r="AV10" s="14">
        <v>0.190742035983476</v>
      </c>
      <c r="AW10" s="14"/>
      <c r="AX10" s="14">
        <v>0.28219212291379198</v>
      </c>
      <c r="AY10" s="14">
        <v>0.31380731901181103</v>
      </c>
      <c r="AZ10" s="14">
        <v>0.26292120640003303</v>
      </c>
      <c r="BA10" s="14"/>
      <c r="BB10" s="14">
        <v>0.27695455332392299</v>
      </c>
      <c r="BC10" s="14">
        <v>0.33188637018832801</v>
      </c>
      <c r="BD10" s="14"/>
      <c r="BE10" s="14">
        <v>0.31851483666697</v>
      </c>
      <c r="BF10" s="14">
        <v>0.26128688552787899</v>
      </c>
      <c r="BG10" s="14"/>
      <c r="BH10" s="14">
        <v>0.28861337616594002</v>
      </c>
      <c r="BI10" s="14">
        <v>0.30168359825706398</v>
      </c>
    </row>
    <row r="11" spans="2:61" x14ac:dyDescent="0.35">
      <c r="B11" s="15" t="s">
        <v>274</v>
      </c>
      <c r="C11" s="14">
        <v>0.35461189974898499</v>
      </c>
      <c r="D11" s="14">
        <v>0.35282306276544001</v>
      </c>
      <c r="E11" s="14">
        <v>0.35223136457403897</v>
      </c>
      <c r="F11" s="14"/>
      <c r="G11" s="14">
        <v>0.34370073850399302</v>
      </c>
      <c r="H11" s="14">
        <v>0.31732659031647897</v>
      </c>
      <c r="I11" s="14">
        <v>0.37603061897249601</v>
      </c>
      <c r="J11" s="14">
        <v>0.45424176268329702</v>
      </c>
      <c r="K11" s="14">
        <v>0.327572339733047</v>
      </c>
      <c r="L11" s="14">
        <v>0.30813010955987202</v>
      </c>
      <c r="M11" s="14"/>
      <c r="N11" s="14">
        <v>0.24692700593928399</v>
      </c>
      <c r="O11" s="14">
        <v>0.37876007848927001</v>
      </c>
      <c r="P11" s="14"/>
      <c r="Q11" s="14">
        <v>0.43082667839616001</v>
      </c>
      <c r="R11" s="14">
        <v>0.34104755375809997</v>
      </c>
      <c r="S11" s="14">
        <v>0.28362361344168902</v>
      </c>
      <c r="T11" s="14">
        <v>0.434480562187048</v>
      </c>
      <c r="U11" s="14">
        <v>0.32176396441854699</v>
      </c>
      <c r="V11" s="14">
        <v>0.29129703385224698</v>
      </c>
      <c r="W11" s="14">
        <v>0.38852468803904699</v>
      </c>
      <c r="X11" s="14">
        <v>0.46655870180789499</v>
      </c>
      <c r="Y11" s="14">
        <v>0.30779986326227599</v>
      </c>
      <c r="Z11" s="14">
        <v>0.464389116170843</v>
      </c>
      <c r="AA11" s="14"/>
      <c r="AB11" s="14">
        <v>0.28448221853882599</v>
      </c>
      <c r="AC11" s="14">
        <v>0.41394341217104502</v>
      </c>
      <c r="AD11" s="14">
        <v>0.322987681374381</v>
      </c>
      <c r="AE11" s="14"/>
      <c r="AF11" s="14">
        <v>0.30295037863673702</v>
      </c>
      <c r="AG11" s="14">
        <v>0.35154487551872998</v>
      </c>
      <c r="AH11" s="14">
        <v>0.37795887147851398</v>
      </c>
      <c r="AI11" s="14">
        <v>0.479718080980367</v>
      </c>
      <c r="AJ11" s="14"/>
      <c r="AK11" s="14">
        <v>0.30167929433461999</v>
      </c>
      <c r="AL11" s="14">
        <v>0.32992008797343497</v>
      </c>
      <c r="AM11" s="14">
        <v>0.492167663073731</v>
      </c>
      <c r="AN11" s="14">
        <v>0.42261265720434499</v>
      </c>
      <c r="AO11" s="14"/>
      <c r="AP11" s="14">
        <v>0.165543581623363</v>
      </c>
      <c r="AQ11" s="14">
        <v>0.34278064020910298</v>
      </c>
      <c r="AR11" s="14">
        <v>0.43715438417681901</v>
      </c>
      <c r="AS11" s="14"/>
      <c r="AT11" s="14">
        <v>0.23288584534098</v>
      </c>
      <c r="AU11" s="14">
        <v>0.404008617316092</v>
      </c>
      <c r="AV11" s="14">
        <v>0.43863848717175302</v>
      </c>
      <c r="AW11" s="14"/>
      <c r="AX11" s="14">
        <v>0.17101341880776699</v>
      </c>
      <c r="AY11" s="14">
        <v>0.37624672111618002</v>
      </c>
      <c r="AZ11" s="14">
        <v>0.40882093524277702</v>
      </c>
      <c r="BA11" s="14"/>
      <c r="BB11" s="14">
        <v>0.254554932498046</v>
      </c>
      <c r="BC11" s="14">
        <v>0.32179548085829301</v>
      </c>
      <c r="BD11" s="14"/>
      <c r="BE11" s="14">
        <v>0.32377587307252198</v>
      </c>
      <c r="BF11" s="14">
        <v>0.41425206165828299</v>
      </c>
      <c r="BG11" s="14"/>
      <c r="BH11" s="14">
        <v>0.40548671393090502</v>
      </c>
      <c r="BI11" s="14">
        <v>0.34153168443103599</v>
      </c>
    </row>
    <row r="12" spans="2:61" x14ac:dyDescent="0.35">
      <c r="B12" s="15" t="s">
        <v>275</v>
      </c>
      <c r="C12" s="14">
        <v>4.0473009591824302E-2</v>
      </c>
      <c r="D12" s="14">
        <v>5.0433135618006997E-2</v>
      </c>
      <c r="E12" s="14">
        <v>3.1684581084510603E-2</v>
      </c>
      <c r="F12" s="14"/>
      <c r="G12" s="14">
        <v>6.4108475288092395E-2</v>
      </c>
      <c r="H12" s="14">
        <v>4.2405421040258802E-2</v>
      </c>
      <c r="I12" s="14">
        <v>4.1961443635962999E-2</v>
      </c>
      <c r="J12" s="14">
        <v>4.2849758302126298E-2</v>
      </c>
      <c r="K12" s="14">
        <v>4.8910436482487898E-2</v>
      </c>
      <c r="L12" s="14">
        <v>1.2962382427604001E-2</v>
      </c>
      <c r="M12" s="14"/>
      <c r="N12" s="14">
        <v>4.3228598569950101E-2</v>
      </c>
      <c r="O12" s="14">
        <v>3.98550728244247E-2</v>
      </c>
      <c r="P12" s="14"/>
      <c r="Q12" s="14">
        <v>4.1032105534702303E-2</v>
      </c>
      <c r="R12" s="14">
        <v>3.10576267794462E-2</v>
      </c>
      <c r="S12" s="14">
        <v>0</v>
      </c>
      <c r="T12" s="14">
        <v>1.4710906599948099E-2</v>
      </c>
      <c r="U12" s="14">
        <v>0.103603183709953</v>
      </c>
      <c r="V12" s="14">
        <v>2.7782565086862099E-2</v>
      </c>
      <c r="W12" s="14">
        <v>8.5010302660951401E-2</v>
      </c>
      <c r="X12" s="14">
        <v>5.0076697879856399E-2</v>
      </c>
      <c r="Y12" s="14">
        <v>3.4925108080438298E-2</v>
      </c>
      <c r="Z12" s="14">
        <v>3.8027335186093102E-2</v>
      </c>
      <c r="AA12" s="14"/>
      <c r="AB12" s="14">
        <v>4.5263281787479799E-2</v>
      </c>
      <c r="AC12" s="14">
        <v>3.6876121613035703E-2</v>
      </c>
      <c r="AD12" s="14">
        <v>4.7844320623155197E-2</v>
      </c>
      <c r="AE12" s="14"/>
      <c r="AF12" s="14">
        <v>3.8284264301588398E-2</v>
      </c>
      <c r="AG12" s="14">
        <v>5.1237916926162898E-2</v>
      </c>
      <c r="AH12" s="14">
        <v>6.9013351637296494E-2</v>
      </c>
      <c r="AI12" s="14">
        <v>1.3873587917874099E-2</v>
      </c>
      <c r="AJ12" s="14"/>
      <c r="AK12" s="14">
        <v>3.7492616128134301E-2</v>
      </c>
      <c r="AL12" s="14">
        <v>5.2733700912115697E-2</v>
      </c>
      <c r="AM12" s="14">
        <v>2.2407173358002599E-2</v>
      </c>
      <c r="AN12" s="14">
        <v>0.106717485658005</v>
      </c>
      <c r="AO12" s="14"/>
      <c r="AP12" s="14">
        <v>4.7663420239343203E-2</v>
      </c>
      <c r="AQ12" s="14">
        <v>3.3731108310085002E-2</v>
      </c>
      <c r="AR12" s="14">
        <v>4.8371142742562601E-2</v>
      </c>
      <c r="AS12" s="14"/>
      <c r="AT12" s="14">
        <v>2.67281963421519E-2</v>
      </c>
      <c r="AU12" s="14">
        <v>4.4345098356511202E-2</v>
      </c>
      <c r="AV12" s="14">
        <v>7.8429689329064703E-2</v>
      </c>
      <c r="AW12" s="14"/>
      <c r="AX12" s="14">
        <v>3.0379488983767799E-2</v>
      </c>
      <c r="AY12" s="14">
        <v>3.9633462923740599E-2</v>
      </c>
      <c r="AZ12" s="14">
        <v>5.4910490000473697E-2</v>
      </c>
      <c r="BA12" s="14"/>
      <c r="BB12" s="14">
        <v>5.9643653282990601E-2</v>
      </c>
      <c r="BC12" s="14">
        <v>3.7141352323650997E-2</v>
      </c>
      <c r="BD12" s="14"/>
      <c r="BE12" s="14">
        <v>4.8524027085509201E-2</v>
      </c>
      <c r="BF12" s="14">
        <v>2.4901483730340498E-2</v>
      </c>
      <c r="BG12" s="14"/>
      <c r="BH12" s="14">
        <v>5.7919870634610099E-2</v>
      </c>
      <c r="BI12" s="14">
        <v>3.5987318533652599E-2</v>
      </c>
    </row>
    <row r="13" spans="2:61" x14ac:dyDescent="0.35">
      <c r="B13" s="15" t="s">
        <v>276</v>
      </c>
      <c r="C13" s="14">
        <v>3.3831430038350097E-2</v>
      </c>
      <c r="D13" s="14">
        <v>4.2473957935440197E-2</v>
      </c>
      <c r="E13" s="14">
        <v>2.6197611135059098E-2</v>
      </c>
      <c r="F13" s="14"/>
      <c r="G13" s="14">
        <v>2.07116281949093E-2</v>
      </c>
      <c r="H13" s="14">
        <v>1.9510486407098099E-2</v>
      </c>
      <c r="I13" s="14">
        <v>1.19033960494647E-2</v>
      </c>
      <c r="J13" s="14">
        <v>1.43068519882853E-2</v>
      </c>
      <c r="K13" s="14">
        <v>8.6205782967535893E-2</v>
      </c>
      <c r="L13" s="14">
        <v>5.7257225001436297E-2</v>
      </c>
      <c r="M13" s="14"/>
      <c r="N13" s="14">
        <v>5.3866629699523397E-2</v>
      </c>
      <c r="O13" s="14">
        <v>2.9338566040450102E-2</v>
      </c>
      <c r="P13" s="14"/>
      <c r="Q13" s="14">
        <v>2.2333773468580901E-2</v>
      </c>
      <c r="R13" s="14">
        <v>4.4641242892937298E-2</v>
      </c>
      <c r="S13" s="14">
        <v>0</v>
      </c>
      <c r="T13" s="14">
        <v>6.6078655965187597E-2</v>
      </c>
      <c r="U13" s="14">
        <v>2.6002810688566198E-2</v>
      </c>
      <c r="V13" s="14">
        <v>4.8124201381064498E-2</v>
      </c>
      <c r="W13" s="14">
        <v>3.0489231123630198E-2</v>
      </c>
      <c r="X13" s="14">
        <v>4.12703885746993E-2</v>
      </c>
      <c r="Y13" s="14">
        <v>1.9549662512264501E-2</v>
      </c>
      <c r="Z13" s="14">
        <v>6.2467779033287998E-2</v>
      </c>
      <c r="AA13" s="14"/>
      <c r="AB13" s="14">
        <v>2.6062570412323301E-2</v>
      </c>
      <c r="AC13" s="14">
        <v>1.8084360534094499E-2</v>
      </c>
      <c r="AD13" s="14">
        <v>5.4097580505420802E-2</v>
      </c>
      <c r="AE13" s="14"/>
      <c r="AF13" s="14">
        <v>2.17257412219545E-2</v>
      </c>
      <c r="AG13" s="14">
        <v>5.2190259182023399E-2</v>
      </c>
      <c r="AH13" s="14">
        <v>0</v>
      </c>
      <c r="AI13" s="14">
        <v>2.9804013258921E-2</v>
      </c>
      <c r="AJ13" s="14"/>
      <c r="AK13" s="14">
        <v>1.4348150382122501E-2</v>
      </c>
      <c r="AL13" s="14">
        <v>4.46265069081399E-2</v>
      </c>
      <c r="AM13" s="14">
        <v>6.2866665824594103E-2</v>
      </c>
      <c r="AN13" s="14">
        <v>0</v>
      </c>
      <c r="AO13" s="14"/>
      <c r="AP13" s="14">
        <v>2.5278730554412401E-2</v>
      </c>
      <c r="AQ13" s="14">
        <v>1.0989049058242601E-2</v>
      </c>
      <c r="AR13" s="14">
        <v>6.1697292676004503E-2</v>
      </c>
      <c r="AS13" s="14"/>
      <c r="AT13" s="14">
        <v>2.1840362441649198E-2</v>
      </c>
      <c r="AU13" s="14">
        <v>2.6610679694366899E-2</v>
      </c>
      <c r="AV13" s="14">
        <v>8.8694923830437006E-2</v>
      </c>
      <c r="AW13" s="14"/>
      <c r="AX13" s="14">
        <v>3.1853859119940403E-2</v>
      </c>
      <c r="AY13" s="14">
        <v>2.2794719334604599E-2</v>
      </c>
      <c r="AZ13" s="14">
        <v>6.0392823662192202E-2</v>
      </c>
      <c r="BA13" s="14"/>
      <c r="BB13" s="14">
        <v>2.8636217224044001E-2</v>
      </c>
      <c r="BC13" s="14">
        <v>5.64609982814595E-2</v>
      </c>
      <c r="BD13" s="14"/>
      <c r="BE13" s="14">
        <v>4.1187997673564201E-2</v>
      </c>
      <c r="BF13" s="14">
        <v>1.9603044213410002E-2</v>
      </c>
      <c r="BG13" s="14"/>
      <c r="BH13" s="14">
        <v>2.4548817406701399E-2</v>
      </c>
      <c r="BI13" s="14">
        <v>3.6218044591887599E-2</v>
      </c>
    </row>
    <row r="14" spans="2:61" x14ac:dyDescent="0.35">
      <c r="B14" s="15" t="s">
        <v>86</v>
      </c>
      <c r="C14" s="20">
        <v>4.8879828067163698E-2</v>
      </c>
      <c r="D14" s="20">
        <v>3.5560058276122603E-2</v>
      </c>
      <c r="E14" s="20">
        <v>6.1271724485580402E-2</v>
      </c>
      <c r="F14" s="20"/>
      <c r="G14" s="20">
        <v>2.6626271632869399E-2</v>
      </c>
      <c r="H14" s="20">
        <v>5.5463204411263803E-2</v>
      </c>
      <c r="I14" s="20">
        <v>3.39302546942103E-2</v>
      </c>
      <c r="J14" s="20">
        <v>6.07865430716212E-2</v>
      </c>
      <c r="K14" s="20">
        <v>3.8236898105715802E-2</v>
      </c>
      <c r="L14" s="20">
        <v>6.9138654100472194E-2</v>
      </c>
      <c r="M14" s="20"/>
      <c r="N14" s="20">
        <v>1.3833283955063801E-2</v>
      </c>
      <c r="O14" s="20">
        <v>5.6738963935782503E-2</v>
      </c>
      <c r="P14" s="20"/>
      <c r="Q14" s="20">
        <v>2.5099809981179201E-2</v>
      </c>
      <c r="R14" s="20">
        <v>8.2713111414266197E-2</v>
      </c>
      <c r="S14" s="20">
        <v>8.8303456451865894E-2</v>
      </c>
      <c r="T14" s="20">
        <v>1.9423964883262299E-2</v>
      </c>
      <c r="U14" s="20">
        <v>2.6694613561524898E-2</v>
      </c>
      <c r="V14" s="20">
        <v>4.12413145555523E-2</v>
      </c>
      <c r="W14" s="20">
        <v>3.6500050004061098E-2</v>
      </c>
      <c r="X14" s="20">
        <v>2.06557937511407E-2</v>
      </c>
      <c r="Y14" s="20">
        <v>3.4238437897406798E-2</v>
      </c>
      <c r="Z14" s="20">
        <v>0.176416244843661</v>
      </c>
      <c r="AA14" s="20"/>
      <c r="AB14" s="20">
        <v>2.9694376849888401E-2</v>
      </c>
      <c r="AC14" s="20">
        <v>3.8414474569908798E-2</v>
      </c>
      <c r="AD14" s="20">
        <v>4.2291194745030798E-2</v>
      </c>
      <c r="AE14" s="20"/>
      <c r="AF14" s="20">
        <v>4.2921670468699401E-2</v>
      </c>
      <c r="AG14" s="20">
        <v>4.1838455807144501E-2</v>
      </c>
      <c r="AH14" s="20">
        <v>5.6586464052309098E-2</v>
      </c>
      <c r="AI14" s="20">
        <v>8.1349615057544095E-2</v>
      </c>
      <c r="AJ14" s="20"/>
      <c r="AK14" s="20">
        <v>4.2608403639098499E-2</v>
      </c>
      <c r="AL14" s="20">
        <v>3.96708506735092E-2</v>
      </c>
      <c r="AM14" s="20">
        <v>6.3359543712836794E-2</v>
      </c>
      <c r="AN14" s="20">
        <v>0.10399040783895</v>
      </c>
      <c r="AO14" s="20"/>
      <c r="AP14" s="20">
        <v>2.1736201537289099E-2</v>
      </c>
      <c r="AQ14" s="20">
        <v>4.4451293538570497E-2</v>
      </c>
      <c r="AR14" s="20">
        <v>3.1371151997464097E-2</v>
      </c>
      <c r="AS14" s="20"/>
      <c r="AT14" s="20">
        <v>1.1522600531988701E-2</v>
      </c>
      <c r="AU14" s="20">
        <v>5.1487530178832799E-2</v>
      </c>
      <c r="AV14" s="20">
        <v>5.0191592405680899E-2</v>
      </c>
      <c r="AW14" s="20"/>
      <c r="AX14" s="20">
        <v>7.8609056173336803E-3</v>
      </c>
      <c r="AY14" s="20">
        <v>5.6278705014109698E-2</v>
      </c>
      <c r="AZ14" s="20">
        <v>4.25923853949986E-2</v>
      </c>
      <c r="BA14" s="20"/>
      <c r="BB14" s="20">
        <v>0</v>
      </c>
      <c r="BC14" s="20">
        <v>6.0980522414786499E-2</v>
      </c>
      <c r="BD14" s="20"/>
      <c r="BE14" s="20">
        <v>3.1455104107455903E-2</v>
      </c>
      <c r="BF14" s="20">
        <v>8.2581101226815196E-2</v>
      </c>
      <c r="BG14" s="20"/>
      <c r="BH14" s="20">
        <v>5.04383734566589E-2</v>
      </c>
      <c r="BI14" s="20">
        <v>4.8479116838922198E-2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832</v>
      </c>
      <c r="D7" s="10">
        <v>443</v>
      </c>
      <c r="E7" s="10">
        <v>385</v>
      </c>
      <c r="F7" s="10"/>
      <c r="G7" s="10">
        <v>102</v>
      </c>
      <c r="H7" s="10">
        <v>163</v>
      </c>
      <c r="I7" s="10">
        <v>178</v>
      </c>
      <c r="J7" s="10">
        <v>135</v>
      </c>
      <c r="K7" s="10">
        <v>132</v>
      </c>
      <c r="L7" s="10">
        <v>122</v>
      </c>
      <c r="M7" s="10"/>
      <c r="N7" s="10">
        <v>180</v>
      </c>
      <c r="O7" s="10">
        <v>652</v>
      </c>
      <c r="P7" s="10"/>
      <c r="Q7" s="10">
        <v>41</v>
      </c>
      <c r="R7" s="10">
        <v>138</v>
      </c>
      <c r="S7" s="10">
        <v>56</v>
      </c>
      <c r="T7" s="10">
        <v>50</v>
      </c>
      <c r="U7" s="10">
        <v>30</v>
      </c>
      <c r="V7" s="10">
        <v>84</v>
      </c>
      <c r="W7" s="10">
        <v>98</v>
      </c>
      <c r="X7" s="10">
        <v>89</v>
      </c>
      <c r="Y7" s="10">
        <v>181</v>
      </c>
      <c r="Z7" s="10">
        <v>27</v>
      </c>
      <c r="AA7" s="10"/>
      <c r="AB7" s="10">
        <v>249</v>
      </c>
      <c r="AC7" s="10">
        <v>208</v>
      </c>
      <c r="AD7" s="10">
        <v>311</v>
      </c>
      <c r="AE7" s="10"/>
      <c r="AF7" s="10">
        <v>352</v>
      </c>
      <c r="AG7" s="10">
        <v>319</v>
      </c>
      <c r="AH7" s="10">
        <v>43</v>
      </c>
      <c r="AI7" s="10">
        <v>103</v>
      </c>
      <c r="AJ7" s="10"/>
      <c r="AK7" s="10">
        <v>319</v>
      </c>
      <c r="AL7" s="10">
        <v>287</v>
      </c>
      <c r="AM7" s="10">
        <v>101</v>
      </c>
      <c r="AN7" s="10">
        <v>7</v>
      </c>
      <c r="AO7" s="10"/>
      <c r="AP7" s="10">
        <v>132</v>
      </c>
      <c r="AQ7" s="10">
        <v>326</v>
      </c>
      <c r="AR7" s="10">
        <v>344</v>
      </c>
      <c r="AS7" s="10"/>
      <c r="AT7" s="10">
        <v>273</v>
      </c>
      <c r="AU7" s="10">
        <v>384</v>
      </c>
      <c r="AV7" s="10">
        <v>118</v>
      </c>
      <c r="AW7" s="10"/>
      <c r="AX7" s="10">
        <v>134</v>
      </c>
      <c r="AY7" s="10">
        <v>405</v>
      </c>
      <c r="AZ7" s="10">
        <v>257</v>
      </c>
      <c r="BA7" s="10"/>
      <c r="BB7" s="10">
        <v>138</v>
      </c>
      <c r="BC7" s="10">
        <v>277</v>
      </c>
      <c r="BD7" s="10"/>
      <c r="BE7" s="10">
        <v>572</v>
      </c>
      <c r="BF7" s="10">
        <v>260</v>
      </c>
      <c r="BG7" s="10"/>
      <c r="BH7" s="10">
        <v>178</v>
      </c>
      <c r="BI7" s="10">
        <v>654</v>
      </c>
    </row>
    <row r="8" spans="2:61" ht="30" customHeight="1" x14ac:dyDescent="0.35">
      <c r="B8" s="11" t="s">
        <v>18</v>
      </c>
      <c r="C8" s="11">
        <v>838</v>
      </c>
      <c r="D8" s="11">
        <v>411</v>
      </c>
      <c r="E8" s="11">
        <v>423</v>
      </c>
      <c r="F8" s="11"/>
      <c r="G8" s="11">
        <v>87</v>
      </c>
      <c r="H8" s="11">
        <v>144</v>
      </c>
      <c r="I8" s="11">
        <v>172</v>
      </c>
      <c r="J8" s="11">
        <v>141</v>
      </c>
      <c r="K8" s="11">
        <v>125</v>
      </c>
      <c r="L8" s="11">
        <v>169</v>
      </c>
      <c r="M8" s="11"/>
      <c r="N8" s="11">
        <v>165</v>
      </c>
      <c r="O8" s="11">
        <v>674</v>
      </c>
      <c r="P8" s="11"/>
      <c r="Q8" s="11">
        <v>41</v>
      </c>
      <c r="R8" s="11">
        <v>148</v>
      </c>
      <c r="S8" s="11">
        <v>53</v>
      </c>
      <c r="T8" s="11">
        <v>54</v>
      </c>
      <c r="U8" s="11">
        <v>31</v>
      </c>
      <c r="V8" s="11">
        <v>81</v>
      </c>
      <c r="W8" s="11">
        <v>99</v>
      </c>
      <c r="X8" s="11">
        <v>88</v>
      </c>
      <c r="Y8" s="11">
        <v>176</v>
      </c>
      <c r="Z8" s="11">
        <v>30</v>
      </c>
      <c r="AA8" s="11"/>
      <c r="AB8" s="11">
        <v>247</v>
      </c>
      <c r="AC8" s="11">
        <v>214</v>
      </c>
      <c r="AD8" s="11">
        <v>306</v>
      </c>
      <c r="AE8" s="11"/>
      <c r="AF8" s="11">
        <v>354</v>
      </c>
      <c r="AG8" s="11">
        <v>320</v>
      </c>
      <c r="AH8" s="11">
        <v>42</v>
      </c>
      <c r="AI8" s="11">
        <v>108</v>
      </c>
      <c r="AJ8" s="11"/>
      <c r="AK8" s="11">
        <v>320</v>
      </c>
      <c r="AL8" s="11">
        <v>280</v>
      </c>
      <c r="AM8" s="11">
        <v>107</v>
      </c>
      <c r="AN8" s="11">
        <v>6</v>
      </c>
      <c r="AO8" s="11"/>
      <c r="AP8" s="11">
        <v>135</v>
      </c>
      <c r="AQ8" s="11">
        <v>320</v>
      </c>
      <c r="AR8" s="11">
        <v>345</v>
      </c>
      <c r="AS8" s="11"/>
      <c r="AT8" s="11">
        <v>270</v>
      </c>
      <c r="AU8" s="11">
        <v>392</v>
      </c>
      <c r="AV8" s="11">
        <v>112</v>
      </c>
      <c r="AW8" s="11"/>
      <c r="AX8" s="11">
        <v>131</v>
      </c>
      <c r="AY8" s="11">
        <v>416</v>
      </c>
      <c r="AZ8" s="11">
        <v>250</v>
      </c>
      <c r="BA8" s="11"/>
      <c r="BB8" s="11">
        <v>126</v>
      </c>
      <c r="BC8" s="11">
        <v>291</v>
      </c>
      <c r="BD8" s="11"/>
      <c r="BE8" s="11">
        <v>564</v>
      </c>
      <c r="BF8" s="11">
        <v>274</v>
      </c>
      <c r="BG8" s="11"/>
      <c r="BH8" s="11">
        <v>174</v>
      </c>
      <c r="BI8" s="11">
        <v>665</v>
      </c>
    </row>
    <row r="9" spans="2:61" x14ac:dyDescent="0.35">
      <c r="B9" s="15" t="s">
        <v>272</v>
      </c>
      <c r="C9" s="14">
        <v>0.19844692350264401</v>
      </c>
      <c r="D9" s="14">
        <v>0.20296300568735801</v>
      </c>
      <c r="E9" s="14">
        <v>0.195933613882634</v>
      </c>
      <c r="F9" s="14"/>
      <c r="G9" s="14">
        <v>0.15446539415633301</v>
      </c>
      <c r="H9" s="14">
        <v>0.21999334850913399</v>
      </c>
      <c r="I9" s="14">
        <v>0.198620530986614</v>
      </c>
      <c r="J9" s="14">
        <v>0.152744017656224</v>
      </c>
      <c r="K9" s="14">
        <v>0.23201897298631499</v>
      </c>
      <c r="L9" s="14">
        <v>0.21583971642066899</v>
      </c>
      <c r="M9" s="14"/>
      <c r="N9" s="14">
        <v>0.265030539985327</v>
      </c>
      <c r="O9" s="14">
        <v>0.18216347908434</v>
      </c>
      <c r="P9" s="14"/>
      <c r="Q9" s="14">
        <v>6.72872568809567E-2</v>
      </c>
      <c r="R9" s="14">
        <v>0.18180248273758201</v>
      </c>
      <c r="S9" s="14">
        <v>0.191530982250531</v>
      </c>
      <c r="T9" s="14">
        <v>0.21495973770538199</v>
      </c>
      <c r="U9" s="14">
        <v>0.18922910193981601</v>
      </c>
      <c r="V9" s="14">
        <v>0.25922817138647197</v>
      </c>
      <c r="W9" s="14">
        <v>0.158380525084237</v>
      </c>
      <c r="X9" s="14">
        <v>0.206425721099077</v>
      </c>
      <c r="Y9" s="14">
        <v>0.22416255459298401</v>
      </c>
      <c r="Z9" s="14">
        <v>5.6155696522039E-2</v>
      </c>
      <c r="AA9" s="14"/>
      <c r="AB9" s="14">
        <v>0.28879308106537499</v>
      </c>
      <c r="AC9" s="14">
        <v>0.14603104431915001</v>
      </c>
      <c r="AD9" s="14">
        <v>0.18361544809611</v>
      </c>
      <c r="AE9" s="14"/>
      <c r="AF9" s="14">
        <v>0.255656809181669</v>
      </c>
      <c r="AG9" s="14">
        <v>0.15885478636674399</v>
      </c>
      <c r="AH9" s="14">
        <v>0.12909360566231901</v>
      </c>
      <c r="AI9" s="14">
        <v>0.16683174745592499</v>
      </c>
      <c r="AJ9" s="14"/>
      <c r="AK9" s="14">
        <v>0.25805699567319901</v>
      </c>
      <c r="AL9" s="14">
        <v>0.20120820399623099</v>
      </c>
      <c r="AM9" s="14">
        <v>0.13696074051522</v>
      </c>
      <c r="AN9" s="14">
        <v>0.15828191063939001</v>
      </c>
      <c r="AO9" s="14"/>
      <c r="AP9" s="14">
        <v>0.470119669127746</v>
      </c>
      <c r="AQ9" s="14">
        <v>0.17623501277286599</v>
      </c>
      <c r="AR9" s="14">
        <v>0.13010409319594099</v>
      </c>
      <c r="AS9" s="14"/>
      <c r="AT9" s="14">
        <v>0.36649981449998897</v>
      </c>
      <c r="AU9" s="14">
        <v>0.12822801072296899</v>
      </c>
      <c r="AV9" s="14">
        <v>0.11267971755850401</v>
      </c>
      <c r="AW9" s="14"/>
      <c r="AX9" s="14">
        <v>0.50874558826633698</v>
      </c>
      <c r="AY9" s="14">
        <v>0.14442236154811999</v>
      </c>
      <c r="AZ9" s="14">
        <v>0.13737041167611899</v>
      </c>
      <c r="BA9" s="14"/>
      <c r="BB9" s="14">
        <v>0.33702644799109499</v>
      </c>
      <c r="BC9" s="14">
        <v>0.18521400679362701</v>
      </c>
      <c r="BD9" s="14"/>
      <c r="BE9" s="14">
        <v>0.20809963770585199</v>
      </c>
      <c r="BF9" s="14">
        <v>0.17858581205732799</v>
      </c>
      <c r="BG9" s="14"/>
      <c r="BH9" s="14">
        <v>0.18309482497989901</v>
      </c>
      <c r="BI9" s="14">
        <v>0.20245764773480501</v>
      </c>
    </row>
    <row r="10" spans="2:61" x14ac:dyDescent="0.35">
      <c r="B10" s="15" t="s">
        <v>273</v>
      </c>
      <c r="C10" s="14">
        <v>0.274006812824591</v>
      </c>
      <c r="D10" s="14">
        <v>0.27945158569873202</v>
      </c>
      <c r="E10" s="14">
        <v>0.26877605637587298</v>
      </c>
      <c r="F10" s="14"/>
      <c r="G10" s="14">
        <v>0.307307409834433</v>
      </c>
      <c r="H10" s="14">
        <v>0.27920602562754399</v>
      </c>
      <c r="I10" s="14">
        <v>0.25612825686882301</v>
      </c>
      <c r="J10" s="14">
        <v>0.31337458746762697</v>
      </c>
      <c r="K10" s="14">
        <v>0.21841023190214001</v>
      </c>
      <c r="L10" s="14">
        <v>0.27897306855543402</v>
      </c>
      <c r="M10" s="14"/>
      <c r="N10" s="14">
        <v>0.36931323851817299</v>
      </c>
      <c r="O10" s="14">
        <v>0.25069902379976</v>
      </c>
      <c r="P10" s="14"/>
      <c r="Q10" s="14">
        <v>0.184159281765813</v>
      </c>
      <c r="R10" s="14">
        <v>0.293382150522217</v>
      </c>
      <c r="S10" s="14">
        <v>0.268467238344473</v>
      </c>
      <c r="T10" s="14">
        <v>0.317495297936147</v>
      </c>
      <c r="U10" s="14">
        <v>0.391290496998564</v>
      </c>
      <c r="V10" s="14">
        <v>0.25292282906397401</v>
      </c>
      <c r="W10" s="14">
        <v>0.23064578608693001</v>
      </c>
      <c r="X10" s="14">
        <v>0.23161010212990699</v>
      </c>
      <c r="Y10" s="14">
        <v>0.35554365201962601</v>
      </c>
      <c r="Z10" s="14">
        <v>8.1592497495827199E-2</v>
      </c>
      <c r="AA10" s="14"/>
      <c r="AB10" s="14">
        <v>0.28439771471490399</v>
      </c>
      <c r="AC10" s="14">
        <v>0.26565610912360799</v>
      </c>
      <c r="AD10" s="14">
        <v>0.30553674886978499</v>
      </c>
      <c r="AE10" s="14"/>
      <c r="AF10" s="14">
        <v>0.29679013390435499</v>
      </c>
      <c r="AG10" s="14">
        <v>0.29590054287003098</v>
      </c>
      <c r="AH10" s="14">
        <v>0.28167963857212502</v>
      </c>
      <c r="AI10" s="14">
        <v>0.15903383926435799</v>
      </c>
      <c r="AJ10" s="14"/>
      <c r="AK10" s="14">
        <v>0.305541729337867</v>
      </c>
      <c r="AL10" s="14">
        <v>0.30044384835360499</v>
      </c>
      <c r="AM10" s="14">
        <v>0.15453976126812399</v>
      </c>
      <c r="AN10" s="14">
        <v>0.12813857810024401</v>
      </c>
      <c r="AO10" s="14"/>
      <c r="AP10" s="14">
        <v>0.23327693034159</v>
      </c>
      <c r="AQ10" s="14">
        <v>0.34494576693248302</v>
      </c>
      <c r="AR10" s="14">
        <v>0.23887702400385399</v>
      </c>
      <c r="AS10" s="14"/>
      <c r="AT10" s="14">
        <v>0.29274401373871001</v>
      </c>
      <c r="AU10" s="14">
        <v>0.325142759484012</v>
      </c>
      <c r="AV10" s="14">
        <v>0.16886682973477901</v>
      </c>
      <c r="AW10" s="14"/>
      <c r="AX10" s="14">
        <v>0.26413617776263798</v>
      </c>
      <c r="AY10" s="14">
        <v>0.31904736182847598</v>
      </c>
      <c r="AZ10" s="14">
        <v>0.237258316253185</v>
      </c>
      <c r="BA10" s="14"/>
      <c r="BB10" s="14">
        <v>0.290947207531774</v>
      </c>
      <c r="BC10" s="14">
        <v>0.263046773737656</v>
      </c>
      <c r="BD10" s="14"/>
      <c r="BE10" s="14">
        <v>0.302749166277263</v>
      </c>
      <c r="BF10" s="14">
        <v>0.21486747925409699</v>
      </c>
      <c r="BG10" s="14"/>
      <c r="BH10" s="14">
        <v>0.24050158529062099</v>
      </c>
      <c r="BI10" s="14">
        <v>0.28276002840456499</v>
      </c>
    </row>
    <row r="11" spans="2:61" x14ac:dyDescent="0.35">
      <c r="B11" s="15" t="s">
        <v>274</v>
      </c>
      <c r="C11" s="14">
        <v>0.34121038807300302</v>
      </c>
      <c r="D11" s="14">
        <v>0.33159157509774501</v>
      </c>
      <c r="E11" s="14">
        <v>0.34686489194062597</v>
      </c>
      <c r="F11" s="14"/>
      <c r="G11" s="14">
        <v>0.41358284351608199</v>
      </c>
      <c r="H11" s="14">
        <v>0.364706641668952</v>
      </c>
      <c r="I11" s="14">
        <v>0.38930754683184399</v>
      </c>
      <c r="J11" s="14">
        <v>0.34799931013549201</v>
      </c>
      <c r="K11" s="14">
        <v>0.31721204992188201</v>
      </c>
      <c r="L11" s="14">
        <v>0.246848143303731</v>
      </c>
      <c r="M11" s="14"/>
      <c r="N11" s="14">
        <v>0.166295840755875</v>
      </c>
      <c r="O11" s="14">
        <v>0.383986846602136</v>
      </c>
      <c r="P11" s="14"/>
      <c r="Q11" s="14">
        <v>0.46566629456158098</v>
      </c>
      <c r="R11" s="14">
        <v>0.293836814633611</v>
      </c>
      <c r="S11" s="14">
        <v>0.41648520788965698</v>
      </c>
      <c r="T11" s="14">
        <v>0.32959146769349901</v>
      </c>
      <c r="U11" s="14">
        <v>0.29661203217744597</v>
      </c>
      <c r="V11" s="14">
        <v>0.294811748928267</v>
      </c>
      <c r="W11" s="14">
        <v>0.43168375898088601</v>
      </c>
      <c r="X11" s="14">
        <v>0.40810706914692602</v>
      </c>
      <c r="Y11" s="14">
        <v>0.24201732463924</v>
      </c>
      <c r="Z11" s="14">
        <v>0.54361319967998001</v>
      </c>
      <c r="AA11" s="14"/>
      <c r="AB11" s="14">
        <v>0.24419238524690101</v>
      </c>
      <c r="AC11" s="14">
        <v>0.43593759883744698</v>
      </c>
      <c r="AD11" s="14">
        <v>0.32901106156388998</v>
      </c>
      <c r="AE11" s="14"/>
      <c r="AF11" s="14">
        <v>0.27120238629179799</v>
      </c>
      <c r="AG11" s="14">
        <v>0.37712551597663801</v>
      </c>
      <c r="AH11" s="14">
        <v>0.469914485549765</v>
      </c>
      <c r="AI11" s="14">
        <v>0.39461873124536101</v>
      </c>
      <c r="AJ11" s="14"/>
      <c r="AK11" s="14">
        <v>0.28515065006979401</v>
      </c>
      <c r="AL11" s="14">
        <v>0.33762032111109702</v>
      </c>
      <c r="AM11" s="14">
        <v>0.43519059247222203</v>
      </c>
      <c r="AN11" s="14">
        <v>0.39160709321948101</v>
      </c>
      <c r="AO11" s="14"/>
      <c r="AP11" s="14">
        <v>0.133751999633095</v>
      </c>
      <c r="AQ11" s="14">
        <v>0.352341229106719</v>
      </c>
      <c r="AR11" s="14">
        <v>0.40856820165560798</v>
      </c>
      <c r="AS11" s="14"/>
      <c r="AT11" s="14">
        <v>0.21113475025797601</v>
      </c>
      <c r="AU11" s="14">
        <v>0.37169794953782098</v>
      </c>
      <c r="AV11" s="14">
        <v>0.44777060717981698</v>
      </c>
      <c r="AW11" s="14"/>
      <c r="AX11" s="14">
        <v>0.16610169983918799</v>
      </c>
      <c r="AY11" s="14">
        <v>0.33322479992068799</v>
      </c>
      <c r="AZ11" s="14">
        <v>0.39962072647205099</v>
      </c>
      <c r="BA11" s="14"/>
      <c r="BB11" s="14">
        <v>0.20485659838859299</v>
      </c>
      <c r="BC11" s="14">
        <v>0.324472859357054</v>
      </c>
      <c r="BD11" s="14"/>
      <c r="BE11" s="14">
        <v>0.31319520052262201</v>
      </c>
      <c r="BF11" s="14">
        <v>0.39885352868464502</v>
      </c>
      <c r="BG11" s="14"/>
      <c r="BH11" s="14">
        <v>0.38900415795288601</v>
      </c>
      <c r="BI11" s="14">
        <v>0.32872430151489401</v>
      </c>
    </row>
    <row r="12" spans="2:61" x14ac:dyDescent="0.35">
      <c r="B12" s="15" t="s">
        <v>275</v>
      </c>
      <c r="C12" s="14">
        <v>8.3320181670285196E-2</v>
      </c>
      <c r="D12" s="14">
        <v>9.3605390834287497E-2</v>
      </c>
      <c r="E12" s="14">
        <v>7.4119384356742493E-2</v>
      </c>
      <c r="F12" s="14"/>
      <c r="G12" s="14">
        <v>3.7269343957984397E-2</v>
      </c>
      <c r="H12" s="14">
        <v>5.0545541623897801E-2</v>
      </c>
      <c r="I12" s="14">
        <v>0.101315928324223</v>
      </c>
      <c r="J12" s="14">
        <v>7.2460016690392204E-2</v>
      </c>
      <c r="K12" s="14">
        <v>0.109013566820302</v>
      </c>
      <c r="L12" s="14">
        <v>0.1068461041432</v>
      </c>
      <c r="M12" s="14"/>
      <c r="N12" s="14">
        <v>0.117308982753262</v>
      </c>
      <c r="O12" s="14">
        <v>7.5008005454633597E-2</v>
      </c>
      <c r="P12" s="14"/>
      <c r="Q12" s="14">
        <v>0.120637944515034</v>
      </c>
      <c r="R12" s="14">
        <v>8.4609654556372399E-2</v>
      </c>
      <c r="S12" s="14">
        <v>1.49567285975006E-2</v>
      </c>
      <c r="T12" s="14">
        <v>5.4587710066126199E-2</v>
      </c>
      <c r="U12" s="14">
        <v>0</v>
      </c>
      <c r="V12" s="14">
        <v>0.15064734064909599</v>
      </c>
      <c r="W12" s="14">
        <v>8.7774574890669796E-2</v>
      </c>
      <c r="X12" s="14">
        <v>0.10141982812946</v>
      </c>
      <c r="Y12" s="14">
        <v>8.8572754747501897E-2</v>
      </c>
      <c r="Z12" s="14">
        <v>3.9252158994623497E-2</v>
      </c>
      <c r="AA12" s="14"/>
      <c r="AB12" s="14">
        <v>0.11034456150289899</v>
      </c>
      <c r="AC12" s="14">
        <v>6.8969801102497993E-2</v>
      </c>
      <c r="AD12" s="14">
        <v>7.9801297961242704E-2</v>
      </c>
      <c r="AE12" s="14"/>
      <c r="AF12" s="14">
        <v>9.2230558220937994E-2</v>
      </c>
      <c r="AG12" s="14">
        <v>6.6880987398033498E-2</v>
      </c>
      <c r="AH12" s="14">
        <v>3.8393554640648399E-2</v>
      </c>
      <c r="AI12" s="14">
        <v>0.121787296631444</v>
      </c>
      <c r="AJ12" s="14"/>
      <c r="AK12" s="14">
        <v>7.3978707015527001E-2</v>
      </c>
      <c r="AL12" s="14">
        <v>7.8875942304071398E-2</v>
      </c>
      <c r="AM12" s="14">
        <v>0.12722894370666099</v>
      </c>
      <c r="AN12" s="14">
        <v>0.321972418040886</v>
      </c>
      <c r="AO12" s="14"/>
      <c r="AP12" s="14">
        <v>6.9271387593253103E-2</v>
      </c>
      <c r="AQ12" s="14">
        <v>7.91643466163897E-2</v>
      </c>
      <c r="AR12" s="14">
        <v>9.9190081244633493E-2</v>
      </c>
      <c r="AS12" s="14"/>
      <c r="AT12" s="14">
        <v>4.46728005110614E-2</v>
      </c>
      <c r="AU12" s="14">
        <v>0.10308720040410101</v>
      </c>
      <c r="AV12" s="14">
        <v>0.13524079605647599</v>
      </c>
      <c r="AW12" s="14"/>
      <c r="AX12" s="14">
        <v>3.6884451740020197E-2</v>
      </c>
      <c r="AY12" s="14">
        <v>8.8781951660229799E-2</v>
      </c>
      <c r="AZ12" s="14">
        <v>0.108425223448626</v>
      </c>
      <c r="BA12" s="14"/>
      <c r="BB12" s="14">
        <v>0.115124541287209</v>
      </c>
      <c r="BC12" s="14">
        <v>8.8405121057894206E-2</v>
      </c>
      <c r="BD12" s="14"/>
      <c r="BE12" s="14">
        <v>9.0227890270936306E-2</v>
      </c>
      <c r="BF12" s="14">
        <v>6.9107104657842797E-2</v>
      </c>
      <c r="BG12" s="14"/>
      <c r="BH12" s="14">
        <v>9.2957681698986994E-2</v>
      </c>
      <c r="BI12" s="14">
        <v>8.0802392011411803E-2</v>
      </c>
    </row>
    <row r="13" spans="2:61" x14ac:dyDescent="0.35">
      <c r="B13" s="15" t="s">
        <v>276</v>
      </c>
      <c r="C13" s="14">
        <v>4.54650567789774E-2</v>
      </c>
      <c r="D13" s="14">
        <v>5.46484999493934E-2</v>
      </c>
      <c r="E13" s="14">
        <v>3.6977007327320698E-2</v>
      </c>
      <c r="F13" s="14"/>
      <c r="G13" s="14">
        <v>5.3637487096768598E-2</v>
      </c>
      <c r="H13" s="14">
        <v>1.28544843693216E-2</v>
      </c>
      <c r="I13" s="14">
        <v>1.59075776126297E-2</v>
      </c>
      <c r="J13" s="14">
        <v>2.3436031308816101E-2</v>
      </c>
      <c r="K13" s="14">
        <v>9.2870983432066595E-2</v>
      </c>
      <c r="L13" s="14">
        <v>8.2354313476494204E-2</v>
      </c>
      <c r="M13" s="14"/>
      <c r="N13" s="14">
        <v>7.2868308473208104E-2</v>
      </c>
      <c r="O13" s="14">
        <v>3.8763418306698702E-2</v>
      </c>
      <c r="P13" s="14"/>
      <c r="Q13" s="14">
        <v>5.2518730524169499E-2</v>
      </c>
      <c r="R13" s="14">
        <v>6.0111809604481099E-2</v>
      </c>
      <c r="S13" s="14">
        <v>0</v>
      </c>
      <c r="T13" s="14">
        <v>6.4427254711832999E-2</v>
      </c>
      <c r="U13" s="14">
        <v>5.68972128600847E-2</v>
      </c>
      <c r="V13" s="14">
        <v>2.0100045317646701E-2</v>
      </c>
      <c r="W13" s="14">
        <v>6.2916017707492902E-2</v>
      </c>
      <c r="X13" s="14">
        <v>3.1122290454944E-2</v>
      </c>
      <c r="Y13" s="14">
        <v>5.4162786288103802E-2</v>
      </c>
      <c r="Z13" s="14">
        <v>2.92485384805025E-2</v>
      </c>
      <c r="AA13" s="14"/>
      <c r="AB13" s="14">
        <v>4.1737115383209997E-2</v>
      </c>
      <c r="AC13" s="14">
        <v>3.41783734801075E-2</v>
      </c>
      <c r="AD13" s="14">
        <v>5.1918501679284898E-2</v>
      </c>
      <c r="AE13" s="14"/>
      <c r="AF13" s="14">
        <v>3.6758666971699598E-2</v>
      </c>
      <c r="AG13" s="14">
        <v>5.7844724607668797E-2</v>
      </c>
      <c r="AH13" s="14">
        <v>0</v>
      </c>
      <c r="AI13" s="14">
        <v>5.4274536275991499E-2</v>
      </c>
      <c r="AJ13" s="14"/>
      <c r="AK13" s="14">
        <v>2.4038791435767901E-2</v>
      </c>
      <c r="AL13" s="14">
        <v>4.8763749277468502E-2</v>
      </c>
      <c r="AM13" s="14">
        <v>7.6448992963947596E-2</v>
      </c>
      <c r="AN13" s="14">
        <v>0</v>
      </c>
      <c r="AO13" s="14"/>
      <c r="AP13" s="14">
        <v>6.4065552643752299E-2</v>
      </c>
      <c r="AQ13" s="14">
        <v>1.3348145860096401E-2</v>
      </c>
      <c r="AR13" s="14">
        <v>7.3092392850292606E-2</v>
      </c>
      <c r="AS13" s="14"/>
      <c r="AT13" s="14">
        <v>5.8150573992249502E-2</v>
      </c>
      <c r="AU13" s="14">
        <v>1.9929321540627001E-2</v>
      </c>
      <c r="AV13" s="14">
        <v>8.1369426122355301E-2</v>
      </c>
      <c r="AW13" s="14"/>
      <c r="AX13" s="14">
        <v>1.55081097288824E-2</v>
      </c>
      <c r="AY13" s="14">
        <v>4.3937651230337299E-2</v>
      </c>
      <c r="AZ13" s="14">
        <v>7.1214909847446994E-2</v>
      </c>
      <c r="BA13" s="14"/>
      <c r="BB13" s="14">
        <v>5.2045204801328397E-2</v>
      </c>
      <c r="BC13" s="14">
        <v>6.7339578330477198E-2</v>
      </c>
      <c r="BD13" s="14"/>
      <c r="BE13" s="14">
        <v>4.3828309377406102E-2</v>
      </c>
      <c r="BF13" s="14">
        <v>4.8832775108360198E-2</v>
      </c>
      <c r="BG13" s="14"/>
      <c r="BH13" s="14">
        <v>2.7889332210826401E-2</v>
      </c>
      <c r="BI13" s="14">
        <v>5.0056701648820201E-2</v>
      </c>
    </row>
    <row r="14" spans="2:61" x14ac:dyDescent="0.35">
      <c r="B14" s="15" t="s">
        <v>86</v>
      </c>
      <c r="C14" s="20">
        <v>5.7550637150500197E-2</v>
      </c>
      <c r="D14" s="20">
        <v>3.7739942732484003E-2</v>
      </c>
      <c r="E14" s="20">
        <v>7.7329046116803996E-2</v>
      </c>
      <c r="F14" s="20"/>
      <c r="G14" s="20">
        <v>3.3737521438399497E-2</v>
      </c>
      <c r="H14" s="20">
        <v>7.2693958201151501E-2</v>
      </c>
      <c r="I14" s="20">
        <v>3.87201593758663E-2</v>
      </c>
      <c r="J14" s="20">
        <v>8.9986036741449602E-2</v>
      </c>
      <c r="K14" s="20">
        <v>3.04741949372948E-2</v>
      </c>
      <c r="L14" s="20">
        <v>6.9138654100472194E-2</v>
      </c>
      <c r="M14" s="20"/>
      <c r="N14" s="20">
        <v>9.1830895141553799E-3</v>
      </c>
      <c r="O14" s="20">
        <v>6.9379226752431994E-2</v>
      </c>
      <c r="P14" s="20"/>
      <c r="Q14" s="20">
        <v>0.10973049175244499</v>
      </c>
      <c r="R14" s="20">
        <v>8.6257087945737193E-2</v>
      </c>
      <c r="S14" s="20">
        <v>0.108559842917839</v>
      </c>
      <c r="T14" s="20">
        <v>1.89385318870126E-2</v>
      </c>
      <c r="U14" s="20">
        <v>6.5971156024090205E-2</v>
      </c>
      <c r="V14" s="20">
        <v>2.2289864654543998E-2</v>
      </c>
      <c r="W14" s="20">
        <v>2.85993372497843E-2</v>
      </c>
      <c r="X14" s="20">
        <v>2.1314989039686399E-2</v>
      </c>
      <c r="Y14" s="20">
        <v>3.5540927712545002E-2</v>
      </c>
      <c r="Z14" s="20">
        <v>0.25013790882702702</v>
      </c>
      <c r="AA14" s="20"/>
      <c r="AB14" s="20">
        <v>3.0535142086711299E-2</v>
      </c>
      <c r="AC14" s="20">
        <v>4.9227073137189603E-2</v>
      </c>
      <c r="AD14" s="20">
        <v>5.0116941829687303E-2</v>
      </c>
      <c r="AE14" s="20"/>
      <c r="AF14" s="20">
        <v>4.7361445429541099E-2</v>
      </c>
      <c r="AG14" s="20">
        <v>4.3393442780884299E-2</v>
      </c>
      <c r="AH14" s="20">
        <v>8.0918715575141797E-2</v>
      </c>
      <c r="AI14" s="20">
        <v>0.103453849126922</v>
      </c>
      <c r="AJ14" s="20"/>
      <c r="AK14" s="20">
        <v>5.32331264678459E-2</v>
      </c>
      <c r="AL14" s="20">
        <v>3.3087934957526599E-2</v>
      </c>
      <c r="AM14" s="20">
        <v>6.9630969073824697E-2</v>
      </c>
      <c r="AN14" s="20">
        <v>0</v>
      </c>
      <c r="AO14" s="20"/>
      <c r="AP14" s="20">
        <v>2.9514460660563201E-2</v>
      </c>
      <c r="AQ14" s="20">
        <v>3.3965498711445802E-2</v>
      </c>
      <c r="AR14" s="20">
        <v>5.0168207049670899E-2</v>
      </c>
      <c r="AS14" s="20"/>
      <c r="AT14" s="20">
        <v>2.6798047000013502E-2</v>
      </c>
      <c r="AU14" s="20">
        <v>5.1914758310469503E-2</v>
      </c>
      <c r="AV14" s="20">
        <v>5.4072623348067998E-2</v>
      </c>
      <c r="AW14" s="20"/>
      <c r="AX14" s="20">
        <v>8.6239726629340503E-3</v>
      </c>
      <c r="AY14" s="20">
        <v>7.0585873812148994E-2</v>
      </c>
      <c r="AZ14" s="20">
        <v>4.6110412302571298E-2</v>
      </c>
      <c r="BA14" s="20"/>
      <c r="BB14" s="20">
        <v>0</v>
      </c>
      <c r="BC14" s="20">
        <v>7.1521660723291594E-2</v>
      </c>
      <c r="BD14" s="20"/>
      <c r="BE14" s="20">
        <v>4.1899795845920303E-2</v>
      </c>
      <c r="BF14" s="20">
        <v>8.9753300237727193E-2</v>
      </c>
      <c r="BG14" s="20"/>
      <c r="BH14" s="20">
        <v>6.65524178667804E-2</v>
      </c>
      <c r="BI14" s="20">
        <v>5.5198928685504203E-2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879</v>
      </c>
      <c r="D7" s="10">
        <v>464</v>
      </c>
      <c r="E7" s="10">
        <v>411</v>
      </c>
      <c r="F7" s="10"/>
      <c r="G7" s="10">
        <v>102</v>
      </c>
      <c r="H7" s="10">
        <v>184</v>
      </c>
      <c r="I7" s="10">
        <v>183</v>
      </c>
      <c r="J7" s="10">
        <v>153</v>
      </c>
      <c r="K7" s="10">
        <v>135</v>
      </c>
      <c r="L7" s="10">
        <v>122</v>
      </c>
      <c r="M7" s="10"/>
      <c r="N7" s="10">
        <v>179</v>
      </c>
      <c r="O7" s="10">
        <v>700</v>
      </c>
      <c r="P7" s="10"/>
      <c r="Q7" s="10">
        <v>43</v>
      </c>
      <c r="R7" s="10">
        <v>154</v>
      </c>
      <c r="S7" s="10">
        <v>59</v>
      </c>
      <c r="T7" s="10">
        <v>54</v>
      </c>
      <c r="U7" s="10">
        <v>37</v>
      </c>
      <c r="V7" s="10">
        <v>84</v>
      </c>
      <c r="W7" s="10">
        <v>104</v>
      </c>
      <c r="X7" s="10">
        <v>90</v>
      </c>
      <c r="Y7" s="10">
        <v>180</v>
      </c>
      <c r="Z7" s="10">
        <v>31</v>
      </c>
      <c r="AA7" s="10"/>
      <c r="AB7" s="10">
        <v>248</v>
      </c>
      <c r="AC7" s="10">
        <v>223</v>
      </c>
      <c r="AD7" s="10">
        <v>325</v>
      </c>
      <c r="AE7" s="10"/>
      <c r="AF7" s="10">
        <v>360</v>
      </c>
      <c r="AG7" s="10">
        <v>337</v>
      </c>
      <c r="AH7" s="10">
        <v>44</v>
      </c>
      <c r="AI7" s="10">
        <v>119</v>
      </c>
      <c r="AJ7" s="10"/>
      <c r="AK7" s="10">
        <v>325</v>
      </c>
      <c r="AL7" s="10">
        <v>301</v>
      </c>
      <c r="AM7" s="10">
        <v>116</v>
      </c>
      <c r="AN7" s="10">
        <v>9</v>
      </c>
      <c r="AO7" s="10"/>
      <c r="AP7" s="10">
        <v>132</v>
      </c>
      <c r="AQ7" s="10">
        <v>339</v>
      </c>
      <c r="AR7" s="10">
        <v>372</v>
      </c>
      <c r="AS7" s="10"/>
      <c r="AT7" s="10">
        <v>267</v>
      </c>
      <c r="AU7" s="10">
        <v>415</v>
      </c>
      <c r="AV7" s="10">
        <v>131</v>
      </c>
      <c r="AW7" s="10"/>
      <c r="AX7" s="10">
        <v>137</v>
      </c>
      <c r="AY7" s="10">
        <v>428</v>
      </c>
      <c r="AZ7" s="10">
        <v>277</v>
      </c>
      <c r="BA7" s="10"/>
      <c r="BB7" s="10">
        <v>136</v>
      </c>
      <c r="BC7" s="10">
        <v>280</v>
      </c>
      <c r="BD7" s="10"/>
      <c r="BE7" s="10">
        <v>589</v>
      </c>
      <c r="BF7" s="10">
        <v>290</v>
      </c>
      <c r="BG7" s="10"/>
      <c r="BH7" s="10">
        <v>186</v>
      </c>
      <c r="BI7" s="10">
        <v>693</v>
      </c>
    </row>
    <row r="8" spans="2:61" ht="30" customHeight="1" x14ac:dyDescent="0.35">
      <c r="B8" s="11" t="s">
        <v>18</v>
      </c>
      <c r="C8" s="11">
        <v>886</v>
      </c>
      <c r="D8" s="11">
        <v>431</v>
      </c>
      <c r="E8" s="11">
        <v>450</v>
      </c>
      <c r="F8" s="11"/>
      <c r="G8" s="11">
        <v>87</v>
      </c>
      <c r="H8" s="11">
        <v>164</v>
      </c>
      <c r="I8" s="11">
        <v>177</v>
      </c>
      <c r="J8" s="11">
        <v>161</v>
      </c>
      <c r="K8" s="11">
        <v>128</v>
      </c>
      <c r="L8" s="11">
        <v>169</v>
      </c>
      <c r="M8" s="11"/>
      <c r="N8" s="11">
        <v>164</v>
      </c>
      <c r="O8" s="11">
        <v>722</v>
      </c>
      <c r="P8" s="11"/>
      <c r="Q8" s="11">
        <v>43</v>
      </c>
      <c r="R8" s="11">
        <v>162</v>
      </c>
      <c r="S8" s="11">
        <v>58</v>
      </c>
      <c r="T8" s="11">
        <v>57</v>
      </c>
      <c r="U8" s="11">
        <v>37</v>
      </c>
      <c r="V8" s="11">
        <v>81</v>
      </c>
      <c r="W8" s="11">
        <v>104</v>
      </c>
      <c r="X8" s="11">
        <v>91</v>
      </c>
      <c r="Y8" s="11">
        <v>175</v>
      </c>
      <c r="Z8" s="11">
        <v>35</v>
      </c>
      <c r="AA8" s="11"/>
      <c r="AB8" s="11">
        <v>248</v>
      </c>
      <c r="AC8" s="11">
        <v>230</v>
      </c>
      <c r="AD8" s="11">
        <v>319</v>
      </c>
      <c r="AE8" s="11"/>
      <c r="AF8" s="11">
        <v>361</v>
      </c>
      <c r="AG8" s="11">
        <v>337</v>
      </c>
      <c r="AH8" s="11">
        <v>43</v>
      </c>
      <c r="AI8" s="11">
        <v>125</v>
      </c>
      <c r="AJ8" s="11"/>
      <c r="AK8" s="11">
        <v>324</v>
      </c>
      <c r="AL8" s="11">
        <v>293</v>
      </c>
      <c r="AM8" s="11">
        <v>123</v>
      </c>
      <c r="AN8" s="11">
        <v>8</v>
      </c>
      <c r="AO8" s="11"/>
      <c r="AP8" s="11">
        <v>136</v>
      </c>
      <c r="AQ8" s="11">
        <v>332</v>
      </c>
      <c r="AR8" s="11">
        <v>372</v>
      </c>
      <c r="AS8" s="11"/>
      <c r="AT8" s="11">
        <v>265</v>
      </c>
      <c r="AU8" s="11">
        <v>421</v>
      </c>
      <c r="AV8" s="11">
        <v>126</v>
      </c>
      <c r="AW8" s="11"/>
      <c r="AX8" s="11">
        <v>132</v>
      </c>
      <c r="AY8" s="11">
        <v>440</v>
      </c>
      <c r="AZ8" s="11">
        <v>270</v>
      </c>
      <c r="BA8" s="11"/>
      <c r="BB8" s="11">
        <v>123</v>
      </c>
      <c r="BC8" s="11">
        <v>296</v>
      </c>
      <c r="BD8" s="11"/>
      <c r="BE8" s="11">
        <v>582</v>
      </c>
      <c r="BF8" s="11">
        <v>304</v>
      </c>
      <c r="BG8" s="11"/>
      <c r="BH8" s="11">
        <v>181</v>
      </c>
      <c r="BI8" s="11">
        <v>705</v>
      </c>
    </row>
    <row r="9" spans="2:61" x14ac:dyDescent="0.35">
      <c r="B9" s="15" t="s">
        <v>272</v>
      </c>
      <c r="C9" s="14">
        <v>0.27080754681248698</v>
      </c>
      <c r="D9" s="14">
        <v>0.28403553922952901</v>
      </c>
      <c r="E9" s="14">
        <v>0.26052857592401801</v>
      </c>
      <c r="F9" s="14"/>
      <c r="G9" s="14">
        <v>0.18349867406241099</v>
      </c>
      <c r="H9" s="14">
        <v>0.26460083666379203</v>
      </c>
      <c r="I9" s="14">
        <v>0.30721931222504401</v>
      </c>
      <c r="J9" s="14">
        <v>0.234478725765842</v>
      </c>
      <c r="K9" s="14">
        <v>0.26039243686464603</v>
      </c>
      <c r="L9" s="14">
        <v>0.32591031975332102</v>
      </c>
      <c r="M9" s="14"/>
      <c r="N9" s="14">
        <v>0.34948458215402101</v>
      </c>
      <c r="O9" s="14">
        <v>0.25296036973635799</v>
      </c>
      <c r="P9" s="14"/>
      <c r="Q9" s="14">
        <v>0.19859711654363499</v>
      </c>
      <c r="R9" s="14">
        <v>0.263789832849887</v>
      </c>
      <c r="S9" s="14">
        <v>0.21869894206448801</v>
      </c>
      <c r="T9" s="14">
        <v>0.25396733166160201</v>
      </c>
      <c r="U9" s="14">
        <v>0.29092124635419803</v>
      </c>
      <c r="V9" s="14">
        <v>0.361952375672766</v>
      </c>
      <c r="W9" s="14">
        <v>0.19375785662227399</v>
      </c>
      <c r="X9" s="14">
        <v>0.20716113877793901</v>
      </c>
      <c r="Y9" s="14">
        <v>0.35054113817147498</v>
      </c>
      <c r="Z9" s="14">
        <v>0.21556731952637301</v>
      </c>
      <c r="AA9" s="14"/>
      <c r="AB9" s="14">
        <v>0.44733574418751598</v>
      </c>
      <c r="AC9" s="14">
        <v>0.198451492819991</v>
      </c>
      <c r="AD9" s="14">
        <v>0.214819100181804</v>
      </c>
      <c r="AE9" s="14"/>
      <c r="AF9" s="14">
        <v>0.39244063347128599</v>
      </c>
      <c r="AG9" s="14">
        <v>0.19365002626029801</v>
      </c>
      <c r="AH9" s="14">
        <v>0.15835175532007301</v>
      </c>
      <c r="AI9" s="14">
        <v>0.17756478253397301</v>
      </c>
      <c r="AJ9" s="14"/>
      <c r="AK9" s="14">
        <v>0.39331830795088901</v>
      </c>
      <c r="AL9" s="14">
        <v>0.23041946424238799</v>
      </c>
      <c r="AM9" s="14">
        <v>0.10410927957816</v>
      </c>
      <c r="AN9" s="14">
        <v>0.196763944325863</v>
      </c>
      <c r="AO9" s="14"/>
      <c r="AP9" s="14">
        <v>0.63560441807018797</v>
      </c>
      <c r="AQ9" s="14">
        <v>0.26970838518870499</v>
      </c>
      <c r="AR9" s="14">
        <v>0.15789410673592599</v>
      </c>
      <c r="AS9" s="14"/>
      <c r="AT9" s="14">
        <v>0.491463970157556</v>
      </c>
      <c r="AU9" s="14">
        <v>0.18744958090594799</v>
      </c>
      <c r="AV9" s="14">
        <v>0.17496526654925501</v>
      </c>
      <c r="AW9" s="14"/>
      <c r="AX9" s="14">
        <v>0.55327378650297998</v>
      </c>
      <c r="AY9" s="14">
        <v>0.26737436299820899</v>
      </c>
      <c r="AZ9" s="14">
        <v>0.16375586553700999</v>
      </c>
      <c r="BA9" s="14"/>
      <c r="BB9" s="14">
        <v>0.37264343616348999</v>
      </c>
      <c r="BC9" s="14">
        <v>0.26115488062041298</v>
      </c>
      <c r="BD9" s="14"/>
      <c r="BE9" s="14">
        <v>0.30548787977460301</v>
      </c>
      <c r="BF9" s="14">
        <v>0.204314823066019</v>
      </c>
      <c r="BG9" s="14"/>
      <c r="BH9" s="14">
        <v>0.29736817014042299</v>
      </c>
      <c r="BI9" s="14">
        <v>0.26399975152133198</v>
      </c>
    </row>
    <row r="10" spans="2:61" x14ac:dyDescent="0.35">
      <c r="B10" s="15" t="s">
        <v>273</v>
      </c>
      <c r="C10" s="14">
        <v>0.30097915780691697</v>
      </c>
      <c r="D10" s="14">
        <v>0.31861303589286299</v>
      </c>
      <c r="E10" s="14">
        <v>0.28025176868162799</v>
      </c>
      <c r="F10" s="14"/>
      <c r="G10" s="14">
        <v>0.369148771666925</v>
      </c>
      <c r="H10" s="14">
        <v>0.30600930701992402</v>
      </c>
      <c r="I10" s="14">
        <v>0.260067979108009</v>
      </c>
      <c r="J10" s="14">
        <v>0.34174730529706998</v>
      </c>
      <c r="K10" s="14">
        <v>0.30594642779509401</v>
      </c>
      <c r="L10" s="14">
        <v>0.261446717626583</v>
      </c>
      <c r="M10" s="14"/>
      <c r="N10" s="14">
        <v>0.33449390619372998</v>
      </c>
      <c r="O10" s="14">
        <v>0.29337663889495202</v>
      </c>
      <c r="P10" s="14"/>
      <c r="Q10" s="14">
        <v>0.20099772983959599</v>
      </c>
      <c r="R10" s="14">
        <v>0.31717646320432802</v>
      </c>
      <c r="S10" s="14">
        <v>0.31339411959895502</v>
      </c>
      <c r="T10" s="14">
        <v>0.28992084281877001</v>
      </c>
      <c r="U10" s="14">
        <v>0.31203325785109798</v>
      </c>
      <c r="V10" s="14">
        <v>0.289620041853689</v>
      </c>
      <c r="W10" s="14">
        <v>0.27193345578391198</v>
      </c>
      <c r="X10" s="14">
        <v>0.30883150085693301</v>
      </c>
      <c r="Y10" s="14">
        <v>0.35561286097466499</v>
      </c>
      <c r="Z10" s="14">
        <v>0.12896980106113201</v>
      </c>
      <c r="AA10" s="14"/>
      <c r="AB10" s="14">
        <v>0.28388051823210902</v>
      </c>
      <c r="AC10" s="14">
        <v>0.30920871961685398</v>
      </c>
      <c r="AD10" s="14">
        <v>0.35099110052038202</v>
      </c>
      <c r="AE10" s="14"/>
      <c r="AF10" s="14">
        <v>0.28740791791248199</v>
      </c>
      <c r="AG10" s="14">
        <v>0.30886305910578099</v>
      </c>
      <c r="AH10" s="14">
        <v>0.30777098999248698</v>
      </c>
      <c r="AI10" s="14">
        <v>0.31273618617069099</v>
      </c>
      <c r="AJ10" s="14"/>
      <c r="AK10" s="14">
        <v>0.30308700865541599</v>
      </c>
      <c r="AL10" s="14">
        <v>0.31289942214188499</v>
      </c>
      <c r="AM10" s="14">
        <v>0.28923008825729002</v>
      </c>
      <c r="AN10" s="14">
        <v>0.32114512962407998</v>
      </c>
      <c r="AO10" s="14"/>
      <c r="AP10" s="14">
        <v>0.209088409352713</v>
      </c>
      <c r="AQ10" s="14">
        <v>0.39277359213590401</v>
      </c>
      <c r="AR10" s="14">
        <v>0.266903183002837</v>
      </c>
      <c r="AS10" s="14"/>
      <c r="AT10" s="14">
        <v>0.30950728022820301</v>
      </c>
      <c r="AU10" s="14">
        <v>0.33548713362163002</v>
      </c>
      <c r="AV10" s="14">
        <v>0.24292855496978299</v>
      </c>
      <c r="AW10" s="14"/>
      <c r="AX10" s="14">
        <v>0.28474309626793298</v>
      </c>
      <c r="AY10" s="14">
        <v>0.32423875754116499</v>
      </c>
      <c r="AZ10" s="14">
        <v>0.28716096064971902</v>
      </c>
      <c r="BA10" s="14"/>
      <c r="BB10" s="14">
        <v>0.33509694753103397</v>
      </c>
      <c r="BC10" s="14">
        <v>0.30955303220567598</v>
      </c>
      <c r="BD10" s="14"/>
      <c r="BE10" s="14">
        <v>0.305240425502048</v>
      </c>
      <c r="BF10" s="14">
        <v>0.29280901434342699</v>
      </c>
      <c r="BG10" s="14"/>
      <c r="BH10" s="14">
        <v>0.287340539179262</v>
      </c>
      <c r="BI10" s="14">
        <v>0.30447489367594499</v>
      </c>
    </row>
    <row r="11" spans="2:61" x14ac:dyDescent="0.35">
      <c r="B11" s="15" t="s">
        <v>274</v>
      </c>
      <c r="C11" s="14">
        <v>0.292316268669783</v>
      </c>
      <c r="D11" s="14">
        <v>0.26053376882366303</v>
      </c>
      <c r="E11" s="14">
        <v>0.32537762370976198</v>
      </c>
      <c r="F11" s="14"/>
      <c r="G11" s="14">
        <v>0.34649102128216003</v>
      </c>
      <c r="H11" s="14">
        <v>0.295874194554957</v>
      </c>
      <c r="I11" s="14">
        <v>0.29959642523414598</v>
      </c>
      <c r="J11" s="14">
        <v>0.31064381771785698</v>
      </c>
      <c r="K11" s="14">
        <v>0.32371692536539498</v>
      </c>
      <c r="L11" s="14">
        <v>0.212214229484461</v>
      </c>
      <c r="M11" s="14"/>
      <c r="N11" s="14">
        <v>0.17882225663854301</v>
      </c>
      <c r="O11" s="14">
        <v>0.31806136342340502</v>
      </c>
      <c r="P11" s="14"/>
      <c r="Q11" s="14">
        <v>0.34240332456379602</v>
      </c>
      <c r="R11" s="14">
        <v>0.26997550430541201</v>
      </c>
      <c r="S11" s="14">
        <v>0.34157096054928299</v>
      </c>
      <c r="T11" s="14">
        <v>0.34936315914295901</v>
      </c>
      <c r="U11" s="14">
        <v>0.27555589651367002</v>
      </c>
      <c r="V11" s="14">
        <v>0.276516065326458</v>
      </c>
      <c r="W11" s="14">
        <v>0.41917293370180803</v>
      </c>
      <c r="X11" s="14">
        <v>0.33749968859444501</v>
      </c>
      <c r="Y11" s="14">
        <v>0.17514874192601501</v>
      </c>
      <c r="Z11" s="14">
        <v>0.37676864969768997</v>
      </c>
      <c r="AA11" s="14"/>
      <c r="AB11" s="14">
        <v>0.20298072748763399</v>
      </c>
      <c r="AC11" s="14">
        <v>0.38847771682066401</v>
      </c>
      <c r="AD11" s="14">
        <v>0.26049812118634302</v>
      </c>
      <c r="AE11" s="14"/>
      <c r="AF11" s="14">
        <v>0.25622136057586697</v>
      </c>
      <c r="AG11" s="14">
        <v>0.29950565389604</v>
      </c>
      <c r="AH11" s="14">
        <v>0.40712632266259902</v>
      </c>
      <c r="AI11" s="14">
        <v>0.34964218729472502</v>
      </c>
      <c r="AJ11" s="14"/>
      <c r="AK11" s="14">
        <v>0.242647024558896</v>
      </c>
      <c r="AL11" s="14">
        <v>0.28109025743122101</v>
      </c>
      <c r="AM11" s="14">
        <v>0.39209535397455803</v>
      </c>
      <c r="AN11" s="14">
        <v>0.37222424736497201</v>
      </c>
      <c r="AO11" s="14"/>
      <c r="AP11" s="14">
        <v>0.124133223081658</v>
      </c>
      <c r="AQ11" s="14">
        <v>0.27115187044174299</v>
      </c>
      <c r="AR11" s="14">
        <v>0.35881245171890502</v>
      </c>
      <c r="AS11" s="14"/>
      <c r="AT11" s="14">
        <v>0.120242553391067</v>
      </c>
      <c r="AU11" s="14">
        <v>0.34161845125938201</v>
      </c>
      <c r="AV11" s="14">
        <v>0.379872030631633</v>
      </c>
      <c r="AW11" s="14"/>
      <c r="AX11" s="14">
        <v>9.6603122632255803E-2</v>
      </c>
      <c r="AY11" s="14">
        <v>0.29631801144679598</v>
      </c>
      <c r="AZ11" s="14">
        <v>0.34391964784054702</v>
      </c>
      <c r="BA11" s="14"/>
      <c r="BB11" s="14">
        <v>0.16389419758079601</v>
      </c>
      <c r="BC11" s="14">
        <v>0.28264272715431599</v>
      </c>
      <c r="BD11" s="14"/>
      <c r="BE11" s="14">
        <v>0.26061257925439302</v>
      </c>
      <c r="BF11" s="14">
        <v>0.353101863327832</v>
      </c>
      <c r="BG11" s="14"/>
      <c r="BH11" s="14">
        <v>0.292364564354053</v>
      </c>
      <c r="BI11" s="14">
        <v>0.29230388992671302</v>
      </c>
    </row>
    <row r="12" spans="2:61" x14ac:dyDescent="0.35">
      <c r="B12" s="15" t="s">
        <v>275</v>
      </c>
      <c r="C12" s="14">
        <v>5.4112104454147499E-2</v>
      </c>
      <c r="D12" s="14">
        <v>6.0693327596612202E-2</v>
      </c>
      <c r="E12" s="14">
        <v>4.5905105019874402E-2</v>
      </c>
      <c r="F12" s="14"/>
      <c r="G12" s="14">
        <v>5.2414189265933497E-2</v>
      </c>
      <c r="H12" s="14">
        <v>6.4326048896547805E-2</v>
      </c>
      <c r="I12" s="14">
        <v>6.1697676128167199E-2</v>
      </c>
      <c r="J12" s="14">
        <v>4.9663905912636301E-2</v>
      </c>
      <c r="K12" s="14">
        <v>1.3564343848765901E-2</v>
      </c>
      <c r="L12" s="14">
        <v>7.2079837765647706E-2</v>
      </c>
      <c r="M12" s="14"/>
      <c r="N12" s="14">
        <v>7.7499328336477297E-2</v>
      </c>
      <c r="O12" s="14">
        <v>4.8806923289972701E-2</v>
      </c>
      <c r="P12" s="14"/>
      <c r="Q12" s="14">
        <v>0.12729004270760899</v>
      </c>
      <c r="R12" s="14">
        <v>2.4380411169410501E-2</v>
      </c>
      <c r="S12" s="14">
        <v>3.4984856736081302E-2</v>
      </c>
      <c r="T12" s="14">
        <v>7.3825177703833997E-2</v>
      </c>
      <c r="U12" s="14">
        <v>5.85554968747279E-2</v>
      </c>
      <c r="V12" s="14">
        <v>2.04803000581112E-2</v>
      </c>
      <c r="W12" s="14">
        <v>4.7819084814414298E-2</v>
      </c>
      <c r="X12" s="14">
        <v>4.9604329526986603E-2</v>
      </c>
      <c r="Y12" s="14">
        <v>5.9609115639938801E-2</v>
      </c>
      <c r="Z12" s="14">
        <v>0.108148442054295</v>
      </c>
      <c r="AA12" s="14"/>
      <c r="AB12" s="14">
        <v>2.8645041785518001E-2</v>
      </c>
      <c r="AC12" s="14">
        <v>6.2616885033318595E-2</v>
      </c>
      <c r="AD12" s="14">
        <v>6.6058676396268806E-2</v>
      </c>
      <c r="AE12" s="14"/>
      <c r="AF12" s="14">
        <v>3.5563907758426001E-2</v>
      </c>
      <c r="AG12" s="14">
        <v>7.7335270434117601E-2</v>
      </c>
      <c r="AH12" s="14">
        <v>7.5634211332774398E-2</v>
      </c>
      <c r="AI12" s="14">
        <v>3.9648761667483698E-2</v>
      </c>
      <c r="AJ12" s="14"/>
      <c r="AK12" s="14">
        <v>2.9189659282028699E-2</v>
      </c>
      <c r="AL12" s="14">
        <v>7.6923875600958494E-2</v>
      </c>
      <c r="AM12" s="14">
        <v>7.9191896077535601E-2</v>
      </c>
      <c r="AN12" s="14">
        <v>0</v>
      </c>
      <c r="AO12" s="14"/>
      <c r="AP12" s="14">
        <v>2.28982170040282E-2</v>
      </c>
      <c r="AQ12" s="14">
        <v>2.8835830146676102E-2</v>
      </c>
      <c r="AR12" s="14">
        <v>9.4574555958918602E-2</v>
      </c>
      <c r="AS12" s="14"/>
      <c r="AT12" s="14">
        <v>3.34269297543636E-2</v>
      </c>
      <c r="AU12" s="14">
        <v>5.7820354904580498E-2</v>
      </c>
      <c r="AV12" s="14">
        <v>7.3351666040245803E-2</v>
      </c>
      <c r="AW12" s="14"/>
      <c r="AX12" s="14">
        <v>3.2983529830834302E-2</v>
      </c>
      <c r="AY12" s="14">
        <v>4.6379597492925903E-2</v>
      </c>
      <c r="AZ12" s="14">
        <v>7.6170348943382898E-2</v>
      </c>
      <c r="BA12" s="14"/>
      <c r="BB12" s="14">
        <v>8.9583142944744801E-2</v>
      </c>
      <c r="BC12" s="14">
        <v>4.99990626240467E-2</v>
      </c>
      <c r="BD12" s="14"/>
      <c r="BE12" s="14">
        <v>6.4643027622170404E-2</v>
      </c>
      <c r="BF12" s="14">
        <v>3.39211286128384E-2</v>
      </c>
      <c r="BG12" s="14"/>
      <c r="BH12" s="14">
        <v>6.8160595122984502E-2</v>
      </c>
      <c r="BI12" s="14">
        <v>5.0511313635260298E-2</v>
      </c>
    </row>
    <row r="13" spans="2:61" x14ac:dyDescent="0.35">
      <c r="B13" s="15" t="s">
        <v>276</v>
      </c>
      <c r="C13" s="14">
        <v>4.1100254930776702E-2</v>
      </c>
      <c r="D13" s="14">
        <v>5.7143560883285399E-2</v>
      </c>
      <c r="E13" s="14">
        <v>2.60848239581284E-2</v>
      </c>
      <c r="F13" s="14"/>
      <c r="G13" s="14">
        <v>1.4263272132852301E-2</v>
      </c>
      <c r="H13" s="14">
        <v>3.1990733032623599E-2</v>
      </c>
      <c r="I13" s="14">
        <v>3.8394342444295099E-2</v>
      </c>
      <c r="J13" s="14">
        <v>2.2246491250062901E-2</v>
      </c>
      <c r="K13" s="14">
        <v>6.5828128039632103E-2</v>
      </c>
      <c r="L13" s="14">
        <v>6.5760958041480203E-2</v>
      </c>
      <c r="M13" s="14"/>
      <c r="N13" s="14">
        <v>5.4835352691174601E-2</v>
      </c>
      <c r="O13" s="14">
        <v>3.7984571671695298E-2</v>
      </c>
      <c r="P13" s="14"/>
      <c r="Q13" s="14">
        <v>4.8918398081980501E-2</v>
      </c>
      <c r="R13" s="14">
        <v>4.7130234047391202E-2</v>
      </c>
      <c r="S13" s="14">
        <v>2.1477885728216E-2</v>
      </c>
      <c r="T13" s="14">
        <v>0</v>
      </c>
      <c r="U13" s="14">
        <v>4.1214013880591399E-2</v>
      </c>
      <c r="V13" s="14">
        <v>5.1431217088975002E-2</v>
      </c>
      <c r="W13" s="14">
        <v>5.9661456612989897E-2</v>
      </c>
      <c r="X13" s="14">
        <v>7.6253346179047499E-2</v>
      </c>
      <c r="Y13" s="14">
        <v>3.26513237798245E-2</v>
      </c>
      <c r="Z13" s="14">
        <v>0</v>
      </c>
      <c r="AA13" s="14"/>
      <c r="AB13" s="14">
        <v>6.7415710700885001E-3</v>
      </c>
      <c r="AC13" s="14">
        <v>1.57357275605499E-2</v>
      </c>
      <c r="AD13" s="14">
        <v>8.3309092158031506E-2</v>
      </c>
      <c r="AE13" s="14"/>
      <c r="AF13" s="14">
        <v>1.8293300299381701E-3</v>
      </c>
      <c r="AG13" s="14">
        <v>9.1896505751353899E-2</v>
      </c>
      <c r="AH13" s="14">
        <v>0</v>
      </c>
      <c r="AI13" s="14">
        <v>2.8812684302041799E-2</v>
      </c>
      <c r="AJ13" s="14"/>
      <c r="AK13" s="14">
        <v>2.0364248160939001E-3</v>
      </c>
      <c r="AL13" s="14">
        <v>7.5603922561579606E-2</v>
      </c>
      <c r="AM13" s="14">
        <v>6.2202952452496497E-2</v>
      </c>
      <c r="AN13" s="14">
        <v>0</v>
      </c>
      <c r="AO13" s="14"/>
      <c r="AP13" s="14">
        <v>0</v>
      </c>
      <c r="AQ13" s="14">
        <v>1.9894707313944898E-3</v>
      </c>
      <c r="AR13" s="14">
        <v>9.5950019725819805E-2</v>
      </c>
      <c r="AS13" s="14"/>
      <c r="AT13" s="14">
        <v>2.76193707193437E-2</v>
      </c>
      <c r="AU13" s="14">
        <v>4.03570644086182E-2</v>
      </c>
      <c r="AV13" s="14">
        <v>9.5846557832882706E-2</v>
      </c>
      <c r="AW13" s="14"/>
      <c r="AX13" s="14">
        <v>1.7282173915543899E-2</v>
      </c>
      <c r="AY13" s="14">
        <v>1.5889463523689199E-2</v>
      </c>
      <c r="AZ13" s="14">
        <v>0.100435155345105</v>
      </c>
      <c r="BA13" s="14"/>
      <c r="BB13" s="14">
        <v>3.1749381138721E-2</v>
      </c>
      <c r="BC13" s="14">
        <v>4.4796200747799497E-2</v>
      </c>
      <c r="BD13" s="14"/>
      <c r="BE13" s="14">
        <v>3.7631969632232601E-2</v>
      </c>
      <c r="BF13" s="14">
        <v>4.7750010470377503E-2</v>
      </c>
      <c r="BG13" s="14"/>
      <c r="BH13" s="14">
        <v>3.2340453374400301E-2</v>
      </c>
      <c r="BI13" s="14">
        <v>4.3345493495047599E-2</v>
      </c>
    </row>
    <row r="14" spans="2:61" x14ac:dyDescent="0.35">
      <c r="B14" s="15" t="s">
        <v>86</v>
      </c>
      <c r="C14" s="20">
        <v>4.0684667325888497E-2</v>
      </c>
      <c r="D14" s="20">
        <v>1.8980767574047801E-2</v>
      </c>
      <c r="E14" s="20">
        <v>6.1852102706589897E-2</v>
      </c>
      <c r="F14" s="20"/>
      <c r="G14" s="20">
        <v>3.4184071589718798E-2</v>
      </c>
      <c r="H14" s="20">
        <v>3.7198879832156098E-2</v>
      </c>
      <c r="I14" s="20">
        <v>3.3024264860338798E-2</v>
      </c>
      <c r="J14" s="20">
        <v>4.12197540565317E-2</v>
      </c>
      <c r="K14" s="20">
        <v>3.0551738086466801E-2</v>
      </c>
      <c r="L14" s="20">
        <v>6.2587937328507204E-2</v>
      </c>
      <c r="M14" s="20"/>
      <c r="N14" s="20">
        <v>4.8645739860537001E-3</v>
      </c>
      <c r="O14" s="20">
        <v>4.8810132983616902E-2</v>
      </c>
      <c r="P14" s="20"/>
      <c r="Q14" s="20">
        <v>8.1793388263382796E-2</v>
      </c>
      <c r="R14" s="20">
        <v>7.7547554423571002E-2</v>
      </c>
      <c r="S14" s="20">
        <v>6.9873235322976596E-2</v>
      </c>
      <c r="T14" s="20">
        <v>3.29234886728349E-2</v>
      </c>
      <c r="U14" s="20">
        <v>2.17200885257143E-2</v>
      </c>
      <c r="V14" s="20">
        <v>0</v>
      </c>
      <c r="W14" s="20">
        <v>7.6552124646021603E-3</v>
      </c>
      <c r="X14" s="20">
        <v>2.0649996064648998E-2</v>
      </c>
      <c r="Y14" s="20">
        <v>2.64368195080808E-2</v>
      </c>
      <c r="Z14" s="20">
        <v>0.17054578766051001</v>
      </c>
      <c r="AA14" s="20"/>
      <c r="AB14" s="20">
        <v>3.0416397237134699E-2</v>
      </c>
      <c r="AC14" s="20">
        <v>2.55094581486211E-2</v>
      </c>
      <c r="AD14" s="20">
        <v>2.4323909557169801E-2</v>
      </c>
      <c r="AE14" s="20"/>
      <c r="AF14" s="20">
        <v>2.65368502520014E-2</v>
      </c>
      <c r="AG14" s="20">
        <v>2.8749484552409801E-2</v>
      </c>
      <c r="AH14" s="20">
        <v>5.1116720692066298E-2</v>
      </c>
      <c r="AI14" s="20">
        <v>9.1595398031085004E-2</v>
      </c>
      <c r="AJ14" s="20"/>
      <c r="AK14" s="20">
        <v>2.9721574736675901E-2</v>
      </c>
      <c r="AL14" s="20">
        <v>2.3063058021967901E-2</v>
      </c>
      <c r="AM14" s="20">
        <v>7.3170429659960207E-2</v>
      </c>
      <c r="AN14" s="20">
        <v>0.109866678685085</v>
      </c>
      <c r="AO14" s="20"/>
      <c r="AP14" s="20">
        <v>8.2757324914129494E-3</v>
      </c>
      <c r="AQ14" s="20">
        <v>3.5540851355577198E-2</v>
      </c>
      <c r="AR14" s="20">
        <v>2.5865682857594399E-2</v>
      </c>
      <c r="AS14" s="20"/>
      <c r="AT14" s="20">
        <v>1.7739895749466099E-2</v>
      </c>
      <c r="AU14" s="20">
        <v>3.7267414899841499E-2</v>
      </c>
      <c r="AV14" s="20">
        <v>3.3035923976200102E-2</v>
      </c>
      <c r="AW14" s="20"/>
      <c r="AX14" s="20">
        <v>1.51142908504529E-2</v>
      </c>
      <c r="AY14" s="20">
        <v>4.9799806997214403E-2</v>
      </c>
      <c r="AZ14" s="20">
        <v>2.8558021684236198E-2</v>
      </c>
      <c r="BA14" s="20"/>
      <c r="BB14" s="20">
        <v>7.0328946412142497E-3</v>
      </c>
      <c r="BC14" s="20">
        <v>5.1854096647749599E-2</v>
      </c>
      <c r="BD14" s="20"/>
      <c r="BE14" s="20">
        <v>2.6384118214553401E-2</v>
      </c>
      <c r="BF14" s="20">
        <v>6.8103160179504907E-2</v>
      </c>
      <c r="BG14" s="20"/>
      <c r="BH14" s="20">
        <v>2.2425677828876799E-2</v>
      </c>
      <c r="BI14" s="20">
        <v>4.53646577457021E-2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9"/>
  <sheetViews>
    <sheetView showGridLines="0" workbookViewId="0">
      <pane xSplit="2" topLeftCell="J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696</v>
      </c>
      <c r="D7" s="10">
        <v>363</v>
      </c>
      <c r="E7" s="10">
        <v>331</v>
      </c>
      <c r="F7" s="10"/>
      <c r="G7" s="10">
        <v>62</v>
      </c>
      <c r="H7" s="10">
        <v>100</v>
      </c>
      <c r="I7" s="10">
        <v>136</v>
      </c>
      <c r="J7" s="10">
        <v>148</v>
      </c>
      <c r="K7" s="10">
        <v>131</v>
      </c>
      <c r="L7" s="10">
        <v>119</v>
      </c>
      <c r="M7" s="10"/>
      <c r="N7" s="10">
        <v>159</v>
      </c>
      <c r="O7" s="10">
        <v>537</v>
      </c>
      <c r="P7" s="10"/>
      <c r="Q7" s="10">
        <v>34</v>
      </c>
      <c r="R7" s="10">
        <v>116</v>
      </c>
      <c r="S7" s="10">
        <v>46</v>
      </c>
      <c r="T7" s="10">
        <v>40</v>
      </c>
      <c r="U7" s="10">
        <v>29</v>
      </c>
      <c r="V7" s="10">
        <v>74</v>
      </c>
      <c r="W7" s="10">
        <v>79</v>
      </c>
      <c r="X7" s="10">
        <v>69</v>
      </c>
      <c r="Y7" s="10">
        <v>158</v>
      </c>
      <c r="Z7" s="10">
        <v>16</v>
      </c>
      <c r="AA7" s="10"/>
      <c r="AB7" s="10">
        <v>216</v>
      </c>
      <c r="AC7" s="10">
        <v>165</v>
      </c>
      <c r="AD7" s="10">
        <v>254</v>
      </c>
      <c r="AE7" s="10"/>
      <c r="AF7" s="10">
        <v>308</v>
      </c>
      <c r="AG7" s="10">
        <v>260</v>
      </c>
      <c r="AH7" s="10">
        <v>33</v>
      </c>
      <c r="AI7" s="10">
        <v>81</v>
      </c>
      <c r="AJ7" s="10"/>
      <c r="AK7" s="10">
        <v>277</v>
      </c>
      <c r="AL7" s="10">
        <v>227</v>
      </c>
      <c r="AM7" s="10">
        <v>83</v>
      </c>
      <c r="AN7" s="10">
        <v>6</v>
      </c>
      <c r="AO7" s="10"/>
      <c r="AP7" s="10">
        <v>125</v>
      </c>
      <c r="AQ7" s="10">
        <v>256</v>
      </c>
      <c r="AR7" s="10">
        <v>287</v>
      </c>
      <c r="AS7" s="10"/>
      <c r="AT7" s="10">
        <v>233</v>
      </c>
      <c r="AU7" s="10">
        <v>328</v>
      </c>
      <c r="AV7" s="10">
        <v>93</v>
      </c>
      <c r="AW7" s="10"/>
      <c r="AX7" s="10">
        <v>115</v>
      </c>
      <c r="AY7" s="10">
        <v>353</v>
      </c>
      <c r="AZ7" s="10">
        <v>199</v>
      </c>
      <c r="BA7" s="10"/>
      <c r="BB7" s="10">
        <v>117</v>
      </c>
      <c r="BC7" s="10">
        <v>232</v>
      </c>
      <c r="BD7" s="10"/>
      <c r="BE7" s="10">
        <v>463</v>
      </c>
      <c r="BF7" s="10">
        <v>233</v>
      </c>
      <c r="BG7" s="10"/>
      <c r="BH7" s="10">
        <v>146</v>
      </c>
      <c r="BI7" s="10">
        <v>550</v>
      </c>
    </row>
    <row r="8" spans="2:61" ht="30" customHeight="1" x14ac:dyDescent="0.35">
      <c r="B8" s="11" t="s">
        <v>18</v>
      </c>
      <c r="C8" s="11">
        <v>713</v>
      </c>
      <c r="D8" s="11">
        <v>338</v>
      </c>
      <c r="E8" s="11">
        <v>374</v>
      </c>
      <c r="F8" s="11"/>
      <c r="G8" s="11">
        <v>52</v>
      </c>
      <c r="H8" s="11">
        <v>88</v>
      </c>
      <c r="I8" s="11">
        <v>129</v>
      </c>
      <c r="J8" s="11">
        <v>155</v>
      </c>
      <c r="K8" s="11">
        <v>124</v>
      </c>
      <c r="L8" s="11">
        <v>164</v>
      </c>
      <c r="M8" s="11"/>
      <c r="N8" s="11">
        <v>150</v>
      </c>
      <c r="O8" s="11">
        <v>563</v>
      </c>
      <c r="P8" s="11"/>
      <c r="Q8" s="11">
        <v>34</v>
      </c>
      <c r="R8" s="11">
        <v>128</v>
      </c>
      <c r="S8" s="11">
        <v>45</v>
      </c>
      <c r="T8" s="11">
        <v>44</v>
      </c>
      <c r="U8" s="11">
        <v>29</v>
      </c>
      <c r="V8" s="11">
        <v>72</v>
      </c>
      <c r="W8" s="11">
        <v>82</v>
      </c>
      <c r="X8" s="11">
        <v>70</v>
      </c>
      <c r="Y8" s="11">
        <v>157</v>
      </c>
      <c r="Z8" s="11">
        <v>19</v>
      </c>
      <c r="AA8" s="11"/>
      <c r="AB8" s="11">
        <v>219</v>
      </c>
      <c r="AC8" s="11">
        <v>175</v>
      </c>
      <c r="AD8" s="11">
        <v>253</v>
      </c>
      <c r="AE8" s="11"/>
      <c r="AF8" s="11">
        <v>315</v>
      </c>
      <c r="AG8" s="11">
        <v>266</v>
      </c>
      <c r="AH8" s="11">
        <v>31</v>
      </c>
      <c r="AI8" s="11">
        <v>87</v>
      </c>
      <c r="AJ8" s="11"/>
      <c r="AK8" s="11">
        <v>281</v>
      </c>
      <c r="AL8" s="11">
        <v>225</v>
      </c>
      <c r="AM8" s="11">
        <v>88</v>
      </c>
      <c r="AN8" s="11">
        <v>6</v>
      </c>
      <c r="AO8" s="11"/>
      <c r="AP8" s="11">
        <v>128</v>
      </c>
      <c r="AQ8" s="11">
        <v>258</v>
      </c>
      <c r="AR8" s="11">
        <v>290</v>
      </c>
      <c r="AS8" s="11"/>
      <c r="AT8" s="11">
        <v>234</v>
      </c>
      <c r="AU8" s="11">
        <v>339</v>
      </c>
      <c r="AV8" s="11">
        <v>89</v>
      </c>
      <c r="AW8" s="11"/>
      <c r="AX8" s="11">
        <v>113</v>
      </c>
      <c r="AY8" s="11">
        <v>371</v>
      </c>
      <c r="AZ8" s="11">
        <v>195</v>
      </c>
      <c r="BA8" s="11"/>
      <c r="BB8" s="11">
        <v>107</v>
      </c>
      <c r="BC8" s="11">
        <v>249</v>
      </c>
      <c r="BD8" s="11"/>
      <c r="BE8" s="11">
        <v>466</v>
      </c>
      <c r="BF8" s="11">
        <v>248</v>
      </c>
      <c r="BG8" s="11"/>
      <c r="BH8" s="11">
        <v>145</v>
      </c>
      <c r="BI8" s="11">
        <v>568</v>
      </c>
    </row>
    <row r="9" spans="2:61" x14ac:dyDescent="0.35">
      <c r="B9" s="15" t="s">
        <v>272</v>
      </c>
      <c r="C9" s="14">
        <v>0.29055719643352301</v>
      </c>
      <c r="D9" s="14">
        <v>0.29965859866893002</v>
      </c>
      <c r="E9" s="14">
        <v>0.28377206218415202</v>
      </c>
      <c r="F9" s="14"/>
      <c r="G9" s="14">
        <v>0.21270538220926799</v>
      </c>
      <c r="H9" s="14">
        <v>0.32514940021155497</v>
      </c>
      <c r="I9" s="14">
        <v>0.30538551521169299</v>
      </c>
      <c r="J9" s="14">
        <v>0.30687651337428001</v>
      </c>
      <c r="K9" s="14">
        <v>0.31536832098050799</v>
      </c>
      <c r="L9" s="14">
        <v>0.25106010044410898</v>
      </c>
      <c r="M9" s="14"/>
      <c r="N9" s="14">
        <v>0.28604325940561298</v>
      </c>
      <c r="O9" s="14">
        <v>0.291758679243934</v>
      </c>
      <c r="P9" s="14"/>
      <c r="Q9" s="14">
        <v>0.22141802948952</v>
      </c>
      <c r="R9" s="14">
        <v>0.24667940797648799</v>
      </c>
      <c r="S9" s="14">
        <v>0.28369870086631699</v>
      </c>
      <c r="T9" s="14">
        <v>0.24496529479722801</v>
      </c>
      <c r="U9" s="14">
        <v>0.346746636220298</v>
      </c>
      <c r="V9" s="14">
        <v>0.340479914593244</v>
      </c>
      <c r="W9" s="14">
        <v>0.363476755624485</v>
      </c>
      <c r="X9" s="14">
        <v>0.25111767286154202</v>
      </c>
      <c r="Y9" s="14">
        <v>0.29962295034669201</v>
      </c>
      <c r="Z9" s="14">
        <v>8.6967741712166202E-2</v>
      </c>
      <c r="AA9" s="14"/>
      <c r="AB9" s="14">
        <v>0.40321674665992302</v>
      </c>
      <c r="AC9" s="14">
        <v>0.22477069840488101</v>
      </c>
      <c r="AD9" s="14">
        <v>0.27050047251412102</v>
      </c>
      <c r="AE9" s="14"/>
      <c r="AF9" s="14">
        <v>0.37568963258259902</v>
      </c>
      <c r="AG9" s="14">
        <v>0.228026336459624</v>
      </c>
      <c r="AH9" s="14">
        <v>0.17977737883039399</v>
      </c>
      <c r="AI9" s="14">
        <v>0.19167430013901501</v>
      </c>
      <c r="AJ9" s="14"/>
      <c r="AK9" s="14">
        <v>0.37558493237859197</v>
      </c>
      <c r="AL9" s="14">
        <v>0.26679762618342401</v>
      </c>
      <c r="AM9" s="14">
        <v>0.18047713607299201</v>
      </c>
      <c r="AN9" s="14">
        <v>0.17410637310656901</v>
      </c>
      <c r="AO9" s="14"/>
      <c r="AP9" s="14">
        <v>0.43848340798875202</v>
      </c>
      <c r="AQ9" s="14">
        <v>0.27920022151233498</v>
      </c>
      <c r="AR9" s="14">
        <v>0.25217745494974397</v>
      </c>
      <c r="AS9" s="14"/>
      <c r="AT9" s="14">
        <v>0.50661927665599804</v>
      </c>
      <c r="AU9" s="14">
        <v>0.219422023041657</v>
      </c>
      <c r="AV9" s="14">
        <v>0.142834615426016</v>
      </c>
      <c r="AW9" s="14"/>
      <c r="AX9" s="14">
        <v>0.54640708540086802</v>
      </c>
      <c r="AY9" s="14">
        <v>0.26201380630423698</v>
      </c>
      <c r="AZ9" s="14">
        <v>0.22252918722151299</v>
      </c>
      <c r="BA9" s="14"/>
      <c r="BB9" s="14">
        <v>0.38879344524525999</v>
      </c>
      <c r="BC9" s="14">
        <v>0.25846730813256402</v>
      </c>
      <c r="BD9" s="14"/>
      <c r="BE9" s="14">
        <v>0.32352604854251099</v>
      </c>
      <c r="BF9" s="14">
        <v>0.228636170192896</v>
      </c>
      <c r="BG9" s="14"/>
      <c r="BH9" s="14">
        <v>0.293214053612811</v>
      </c>
      <c r="BI9" s="14">
        <v>0.28987903533909498</v>
      </c>
    </row>
    <row r="10" spans="2:61" x14ac:dyDescent="0.35">
      <c r="B10" s="15" t="s">
        <v>273</v>
      </c>
      <c r="C10" s="14">
        <v>0.27993715082123399</v>
      </c>
      <c r="D10" s="14">
        <v>0.29626927717111201</v>
      </c>
      <c r="E10" s="14">
        <v>0.261610908407237</v>
      </c>
      <c r="F10" s="14"/>
      <c r="G10" s="14">
        <v>0.21280260195916501</v>
      </c>
      <c r="H10" s="14">
        <v>0.24718712260653999</v>
      </c>
      <c r="I10" s="14">
        <v>0.294659813047143</v>
      </c>
      <c r="J10" s="14">
        <v>0.26531616496962201</v>
      </c>
      <c r="K10" s="14">
        <v>0.35351768416722701</v>
      </c>
      <c r="L10" s="14">
        <v>0.26571194706149698</v>
      </c>
      <c r="M10" s="14"/>
      <c r="N10" s="14">
        <v>0.245931795864302</v>
      </c>
      <c r="O10" s="14">
        <v>0.28898841786153301</v>
      </c>
      <c r="P10" s="14"/>
      <c r="Q10" s="14">
        <v>0.296580792388843</v>
      </c>
      <c r="R10" s="14">
        <v>0.32715292601208401</v>
      </c>
      <c r="S10" s="14">
        <v>0.209004861054537</v>
      </c>
      <c r="T10" s="14">
        <v>0.25720773847037998</v>
      </c>
      <c r="U10" s="14">
        <v>0.33480300161850901</v>
      </c>
      <c r="V10" s="14">
        <v>0.28084302336850703</v>
      </c>
      <c r="W10" s="14">
        <v>0.26278039905592598</v>
      </c>
      <c r="X10" s="14">
        <v>0.24658443650120099</v>
      </c>
      <c r="Y10" s="14">
        <v>0.31457086131011103</v>
      </c>
      <c r="Z10" s="14">
        <v>9.9718681570564197E-2</v>
      </c>
      <c r="AA10" s="14"/>
      <c r="AB10" s="14">
        <v>0.25042783583343098</v>
      </c>
      <c r="AC10" s="14">
        <v>0.304860411403719</v>
      </c>
      <c r="AD10" s="14">
        <v>0.31999308045810398</v>
      </c>
      <c r="AE10" s="14"/>
      <c r="AF10" s="14">
        <v>0.27836282952563302</v>
      </c>
      <c r="AG10" s="14">
        <v>0.315881118948666</v>
      </c>
      <c r="AH10" s="14">
        <v>0.34461613049105599</v>
      </c>
      <c r="AI10" s="14">
        <v>0.184964764888392</v>
      </c>
      <c r="AJ10" s="14"/>
      <c r="AK10" s="14">
        <v>0.28723294705582703</v>
      </c>
      <c r="AL10" s="14">
        <v>0.33691581317056701</v>
      </c>
      <c r="AM10" s="14">
        <v>0.17306380159030699</v>
      </c>
      <c r="AN10" s="14">
        <v>0.167401735548279</v>
      </c>
      <c r="AO10" s="14"/>
      <c r="AP10" s="14">
        <v>0.28270411248829902</v>
      </c>
      <c r="AQ10" s="14">
        <v>0.30436713177875602</v>
      </c>
      <c r="AR10" s="14">
        <v>0.26412819310170499</v>
      </c>
      <c r="AS10" s="14"/>
      <c r="AT10" s="14">
        <v>0.22218614609304699</v>
      </c>
      <c r="AU10" s="14">
        <v>0.33414810839756798</v>
      </c>
      <c r="AV10" s="14">
        <v>0.23649314515594699</v>
      </c>
      <c r="AW10" s="14"/>
      <c r="AX10" s="14">
        <v>0.27414131212602699</v>
      </c>
      <c r="AY10" s="14">
        <v>0.28337349386643101</v>
      </c>
      <c r="AZ10" s="14">
        <v>0.291280439467138</v>
      </c>
      <c r="BA10" s="14"/>
      <c r="BB10" s="14">
        <v>0.23325265733494099</v>
      </c>
      <c r="BC10" s="14">
        <v>0.30587527300973599</v>
      </c>
      <c r="BD10" s="14"/>
      <c r="BE10" s="14">
        <v>0.27830943634019401</v>
      </c>
      <c r="BF10" s="14">
        <v>0.28299427124385501</v>
      </c>
      <c r="BG10" s="14"/>
      <c r="BH10" s="14">
        <v>0.322682256566861</v>
      </c>
      <c r="BI10" s="14">
        <v>0.26902648993970601</v>
      </c>
    </row>
    <row r="11" spans="2:61" x14ac:dyDescent="0.35">
      <c r="B11" s="15" t="s">
        <v>274</v>
      </c>
      <c r="C11" s="14">
        <v>0.291985566823527</v>
      </c>
      <c r="D11" s="14">
        <v>0.24836050196319701</v>
      </c>
      <c r="E11" s="14">
        <v>0.332854736626782</v>
      </c>
      <c r="F11" s="14"/>
      <c r="G11" s="14">
        <v>0.38357189750866</v>
      </c>
      <c r="H11" s="14">
        <v>0.30597122652247799</v>
      </c>
      <c r="I11" s="14">
        <v>0.26530476079674298</v>
      </c>
      <c r="J11" s="14">
        <v>0.341039070477485</v>
      </c>
      <c r="K11" s="14">
        <v>0.195553776756035</v>
      </c>
      <c r="L11" s="14">
        <v>0.30254228672792</v>
      </c>
      <c r="M11" s="14"/>
      <c r="N11" s="14">
        <v>0.27386704153787</v>
      </c>
      <c r="O11" s="14">
        <v>0.29680820757950799</v>
      </c>
      <c r="P11" s="14"/>
      <c r="Q11" s="14">
        <v>0.36421390712743201</v>
      </c>
      <c r="R11" s="14">
        <v>0.28209302271455999</v>
      </c>
      <c r="S11" s="14">
        <v>0.37975194782363098</v>
      </c>
      <c r="T11" s="14">
        <v>0.43070613013400799</v>
      </c>
      <c r="U11" s="14">
        <v>0.18928897188315599</v>
      </c>
      <c r="V11" s="14">
        <v>0.19928155231549</v>
      </c>
      <c r="W11" s="14">
        <v>0.215797168575977</v>
      </c>
      <c r="X11" s="14">
        <v>0.34547876938732702</v>
      </c>
      <c r="Y11" s="14">
        <v>0.25366215660878799</v>
      </c>
      <c r="Z11" s="14">
        <v>0.65840371462407998</v>
      </c>
      <c r="AA11" s="14"/>
      <c r="AB11" s="14">
        <v>0.23227684829158299</v>
      </c>
      <c r="AC11" s="14">
        <v>0.35182315259052299</v>
      </c>
      <c r="AD11" s="14">
        <v>0.26156078050296899</v>
      </c>
      <c r="AE11" s="14"/>
      <c r="AF11" s="14">
        <v>0.24977748030279001</v>
      </c>
      <c r="AG11" s="14">
        <v>0.29582578818345301</v>
      </c>
      <c r="AH11" s="14">
        <v>0.41183757778591201</v>
      </c>
      <c r="AI11" s="14">
        <v>0.39184353554911999</v>
      </c>
      <c r="AJ11" s="14"/>
      <c r="AK11" s="14">
        <v>0.23838107083559401</v>
      </c>
      <c r="AL11" s="14">
        <v>0.22980091428392399</v>
      </c>
      <c r="AM11" s="14">
        <v>0.39488604275051498</v>
      </c>
      <c r="AN11" s="14">
        <v>0.65849189134515196</v>
      </c>
      <c r="AO11" s="14"/>
      <c r="AP11" s="14">
        <v>0.18487145466874599</v>
      </c>
      <c r="AQ11" s="14">
        <v>0.29933404021691401</v>
      </c>
      <c r="AR11" s="14">
        <v>0.31912793562213199</v>
      </c>
      <c r="AS11" s="14"/>
      <c r="AT11" s="14">
        <v>0.18757292683885499</v>
      </c>
      <c r="AU11" s="14">
        <v>0.323851494918456</v>
      </c>
      <c r="AV11" s="14">
        <v>0.33766726254455898</v>
      </c>
      <c r="AW11" s="14"/>
      <c r="AX11" s="14">
        <v>0.13532230952127999</v>
      </c>
      <c r="AY11" s="14">
        <v>0.31729727254725398</v>
      </c>
      <c r="AZ11" s="14">
        <v>0.31958450437818398</v>
      </c>
      <c r="BA11" s="14"/>
      <c r="BB11" s="14">
        <v>0.25211066470904298</v>
      </c>
      <c r="BC11" s="14">
        <v>0.287821271506705</v>
      </c>
      <c r="BD11" s="14"/>
      <c r="BE11" s="14">
        <v>0.271071530950316</v>
      </c>
      <c r="BF11" s="14">
        <v>0.33126562910235502</v>
      </c>
      <c r="BG11" s="14"/>
      <c r="BH11" s="14">
        <v>0.24550189370519901</v>
      </c>
      <c r="BI11" s="14">
        <v>0.30385049463397701</v>
      </c>
    </row>
    <row r="12" spans="2:61" x14ac:dyDescent="0.35">
      <c r="B12" s="15" t="s">
        <v>275</v>
      </c>
      <c r="C12" s="14">
        <v>7.3012833599386207E-2</v>
      </c>
      <c r="D12" s="14">
        <v>8.3734027292475005E-2</v>
      </c>
      <c r="E12" s="14">
        <v>6.3686161449782994E-2</v>
      </c>
      <c r="F12" s="14"/>
      <c r="G12" s="14">
        <v>0.13580333984020901</v>
      </c>
      <c r="H12" s="14">
        <v>8.2581365078104402E-2</v>
      </c>
      <c r="I12" s="14">
        <v>5.6808861434156199E-2</v>
      </c>
      <c r="J12" s="14">
        <v>4.43350236528555E-2</v>
      </c>
      <c r="K12" s="14">
        <v>4.6154787994524597E-2</v>
      </c>
      <c r="L12" s="14">
        <v>0.10795811656988499</v>
      </c>
      <c r="M12" s="14"/>
      <c r="N12" s="14">
        <v>0.14394451079183701</v>
      </c>
      <c r="O12" s="14">
        <v>5.4132820357405999E-2</v>
      </c>
      <c r="P12" s="14"/>
      <c r="Q12" s="14">
        <v>8.67927300123712E-2</v>
      </c>
      <c r="R12" s="14">
        <v>5.9441888034870098E-2</v>
      </c>
      <c r="S12" s="14">
        <v>6.3286057961793804E-2</v>
      </c>
      <c r="T12" s="14">
        <v>4.3915548937473001E-2</v>
      </c>
      <c r="U12" s="14">
        <v>0</v>
      </c>
      <c r="V12" s="14">
        <v>9.3702002660984898E-2</v>
      </c>
      <c r="W12" s="14">
        <v>0.102487002271705</v>
      </c>
      <c r="X12" s="14">
        <v>7.1067286945678695E-2</v>
      </c>
      <c r="Y12" s="14">
        <v>8.6593343343322096E-2</v>
      </c>
      <c r="Z12" s="14">
        <v>0.112160534351473</v>
      </c>
      <c r="AA12" s="14"/>
      <c r="AB12" s="14">
        <v>5.9007868075742903E-2</v>
      </c>
      <c r="AC12" s="14">
        <v>9.0554175051560104E-2</v>
      </c>
      <c r="AD12" s="14">
        <v>7.82371578463356E-2</v>
      </c>
      <c r="AE12" s="14"/>
      <c r="AF12" s="14">
        <v>4.0173589779274203E-2</v>
      </c>
      <c r="AG12" s="14">
        <v>0.100769097400813</v>
      </c>
      <c r="AH12" s="14">
        <v>0</v>
      </c>
      <c r="AI12" s="14">
        <v>0.122001061658131</v>
      </c>
      <c r="AJ12" s="14"/>
      <c r="AK12" s="14">
        <v>4.5095991888453202E-2</v>
      </c>
      <c r="AL12" s="14">
        <v>0.110681616469484</v>
      </c>
      <c r="AM12" s="14">
        <v>0.13558257113901701</v>
      </c>
      <c r="AN12" s="14">
        <v>0</v>
      </c>
      <c r="AO12" s="14"/>
      <c r="AP12" s="14">
        <v>6.4570498733800705E-2</v>
      </c>
      <c r="AQ12" s="14">
        <v>5.1379410881938502E-2</v>
      </c>
      <c r="AR12" s="14">
        <v>0.105274445870045</v>
      </c>
      <c r="AS12" s="14"/>
      <c r="AT12" s="14">
        <v>5.49990724667919E-2</v>
      </c>
      <c r="AU12" s="14">
        <v>7.0693959343256701E-2</v>
      </c>
      <c r="AV12" s="14">
        <v>0.144889839775733</v>
      </c>
      <c r="AW12" s="14"/>
      <c r="AX12" s="14">
        <v>1.9545902020031002E-2</v>
      </c>
      <c r="AY12" s="14">
        <v>6.7347588777678005E-2</v>
      </c>
      <c r="AZ12" s="14">
        <v>0.11754148865147</v>
      </c>
      <c r="BA12" s="14"/>
      <c r="BB12" s="14">
        <v>7.6089173740735705E-2</v>
      </c>
      <c r="BC12" s="14">
        <v>7.3898530713055702E-2</v>
      </c>
      <c r="BD12" s="14"/>
      <c r="BE12" s="14">
        <v>6.9303898446333598E-2</v>
      </c>
      <c r="BF12" s="14">
        <v>7.9978835029394596E-2</v>
      </c>
      <c r="BG12" s="14"/>
      <c r="BH12" s="14">
        <v>6.7516346066788302E-2</v>
      </c>
      <c r="BI12" s="14">
        <v>7.4415808523921503E-2</v>
      </c>
    </row>
    <row r="13" spans="2:61" x14ac:dyDescent="0.35">
      <c r="B13" s="15" t="s">
        <v>276</v>
      </c>
      <c r="C13" s="14">
        <v>2.8153830035282199E-2</v>
      </c>
      <c r="D13" s="14">
        <v>4.3402468751827503E-2</v>
      </c>
      <c r="E13" s="14">
        <v>1.4513604370066199E-2</v>
      </c>
      <c r="F13" s="14"/>
      <c r="G13" s="14">
        <v>1.6294849112220199E-2</v>
      </c>
      <c r="H13" s="14">
        <v>2.8784367655528002E-2</v>
      </c>
      <c r="I13" s="14">
        <v>3.3673937746746999E-2</v>
      </c>
      <c r="J13" s="14">
        <v>1.8117953061814199E-2</v>
      </c>
      <c r="K13" s="14">
        <v>4.4302084522160098E-2</v>
      </c>
      <c r="L13" s="14">
        <v>2.4574631846367202E-2</v>
      </c>
      <c r="M13" s="14"/>
      <c r="N13" s="14">
        <v>3.9591303543723103E-2</v>
      </c>
      <c r="O13" s="14">
        <v>2.5109496955320301E-2</v>
      </c>
      <c r="P13" s="14"/>
      <c r="Q13" s="14">
        <v>3.0994540981833799E-2</v>
      </c>
      <c r="R13" s="14">
        <v>2.76763768246635E-2</v>
      </c>
      <c r="S13" s="14">
        <v>0</v>
      </c>
      <c r="T13" s="14">
        <v>0</v>
      </c>
      <c r="U13" s="14">
        <v>0</v>
      </c>
      <c r="V13" s="14">
        <v>5.9064161439590097E-2</v>
      </c>
      <c r="W13" s="14">
        <v>3.5948524591283199E-2</v>
      </c>
      <c r="X13" s="14">
        <v>2.85356788223186E-2</v>
      </c>
      <c r="Y13" s="14">
        <v>2.85178983916748E-2</v>
      </c>
      <c r="Z13" s="14">
        <v>0</v>
      </c>
      <c r="AA13" s="14"/>
      <c r="AB13" s="14">
        <v>3.4704347849817498E-2</v>
      </c>
      <c r="AC13" s="14">
        <v>1.01687706584774E-2</v>
      </c>
      <c r="AD13" s="14">
        <v>3.0017340717012401E-2</v>
      </c>
      <c r="AE13" s="14"/>
      <c r="AF13" s="14">
        <v>3.3517587186157799E-2</v>
      </c>
      <c r="AG13" s="14">
        <v>3.16164880482094E-2</v>
      </c>
      <c r="AH13" s="14">
        <v>0</v>
      </c>
      <c r="AI13" s="14">
        <v>1.28566681026012E-2</v>
      </c>
      <c r="AJ13" s="14"/>
      <c r="AK13" s="14">
        <v>2.75183327881224E-2</v>
      </c>
      <c r="AL13" s="14">
        <v>3.4433150081330299E-2</v>
      </c>
      <c r="AM13" s="14">
        <v>2.2402910412879899E-2</v>
      </c>
      <c r="AN13" s="14">
        <v>0</v>
      </c>
      <c r="AO13" s="14"/>
      <c r="AP13" s="14">
        <v>2.9370526120402699E-2</v>
      </c>
      <c r="AQ13" s="14">
        <v>2.3239465930594099E-2</v>
      </c>
      <c r="AR13" s="14">
        <v>3.5576329800998598E-2</v>
      </c>
      <c r="AS13" s="14"/>
      <c r="AT13" s="14">
        <v>2.0147512373803099E-2</v>
      </c>
      <c r="AU13" s="14">
        <v>2.32433389815648E-2</v>
      </c>
      <c r="AV13" s="14">
        <v>8.3937914567546595E-2</v>
      </c>
      <c r="AW13" s="14"/>
      <c r="AX13" s="14">
        <v>1.5616109722980401E-2</v>
      </c>
      <c r="AY13" s="14">
        <v>2.7775963123515199E-2</v>
      </c>
      <c r="AZ13" s="14">
        <v>3.5686552164329199E-2</v>
      </c>
      <c r="BA13" s="14"/>
      <c r="BB13" s="14">
        <v>4.2343914232750003E-2</v>
      </c>
      <c r="BC13" s="14">
        <v>2.4951522845252101E-2</v>
      </c>
      <c r="BD13" s="14"/>
      <c r="BE13" s="14">
        <v>3.0703072602313999E-2</v>
      </c>
      <c r="BF13" s="14">
        <v>2.3365925519678501E-2</v>
      </c>
      <c r="BG13" s="14"/>
      <c r="BH13" s="14">
        <v>3.5199048316416397E-2</v>
      </c>
      <c r="BI13" s="14">
        <v>2.6355542578485699E-2</v>
      </c>
    </row>
    <row r="14" spans="2:61" x14ac:dyDescent="0.35">
      <c r="B14" s="15" t="s">
        <v>86</v>
      </c>
      <c r="C14" s="20">
        <v>3.6353422287047299E-2</v>
      </c>
      <c r="D14" s="20">
        <v>2.8575126152458601E-2</v>
      </c>
      <c r="E14" s="20">
        <v>4.3562526961980201E-2</v>
      </c>
      <c r="F14" s="20"/>
      <c r="G14" s="20">
        <v>3.8821929370477903E-2</v>
      </c>
      <c r="H14" s="20">
        <v>1.03265179257947E-2</v>
      </c>
      <c r="I14" s="20">
        <v>4.4167111763517501E-2</v>
      </c>
      <c r="J14" s="20">
        <v>2.4315274463943399E-2</v>
      </c>
      <c r="K14" s="20">
        <v>4.5103345579544998E-2</v>
      </c>
      <c r="L14" s="20">
        <v>4.8152917350221001E-2</v>
      </c>
      <c r="M14" s="20"/>
      <c r="N14" s="20">
        <v>1.06220888566544E-2</v>
      </c>
      <c r="O14" s="20">
        <v>4.3202378002298897E-2</v>
      </c>
      <c r="P14" s="20"/>
      <c r="Q14" s="20">
        <v>0</v>
      </c>
      <c r="R14" s="20">
        <v>5.6956378437335198E-2</v>
      </c>
      <c r="S14" s="20">
        <v>6.4258432293721093E-2</v>
      </c>
      <c r="T14" s="20">
        <v>2.3205287660911299E-2</v>
      </c>
      <c r="U14" s="20">
        <v>0.129161390278037</v>
      </c>
      <c r="V14" s="20">
        <v>2.6629345622183501E-2</v>
      </c>
      <c r="W14" s="20">
        <v>1.9510149880623998E-2</v>
      </c>
      <c r="X14" s="20">
        <v>5.72161554819327E-2</v>
      </c>
      <c r="Y14" s="20">
        <v>1.7032789999412001E-2</v>
      </c>
      <c r="Z14" s="20">
        <v>4.2749327741717399E-2</v>
      </c>
      <c r="AA14" s="20"/>
      <c r="AB14" s="20">
        <v>2.03663532895033E-2</v>
      </c>
      <c r="AC14" s="20">
        <v>1.7822791890839199E-2</v>
      </c>
      <c r="AD14" s="20">
        <v>3.9691167961456997E-2</v>
      </c>
      <c r="AE14" s="20"/>
      <c r="AF14" s="20">
        <v>2.2478880623546301E-2</v>
      </c>
      <c r="AG14" s="20">
        <v>2.7881170959234501E-2</v>
      </c>
      <c r="AH14" s="20">
        <v>6.37689128926371E-2</v>
      </c>
      <c r="AI14" s="20">
        <v>9.6659669662741102E-2</v>
      </c>
      <c r="AJ14" s="20"/>
      <c r="AK14" s="20">
        <v>2.61867250534124E-2</v>
      </c>
      <c r="AL14" s="20">
        <v>2.13708798112709E-2</v>
      </c>
      <c r="AM14" s="20">
        <v>9.3587538034288001E-2</v>
      </c>
      <c r="AN14" s="20">
        <v>0</v>
      </c>
      <c r="AO14" s="20"/>
      <c r="AP14" s="20">
        <v>0</v>
      </c>
      <c r="AQ14" s="20">
        <v>4.24797296794635E-2</v>
      </c>
      <c r="AR14" s="20">
        <v>2.3715640655374799E-2</v>
      </c>
      <c r="AS14" s="20"/>
      <c r="AT14" s="20">
        <v>8.4750655715053608E-3</v>
      </c>
      <c r="AU14" s="20">
        <v>2.8641075317498099E-2</v>
      </c>
      <c r="AV14" s="20">
        <v>5.4177222530198098E-2</v>
      </c>
      <c r="AW14" s="20"/>
      <c r="AX14" s="20">
        <v>8.9672812088132207E-3</v>
      </c>
      <c r="AY14" s="20">
        <v>4.2191875380884897E-2</v>
      </c>
      <c r="AZ14" s="20">
        <v>1.3377828117365599E-2</v>
      </c>
      <c r="BA14" s="20"/>
      <c r="BB14" s="20">
        <v>7.4101447372712402E-3</v>
      </c>
      <c r="BC14" s="20">
        <v>4.8986093792687299E-2</v>
      </c>
      <c r="BD14" s="20"/>
      <c r="BE14" s="20">
        <v>2.7086013118331101E-2</v>
      </c>
      <c r="BF14" s="20">
        <v>5.37591689118209E-2</v>
      </c>
      <c r="BG14" s="20"/>
      <c r="BH14" s="20">
        <v>3.5886401731923E-2</v>
      </c>
      <c r="BI14" s="20">
        <v>3.6472628984814903E-2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591</v>
      </c>
      <c r="D7" s="10">
        <v>304</v>
      </c>
      <c r="E7" s="10">
        <v>285</v>
      </c>
      <c r="F7" s="10"/>
      <c r="G7" s="10">
        <v>91</v>
      </c>
      <c r="H7" s="10">
        <v>132</v>
      </c>
      <c r="I7" s="10">
        <v>120</v>
      </c>
      <c r="J7" s="10">
        <v>103</v>
      </c>
      <c r="K7" s="10">
        <v>80</v>
      </c>
      <c r="L7" s="10">
        <v>65</v>
      </c>
      <c r="M7" s="10"/>
      <c r="N7" s="10">
        <v>112</v>
      </c>
      <c r="O7" s="10">
        <v>479</v>
      </c>
      <c r="P7" s="10"/>
      <c r="Q7" s="10">
        <v>26</v>
      </c>
      <c r="R7" s="10">
        <v>109</v>
      </c>
      <c r="S7" s="10">
        <v>49</v>
      </c>
      <c r="T7" s="10">
        <v>36</v>
      </c>
      <c r="U7" s="10">
        <v>26</v>
      </c>
      <c r="V7" s="10">
        <v>61</v>
      </c>
      <c r="W7" s="10">
        <v>60</v>
      </c>
      <c r="X7" s="10">
        <v>54</v>
      </c>
      <c r="Y7" s="10">
        <v>122</v>
      </c>
      <c r="Z7" s="10">
        <v>18</v>
      </c>
      <c r="AA7" s="10"/>
      <c r="AB7" s="10">
        <v>171</v>
      </c>
      <c r="AC7" s="10">
        <v>168</v>
      </c>
      <c r="AD7" s="10">
        <v>205</v>
      </c>
      <c r="AE7" s="10"/>
      <c r="AF7" s="10">
        <v>254</v>
      </c>
      <c r="AG7" s="10">
        <v>219</v>
      </c>
      <c r="AH7" s="10">
        <v>29</v>
      </c>
      <c r="AI7" s="10">
        <v>78</v>
      </c>
      <c r="AJ7" s="10"/>
      <c r="AK7" s="10">
        <v>237</v>
      </c>
      <c r="AL7" s="10">
        <v>198</v>
      </c>
      <c r="AM7" s="10">
        <v>68</v>
      </c>
      <c r="AN7" s="10">
        <v>7</v>
      </c>
      <c r="AO7" s="10"/>
      <c r="AP7" s="10">
        <v>93</v>
      </c>
      <c r="AQ7" s="10">
        <v>244</v>
      </c>
      <c r="AR7" s="10">
        <v>234</v>
      </c>
      <c r="AS7" s="10"/>
      <c r="AT7" s="10">
        <v>202</v>
      </c>
      <c r="AU7" s="10">
        <v>270</v>
      </c>
      <c r="AV7" s="10">
        <v>88</v>
      </c>
      <c r="AW7" s="10"/>
      <c r="AX7" s="10">
        <v>106</v>
      </c>
      <c r="AY7" s="10">
        <v>293</v>
      </c>
      <c r="AZ7" s="10">
        <v>171</v>
      </c>
      <c r="BA7" s="10"/>
      <c r="BB7" s="10">
        <v>95</v>
      </c>
      <c r="BC7" s="10">
        <v>188</v>
      </c>
      <c r="BD7" s="10"/>
      <c r="BE7" s="10">
        <v>419</v>
      </c>
      <c r="BF7" s="10">
        <v>172</v>
      </c>
      <c r="BG7" s="10"/>
      <c r="BH7" s="10">
        <v>129</v>
      </c>
      <c r="BI7" s="10">
        <v>462</v>
      </c>
    </row>
    <row r="8" spans="2:61" ht="30" customHeight="1" x14ac:dyDescent="0.35">
      <c r="B8" s="11" t="s">
        <v>18</v>
      </c>
      <c r="C8" s="11">
        <v>581</v>
      </c>
      <c r="D8" s="11">
        <v>283</v>
      </c>
      <c r="E8" s="11">
        <v>296</v>
      </c>
      <c r="F8" s="11"/>
      <c r="G8" s="11">
        <v>77</v>
      </c>
      <c r="H8" s="11">
        <v>118</v>
      </c>
      <c r="I8" s="11">
        <v>115</v>
      </c>
      <c r="J8" s="11">
        <v>108</v>
      </c>
      <c r="K8" s="11">
        <v>76</v>
      </c>
      <c r="L8" s="11">
        <v>87</v>
      </c>
      <c r="M8" s="11"/>
      <c r="N8" s="11">
        <v>97</v>
      </c>
      <c r="O8" s="11">
        <v>485</v>
      </c>
      <c r="P8" s="11"/>
      <c r="Q8" s="11">
        <v>26</v>
      </c>
      <c r="R8" s="11">
        <v>112</v>
      </c>
      <c r="S8" s="11">
        <v>48</v>
      </c>
      <c r="T8" s="11">
        <v>37</v>
      </c>
      <c r="U8" s="11">
        <v>27</v>
      </c>
      <c r="V8" s="11">
        <v>59</v>
      </c>
      <c r="W8" s="11">
        <v>57</v>
      </c>
      <c r="X8" s="11">
        <v>54</v>
      </c>
      <c r="Y8" s="11">
        <v>113</v>
      </c>
      <c r="Z8" s="11">
        <v>19</v>
      </c>
      <c r="AA8" s="11"/>
      <c r="AB8" s="11">
        <v>166</v>
      </c>
      <c r="AC8" s="11">
        <v>171</v>
      </c>
      <c r="AD8" s="11">
        <v>198</v>
      </c>
      <c r="AE8" s="11"/>
      <c r="AF8" s="11">
        <v>246</v>
      </c>
      <c r="AG8" s="11">
        <v>216</v>
      </c>
      <c r="AH8" s="11">
        <v>27</v>
      </c>
      <c r="AI8" s="11">
        <v>82</v>
      </c>
      <c r="AJ8" s="11"/>
      <c r="AK8" s="11">
        <v>231</v>
      </c>
      <c r="AL8" s="11">
        <v>189</v>
      </c>
      <c r="AM8" s="11">
        <v>72</v>
      </c>
      <c r="AN8" s="11">
        <v>6</v>
      </c>
      <c r="AO8" s="11"/>
      <c r="AP8" s="11">
        <v>95</v>
      </c>
      <c r="AQ8" s="11">
        <v>235</v>
      </c>
      <c r="AR8" s="11">
        <v>227</v>
      </c>
      <c r="AS8" s="11"/>
      <c r="AT8" s="11">
        <v>197</v>
      </c>
      <c r="AU8" s="11">
        <v>267</v>
      </c>
      <c r="AV8" s="11">
        <v>84</v>
      </c>
      <c r="AW8" s="11"/>
      <c r="AX8" s="11">
        <v>104</v>
      </c>
      <c r="AY8" s="11">
        <v>285</v>
      </c>
      <c r="AZ8" s="11">
        <v>168</v>
      </c>
      <c r="BA8" s="11"/>
      <c r="BB8" s="11">
        <v>83</v>
      </c>
      <c r="BC8" s="11">
        <v>192</v>
      </c>
      <c r="BD8" s="11"/>
      <c r="BE8" s="11">
        <v>402</v>
      </c>
      <c r="BF8" s="11">
        <v>180</v>
      </c>
      <c r="BG8" s="11"/>
      <c r="BH8" s="11">
        <v>126</v>
      </c>
      <c r="BI8" s="11">
        <v>455</v>
      </c>
    </row>
    <row r="9" spans="2:61" x14ac:dyDescent="0.35">
      <c r="B9" s="15" t="s">
        <v>272</v>
      </c>
      <c r="C9" s="14">
        <v>0.18923094259154899</v>
      </c>
      <c r="D9" s="14">
        <v>0.17251997586718101</v>
      </c>
      <c r="E9" s="14">
        <v>0.20652697006531301</v>
      </c>
      <c r="F9" s="14"/>
      <c r="G9" s="14">
        <v>0.16922545296546501</v>
      </c>
      <c r="H9" s="14">
        <v>0.269783527398816</v>
      </c>
      <c r="I9" s="14">
        <v>0.27163219251542797</v>
      </c>
      <c r="J9" s="14">
        <v>0.13071872320702699</v>
      </c>
      <c r="K9" s="14">
        <v>0.13903963375122499</v>
      </c>
      <c r="L9" s="14">
        <v>0.105082753969108</v>
      </c>
      <c r="M9" s="14"/>
      <c r="N9" s="14">
        <v>0.187074667444556</v>
      </c>
      <c r="O9" s="14">
        <v>0.189661424097014</v>
      </c>
      <c r="P9" s="14"/>
      <c r="Q9" s="14">
        <v>0.19186651882689301</v>
      </c>
      <c r="R9" s="14">
        <v>0.16978760063899401</v>
      </c>
      <c r="S9" s="14">
        <v>0.15399054317877101</v>
      </c>
      <c r="T9" s="14">
        <v>0.15109175251974699</v>
      </c>
      <c r="U9" s="14">
        <v>0.143583512443449</v>
      </c>
      <c r="V9" s="14">
        <v>0.19171751107815099</v>
      </c>
      <c r="W9" s="14">
        <v>0.16723276253209199</v>
      </c>
      <c r="X9" s="14">
        <v>0.114126518122526</v>
      </c>
      <c r="Y9" s="14">
        <v>0.24306004525584601</v>
      </c>
      <c r="Z9" s="14">
        <v>4.3654628151405299E-2</v>
      </c>
      <c r="AA9" s="14"/>
      <c r="AB9" s="14">
        <v>0.26445030705938899</v>
      </c>
      <c r="AC9" s="14">
        <v>0.131367373975773</v>
      </c>
      <c r="AD9" s="14">
        <v>0.20042118747658699</v>
      </c>
      <c r="AE9" s="14"/>
      <c r="AF9" s="14">
        <v>0.25842909689736199</v>
      </c>
      <c r="AG9" s="14">
        <v>0.16335764453537199</v>
      </c>
      <c r="AH9" s="14">
        <v>0.137987087067479</v>
      </c>
      <c r="AI9" s="14">
        <v>7.0577748414432803E-2</v>
      </c>
      <c r="AJ9" s="14"/>
      <c r="AK9" s="14">
        <v>0.26870387449781802</v>
      </c>
      <c r="AL9" s="14">
        <v>0.20064141060973101</v>
      </c>
      <c r="AM9" s="14">
        <v>3.5953209710902802E-2</v>
      </c>
      <c r="AN9" s="14">
        <v>0</v>
      </c>
      <c r="AO9" s="14"/>
      <c r="AP9" s="14">
        <v>0.43277271480009</v>
      </c>
      <c r="AQ9" s="14">
        <v>0.173020322879442</v>
      </c>
      <c r="AR9" s="14">
        <v>0.11647330501152101</v>
      </c>
      <c r="AS9" s="14"/>
      <c r="AT9" s="14">
        <v>0.373282559574869</v>
      </c>
      <c r="AU9" s="14">
        <v>0.100602369875453</v>
      </c>
      <c r="AV9" s="14">
        <v>8.3474103322166607E-2</v>
      </c>
      <c r="AW9" s="14"/>
      <c r="AX9" s="14">
        <v>0.49891896053560197</v>
      </c>
      <c r="AY9" s="14">
        <v>0.13692227146236999</v>
      </c>
      <c r="AZ9" s="14">
        <v>0.10913779873690201</v>
      </c>
      <c r="BA9" s="14"/>
      <c r="BB9" s="14">
        <v>0.426394757105586</v>
      </c>
      <c r="BC9" s="14">
        <v>0.13812251469951201</v>
      </c>
      <c r="BD9" s="14"/>
      <c r="BE9" s="14">
        <v>0.23312221958054899</v>
      </c>
      <c r="BF9" s="14">
        <v>9.1012220521811502E-2</v>
      </c>
      <c r="BG9" s="14"/>
      <c r="BH9" s="14">
        <v>0.195206760552808</v>
      </c>
      <c r="BI9" s="14">
        <v>0.18757176036242099</v>
      </c>
    </row>
    <row r="10" spans="2:61" x14ac:dyDescent="0.35">
      <c r="B10" s="15" t="s">
        <v>273</v>
      </c>
      <c r="C10" s="14">
        <v>0.27893602926085798</v>
      </c>
      <c r="D10" s="14">
        <v>0.30055818068842299</v>
      </c>
      <c r="E10" s="14">
        <v>0.260338422497776</v>
      </c>
      <c r="F10" s="14"/>
      <c r="G10" s="14">
        <v>0.32130481592626098</v>
      </c>
      <c r="H10" s="14">
        <v>0.27161195399832899</v>
      </c>
      <c r="I10" s="14">
        <v>0.22496283492861899</v>
      </c>
      <c r="J10" s="14">
        <v>0.30836503944504401</v>
      </c>
      <c r="K10" s="14">
        <v>0.29703771575032301</v>
      </c>
      <c r="L10" s="14">
        <v>0.27060548172864701</v>
      </c>
      <c r="M10" s="14"/>
      <c r="N10" s="14">
        <v>0.31838064477487799</v>
      </c>
      <c r="O10" s="14">
        <v>0.27106125618626498</v>
      </c>
      <c r="P10" s="14"/>
      <c r="Q10" s="14">
        <v>0.15690071265861399</v>
      </c>
      <c r="R10" s="14">
        <v>0.27348413876786498</v>
      </c>
      <c r="S10" s="14">
        <v>0.309209330881694</v>
      </c>
      <c r="T10" s="14">
        <v>0.27254660000401798</v>
      </c>
      <c r="U10" s="14">
        <v>0.35723686175622699</v>
      </c>
      <c r="V10" s="14">
        <v>0.27407846613016001</v>
      </c>
      <c r="W10" s="14">
        <v>0.271581362834595</v>
      </c>
      <c r="X10" s="14">
        <v>0.34647003218989098</v>
      </c>
      <c r="Y10" s="14">
        <v>0.323829008647945</v>
      </c>
      <c r="Z10" s="14">
        <v>0.224721798450781</v>
      </c>
      <c r="AA10" s="14"/>
      <c r="AB10" s="14">
        <v>0.34221701126623</v>
      </c>
      <c r="AC10" s="14">
        <v>0.27440152877150797</v>
      </c>
      <c r="AD10" s="14">
        <v>0.25686032670659598</v>
      </c>
      <c r="AE10" s="14"/>
      <c r="AF10" s="14">
        <v>0.31524122019046102</v>
      </c>
      <c r="AG10" s="14">
        <v>0.26079660607994498</v>
      </c>
      <c r="AH10" s="14">
        <v>0.26261568107126398</v>
      </c>
      <c r="AI10" s="14">
        <v>0.23636529644982601</v>
      </c>
      <c r="AJ10" s="14"/>
      <c r="AK10" s="14">
        <v>0.31151227017118799</v>
      </c>
      <c r="AL10" s="14">
        <v>0.27789383733790901</v>
      </c>
      <c r="AM10" s="14">
        <v>0.21060147650441999</v>
      </c>
      <c r="AN10" s="14">
        <v>0.28541008233616499</v>
      </c>
      <c r="AO10" s="14"/>
      <c r="AP10" s="14">
        <v>0.26133099781443703</v>
      </c>
      <c r="AQ10" s="14">
        <v>0.37671653470469801</v>
      </c>
      <c r="AR10" s="14">
        <v>0.19300116011754601</v>
      </c>
      <c r="AS10" s="14"/>
      <c r="AT10" s="14">
        <v>0.25317322999567898</v>
      </c>
      <c r="AU10" s="14">
        <v>0.350901023942021</v>
      </c>
      <c r="AV10" s="14">
        <v>0.21410030159920401</v>
      </c>
      <c r="AW10" s="14"/>
      <c r="AX10" s="14">
        <v>0.22567303886375301</v>
      </c>
      <c r="AY10" s="14">
        <v>0.34437349285618601</v>
      </c>
      <c r="AZ10" s="14">
        <v>0.23188059774550701</v>
      </c>
      <c r="BA10" s="14"/>
      <c r="BB10" s="14">
        <v>0.179858247797865</v>
      </c>
      <c r="BC10" s="14">
        <v>0.31059157766423401</v>
      </c>
      <c r="BD10" s="14"/>
      <c r="BE10" s="14">
        <v>0.304798011635948</v>
      </c>
      <c r="BF10" s="14">
        <v>0.22106277896312701</v>
      </c>
      <c r="BG10" s="14"/>
      <c r="BH10" s="14">
        <v>0.25605928872874401</v>
      </c>
      <c r="BI10" s="14">
        <v>0.28528774238152899</v>
      </c>
    </row>
    <row r="11" spans="2:61" x14ac:dyDescent="0.35">
      <c r="B11" s="15" t="s">
        <v>274</v>
      </c>
      <c r="C11" s="14">
        <v>0.39808640012042501</v>
      </c>
      <c r="D11" s="14">
        <v>0.35903577152115201</v>
      </c>
      <c r="E11" s="14">
        <v>0.434575863468877</v>
      </c>
      <c r="F11" s="14"/>
      <c r="G11" s="14">
        <v>0.38948247191838598</v>
      </c>
      <c r="H11" s="14">
        <v>0.33263227470764201</v>
      </c>
      <c r="I11" s="14">
        <v>0.40101499131210699</v>
      </c>
      <c r="J11" s="14">
        <v>0.46011431325560098</v>
      </c>
      <c r="K11" s="14">
        <v>0.41367886206153798</v>
      </c>
      <c r="L11" s="14">
        <v>0.40013370502711498</v>
      </c>
      <c r="M11" s="14"/>
      <c r="N11" s="14">
        <v>0.344374020358866</v>
      </c>
      <c r="O11" s="14">
        <v>0.40880960774728903</v>
      </c>
      <c r="P11" s="14"/>
      <c r="Q11" s="14">
        <v>0.52220133833995197</v>
      </c>
      <c r="R11" s="14">
        <v>0.42202638250333901</v>
      </c>
      <c r="S11" s="14">
        <v>0.398174877363557</v>
      </c>
      <c r="T11" s="14">
        <v>0.496005510794992</v>
      </c>
      <c r="U11" s="14">
        <v>0.345129586274182</v>
      </c>
      <c r="V11" s="14">
        <v>0.36752935791513602</v>
      </c>
      <c r="W11" s="14">
        <v>0.38783163676271398</v>
      </c>
      <c r="X11" s="14">
        <v>0.46705754340259298</v>
      </c>
      <c r="Y11" s="14">
        <v>0.33865685718424299</v>
      </c>
      <c r="Z11" s="14">
        <v>0.42155657416263198</v>
      </c>
      <c r="AA11" s="14"/>
      <c r="AB11" s="14">
        <v>0.30530074045153699</v>
      </c>
      <c r="AC11" s="14">
        <v>0.49494670030127702</v>
      </c>
      <c r="AD11" s="14">
        <v>0.359529259622131</v>
      </c>
      <c r="AE11" s="14"/>
      <c r="AF11" s="14">
        <v>0.33417678774613302</v>
      </c>
      <c r="AG11" s="14">
        <v>0.393021433279239</v>
      </c>
      <c r="AH11" s="14">
        <v>0.53778669541760005</v>
      </c>
      <c r="AI11" s="14">
        <v>0.57353342054730705</v>
      </c>
      <c r="AJ11" s="14"/>
      <c r="AK11" s="14">
        <v>0.33683191990036199</v>
      </c>
      <c r="AL11" s="14">
        <v>0.354475108588098</v>
      </c>
      <c r="AM11" s="14">
        <v>0.56489534161320498</v>
      </c>
      <c r="AN11" s="14">
        <v>0.71458991766383495</v>
      </c>
      <c r="AO11" s="14"/>
      <c r="AP11" s="14">
        <v>0.213021098446005</v>
      </c>
      <c r="AQ11" s="14">
        <v>0.38346415303473802</v>
      </c>
      <c r="AR11" s="14">
        <v>0.48966656389320101</v>
      </c>
      <c r="AS11" s="14"/>
      <c r="AT11" s="14">
        <v>0.30679224603608302</v>
      </c>
      <c r="AU11" s="14">
        <v>0.42997572863894601</v>
      </c>
      <c r="AV11" s="14">
        <v>0.37680565328179699</v>
      </c>
      <c r="AW11" s="14"/>
      <c r="AX11" s="14">
        <v>0.215565899317649</v>
      </c>
      <c r="AY11" s="14">
        <v>0.40630272252139299</v>
      </c>
      <c r="AZ11" s="14">
        <v>0.44541186094100998</v>
      </c>
      <c r="BA11" s="14"/>
      <c r="BB11" s="14">
        <v>0.276950924442043</v>
      </c>
      <c r="BC11" s="14">
        <v>0.39392460550744501</v>
      </c>
      <c r="BD11" s="14"/>
      <c r="BE11" s="14">
        <v>0.350317071750676</v>
      </c>
      <c r="BF11" s="14">
        <v>0.50498332152424497</v>
      </c>
      <c r="BG11" s="14"/>
      <c r="BH11" s="14">
        <v>0.40562397592115801</v>
      </c>
      <c r="BI11" s="14">
        <v>0.39599359677528201</v>
      </c>
    </row>
    <row r="12" spans="2:61" x14ac:dyDescent="0.35">
      <c r="B12" s="15" t="s">
        <v>275</v>
      </c>
      <c r="C12" s="14">
        <v>4.5479510540764302E-2</v>
      </c>
      <c r="D12" s="14">
        <v>6.4149414261620102E-2</v>
      </c>
      <c r="E12" s="14">
        <v>2.4400796239505501E-2</v>
      </c>
      <c r="F12" s="14"/>
      <c r="G12" s="14">
        <v>7.9609906212873394E-2</v>
      </c>
      <c r="H12" s="14">
        <v>4.2931747045917998E-2</v>
      </c>
      <c r="I12" s="14">
        <v>3.24821192558859E-2</v>
      </c>
      <c r="J12" s="14">
        <v>3.7661493899065E-2</v>
      </c>
      <c r="K12" s="14">
        <v>4.9111968601329201E-2</v>
      </c>
      <c r="L12" s="14">
        <v>4.2403874054672198E-2</v>
      </c>
      <c r="M12" s="14"/>
      <c r="N12" s="14">
        <v>3.7816972837158402E-2</v>
      </c>
      <c r="O12" s="14">
        <v>4.7009269287429399E-2</v>
      </c>
      <c r="P12" s="14"/>
      <c r="Q12" s="14">
        <v>0</v>
      </c>
      <c r="R12" s="14">
        <v>3.7017408211615303E-2</v>
      </c>
      <c r="S12" s="14">
        <v>4.1570373932506503E-2</v>
      </c>
      <c r="T12" s="14">
        <v>5.2792588940033601E-2</v>
      </c>
      <c r="U12" s="14">
        <v>0.102354871594458</v>
      </c>
      <c r="V12" s="14">
        <v>4.6267651227870299E-2</v>
      </c>
      <c r="W12" s="14">
        <v>7.9557702272543204E-2</v>
      </c>
      <c r="X12" s="14">
        <v>1.80542926616113E-2</v>
      </c>
      <c r="Y12" s="14">
        <v>4.4543162947256597E-2</v>
      </c>
      <c r="Z12" s="14">
        <v>6.2356477082101097E-2</v>
      </c>
      <c r="AA12" s="14"/>
      <c r="AB12" s="14">
        <v>3.3760626813581301E-2</v>
      </c>
      <c r="AC12" s="14">
        <v>2.7731607726439501E-2</v>
      </c>
      <c r="AD12" s="14">
        <v>7.3433840785232102E-2</v>
      </c>
      <c r="AE12" s="14"/>
      <c r="AF12" s="14">
        <v>2.22518329971364E-2</v>
      </c>
      <c r="AG12" s="14">
        <v>8.5710418463244398E-2</v>
      </c>
      <c r="AH12" s="14">
        <v>3.0717847012413601E-2</v>
      </c>
      <c r="AI12" s="14">
        <v>1.9911827494256101E-2</v>
      </c>
      <c r="AJ12" s="14"/>
      <c r="AK12" s="14">
        <v>2.01375688329626E-2</v>
      </c>
      <c r="AL12" s="14">
        <v>7.9699242398723197E-2</v>
      </c>
      <c r="AM12" s="14">
        <v>6.8356311205278006E-2</v>
      </c>
      <c r="AN12" s="14">
        <v>0</v>
      </c>
      <c r="AO12" s="14"/>
      <c r="AP12" s="14">
        <v>2.4903905510779801E-2</v>
      </c>
      <c r="AQ12" s="14">
        <v>1.6261000504236098E-2</v>
      </c>
      <c r="AR12" s="14">
        <v>8.9047521206496505E-2</v>
      </c>
      <c r="AS12" s="14"/>
      <c r="AT12" s="14">
        <v>3.2709425619216199E-2</v>
      </c>
      <c r="AU12" s="14">
        <v>3.3617658465303298E-2</v>
      </c>
      <c r="AV12" s="14">
        <v>0.131973760728676</v>
      </c>
      <c r="AW12" s="14"/>
      <c r="AX12" s="14">
        <v>1.3815866307621201E-2</v>
      </c>
      <c r="AY12" s="14">
        <v>3.10184023187682E-2</v>
      </c>
      <c r="AZ12" s="14">
        <v>9.62578441392586E-2</v>
      </c>
      <c r="BA12" s="14"/>
      <c r="BB12" s="14">
        <v>6.9180314349320995E-2</v>
      </c>
      <c r="BC12" s="14">
        <v>2.5632849902375399E-2</v>
      </c>
      <c r="BD12" s="14"/>
      <c r="BE12" s="14">
        <v>4.5838012601719297E-2</v>
      </c>
      <c r="BF12" s="14">
        <v>4.4677264247151301E-2</v>
      </c>
      <c r="BG12" s="14"/>
      <c r="BH12" s="14">
        <v>5.4955444430375297E-2</v>
      </c>
      <c r="BI12" s="14">
        <v>4.28485232489881E-2</v>
      </c>
    </row>
    <row r="13" spans="2:61" x14ac:dyDescent="0.35">
      <c r="B13" s="15" t="s">
        <v>276</v>
      </c>
      <c r="C13" s="14">
        <v>2.55319435380537E-2</v>
      </c>
      <c r="D13" s="14">
        <v>4.6257954481701898E-2</v>
      </c>
      <c r="E13" s="14">
        <v>5.9590798870975802E-3</v>
      </c>
      <c r="F13" s="14"/>
      <c r="G13" s="14">
        <v>2.2155573584807301E-2</v>
      </c>
      <c r="H13" s="14">
        <v>2.8654037344206899E-2</v>
      </c>
      <c r="I13" s="14">
        <v>2.10504450849982E-2</v>
      </c>
      <c r="J13" s="14">
        <v>9.4410669170890103E-3</v>
      </c>
      <c r="K13" s="14">
        <v>3.7170453237193903E-2</v>
      </c>
      <c r="L13" s="14">
        <v>3.99770567340825E-2</v>
      </c>
      <c r="M13" s="14"/>
      <c r="N13" s="14">
        <v>3.1879894897728703E-2</v>
      </c>
      <c r="O13" s="14">
        <v>2.42646304765732E-2</v>
      </c>
      <c r="P13" s="14"/>
      <c r="Q13" s="14">
        <v>3.9674612836035399E-2</v>
      </c>
      <c r="R13" s="14">
        <v>1.6734225044684199E-2</v>
      </c>
      <c r="S13" s="14">
        <v>0</v>
      </c>
      <c r="T13" s="14">
        <v>0</v>
      </c>
      <c r="U13" s="14">
        <v>5.1695167931684403E-2</v>
      </c>
      <c r="V13" s="14">
        <v>5.8093934090487E-2</v>
      </c>
      <c r="W13" s="14">
        <v>3.5397463468117403E-2</v>
      </c>
      <c r="X13" s="14">
        <v>1.7450402441651601E-2</v>
      </c>
      <c r="Y13" s="14">
        <v>1.2795683242716399E-2</v>
      </c>
      <c r="Z13" s="14">
        <v>5.5968837907117298E-2</v>
      </c>
      <c r="AA13" s="14"/>
      <c r="AB13" s="14">
        <v>1.1310571715882799E-2</v>
      </c>
      <c r="AC13" s="14">
        <v>1.44067430917622E-2</v>
      </c>
      <c r="AD13" s="14">
        <v>4.7696187114018497E-2</v>
      </c>
      <c r="AE13" s="14"/>
      <c r="AF13" s="14">
        <v>9.8969713015828499E-3</v>
      </c>
      <c r="AG13" s="14">
        <v>5.2226557844074699E-2</v>
      </c>
      <c r="AH13" s="14">
        <v>0</v>
      </c>
      <c r="AI13" s="14">
        <v>0</v>
      </c>
      <c r="AJ13" s="14"/>
      <c r="AK13" s="14">
        <v>1.0533704678375199E-2</v>
      </c>
      <c r="AL13" s="14">
        <v>4.0190530635911097E-2</v>
      </c>
      <c r="AM13" s="14">
        <v>2.98259076909577E-2</v>
      </c>
      <c r="AN13" s="14">
        <v>0</v>
      </c>
      <c r="AO13" s="14"/>
      <c r="AP13" s="14">
        <v>0</v>
      </c>
      <c r="AQ13" s="14">
        <v>1.52425465419504E-2</v>
      </c>
      <c r="AR13" s="14">
        <v>4.9516892184134E-2</v>
      </c>
      <c r="AS13" s="14"/>
      <c r="AT13" s="14">
        <v>9.7609493161957498E-3</v>
      </c>
      <c r="AU13" s="14">
        <v>1.2385179708463E-2</v>
      </c>
      <c r="AV13" s="14">
        <v>0.115060616545577</v>
      </c>
      <c r="AW13" s="14"/>
      <c r="AX13" s="14">
        <v>1.6513760296265001E-2</v>
      </c>
      <c r="AY13" s="14">
        <v>9.0638851160808592E-3</v>
      </c>
      <c r="AZ13" s="14">
        <v>6.2806295006257007E-2</v>
      </c>
      <c r="BA13" s="14"/>
      <c r="BB13" s="14">
        <v>2.0084227153748E-2</v>
      </c>
      <c r="BC13" s="14">
        <v>3.36461507016955E-2</v>
      </c>
      <c r="BD13" s="14"/>
      <c r="BE13" s="14">
        <v>1.55768450746203E-2</v>
      </c>
      <c r="BF13" s="14">
        <v>4.7809195790292802E-2</v>
      </c>
      <c r="BG13" s="14"/>
      <c r="BH13" s="14">
        <v>4.0101703955704997E-2</v>
      </c>
      <c r="BI13" s="14">
        <v>2.1486658403140301E-2</v>
      </c>
    </row>
    <row r="14" spans="2:61" x14ac:dyDescent="0.35">
      <c r="B14" s="15" t="s">
        <v>86</v>
      </c>
      <c r="C14" s="20">
        <v>6.2735173948349904E-2</v>
      </c>
      <c r="D14" s="20">
        <v>5.7478703179921799E-2</v>
      </c>
      <c r="E14" s="20">
        <v>6.8198867841430894E-2</v>
      </c>
      <c r="F14" s="20"/>
      <c r="G14" s="20">
        <v>1.82217793922081E-2</v>
      </c>
      <c r="H14" s="20">
        <v>5.4386459505088101E-2</v>
      </c>
      <c r="I14" s="20">
        <v>4.8857416902962698E-2</v>
      </c>
      <c r="J14" s="20">
        <v>5.3699363276173903E-2</v>
      </c>
      <c r="K14" s="20">
        <v>6.3961366598391398E-2</v>
      </c>
      <c r="L14" s="20">
        <v>0.14179712848637599</v>
      </c>
      <c r="M14" s="20"/>
      <c r="N14" s="20">
        <v>8.0473799686813396E-2</v>
      </c>
      <c r="O14" s="20">
        <v>5.9193812205429901E-2</v>
      </c>
      <c r="P14" s="20"/>
      <c r="Q14" s="20">
        <v>8.9356817338505798E-2</v>
      </c>
      <c r="R14" s="20">
        <v>8.0950244833502702E-2</v>
      </c>
      <c r="S14" s="20">
        <v>9.7054874643471706E-2</v>
      </c>
      <c r="T14" s="20">
        <v>2.7563547741209001E-2</v>
      </c>
      <c r="U14" s="20">
        <v>0</v>
      </c>
      <c r="V14" s="20">
        <v>6.2313079558196302E-2</v>
      </c>
      <c r="W14" s="20">
        <v>5.8399072129938202E-2</v>
      </c>
      <c r="X14" s="20">
        <v>3.6841211181727201E-2</v>
      </c>
      <c r="Y14" s="20">
        <v>3.7115242721992701E-2</v>
      </c>
      <c r="Z14" s="20">
        <v>0.191741684245963</v>
      </c>
      <c r="AA14" s="20"/>
      <c r="AB14" s="20">
        <v>4.2960742693380301E-2</v>
      </c>
      <c r="AC14" s="20">
        <v>5.7146046133239897E-2</v>
      </c>
      <c r="AD14" s="20">
        <v>6.20591982954352E-2</v>
      </c>
      <c r="AE14" s="20"/>
      <c r="AF14" s="20">
        <v>6.0004090867325402E-2</v>
      </c>
      <c r="AG14" s="20">
        <v>4.4887339798124801E-2</v>
      </c>
      <c r="AH14" s="20">
        <v>3.0892689431243299E-2</v>
      </c>
      <c r="AI14" s="20">
        <v>9.9611707094178797E-2</v>
      </c>
      <c r="AJ14" s="20"/>
      <c r="AK14" s="20">
        <v>5.2280661919294202E-2</v>
      </c>
      <c r="AL14" s="20">
        <v>4.7099870429628099E-2</v>
      </c>
      <c r="AM14" s="20">
        <v>9.0367753275236704E-2</v>
      </c>
      <c r="AN14" s="20">
        <v>0</v>
      </c>
      <c r="AO14" s="20"/>
      <c r="AP14" s="20">
        <v>6.7971283428687801E-2</v>
      </c>
      <c r="AQ14" s="20">
        <v>3.5295442334935499E-2</v>
      </c>
      <c r="AR14" s="20">
        <v>6.2294557587100903E-2</v>
      </c>
      <c r="AS14" s="20"/>
      <c r="AT14" s="20">
        <v>2.42815894579574E-2</v>
      </c>
      <c r="AU14" s="20">
        <v>7.2518039369813297E-2</v>
      </c>
      <c r="AV14" s="20">
        <v>7.8585564522580406E-2</v>
      </c>
      <c r="AW14" s="20"/>
      <c r="AX14" s="20">
        <v>2.95124746791087E-2</v>
      </c>
      <c r="AY14" s="20">
        <v>7.2319225725201802E-2</v>
      </c>
      <c r="AZ14" s="20">
        <v>5.4505603431064698E-2</v>
      </c>
      <c r="BA14" s="20"/>
      <c r="BB14" s="20">
        <v>2.7531529151437101E-2</v>
      </c>
      <c r="BC14" s="20">
        <v>9.80823015247375E-2</v>
      </c>
      <c r="BD14" s="20"/>
      <c r="BE14" s="20">
        <v>5.0347839356487303E-2</v>
      </c>
      <c r="BF14" s="20">
        <v>9.0455218953373107E-2</v>
      </c>
      <c r="BG14" s="20"/>
      <c r="BH14" s="20">
        <v>4.8052826411209101E-2</v>
      </c>
      <c r="BI14" s="20">
        <v>6.6811718828639996E-2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789</v>
      </c>
      <c r="D7" s="10">
        <v>443</v>
      </c>
      <c r="E7" s="10">
        <v>343</v>
      </c>
      <c r="F7" s="10"/>
      <c r="G7" s="10">
        <v>111</v>
      </c>
      <c r="H7" s="10">
        <v>162</v>
      </c>
      <c r="I7" s="10">
        <v>162</v>
      </c>
      <c r="J7" s="10">
        <v>125</v>
      </c>
      <c r="K7" s="10">
        <v>111</v>
      </c>
      <c r="L7" s="10">
        <v>118</v>
      </c>
      <c r="M7" s="10"/>
      <c r="N7" s="10">
        <v>177</v>
      </c>
      <c r="O7" s="10">
        <v>612</v>
      </c>
      <c r="P7" s="10"/>
      <c r="Q7" s="10">
        <v>34</v>
      </c>
      <c r="R7" s="10">
        <v>130</v>
      </c>
      <c r="S7" s="10">
        <v>52</v>
      </c>
      <c r="T7" s="10">
        <v>45</v>
      </c>
      <c r="U7" s="10">
        <v>29</v>
      </c>
      <c r="V7" s="10">
        <v>82</v>
      </c>
      <c r="W7" s="10">
        <v>96</v>
      </c>
      <c r="X7" s="10">
        <v>82</v>
      </c>
      <c r="Y7" s="10">
        <v>173</v>
      </c>
      <c r="Z7" s="10">
        <v>26</v>
      </c>
      <c r="AA7" s="10"/>
      <c r="AB7" s="10">
        <v>242</v>
      </c>
      <c r="AC7" s="10">
        <v>196</v>
      </c>
      <c r="AD7" s="10">
        <v>297</v>
      </c>
      <c r="AE7" s="10"/>
      <c r="AF7" s="10">
        <v>339</v>
      </c>
      <c r="AG7" s="10">
        <v>290</v>
      </c>
      <c r="AH7" s="10">
        <v>40</v>
      </c>
      <c r="AI7" s="10">
        <v>106</v>
      </c>
      <c r="AJ7" s="10"/>
      <c r="AK7" s="10">
        <v>306</v>
      </c>
      <c r="AL7" s="10">
        <v>265</v>
      </c>
      <c r="AM7" s="10">
        <v>99</v>
      </c>
      <c r="AN7" s="10">
        <v>8</v>
      </c>
      <c r="AO7" s="10"/>
      <c r="AP7" s="10">
        <v>123</v>
      </c>
      <c r="AQ7" s="10">
        <v>311</v>
      </c>
      <c r="AR7" s="10">
        <v>326</v>
      </c>
      <c r="AS7" s="10"/>
      <c r="AT7" s="10">
        <v>267</v>
      </c>
      <c r="AU7" s="10">
        <v>366</v>
      </c>
      <c r="AV7" s="10">
        <v>107</v>
      </c>
      <c r="AW7" s="10"/>
      <c r="AX7" s="10">
        <v>138</v>
      </c>
      <c r="AY7" s="10">
        <v>368</v>
      </c>
      <c r="AZ7" s="10">
        <v>252</v>
      </c>
      <c r="BA7" s="10"/>
      <c r="BB7" s="10">
        <v>141</v>
      </c>
      <c r="BC7" s="10">
        <v>266</v>
      </c>
      <c r="BD7" s="10"/>
      <c r="BE7" s="10">
        <v>553</v>
      </c>
      <c r="BF7" s="10">
        <v>236</v>
      </c>
      <c r="BG7" s="10"/>
      <c r="BH7" s="10">
        <v>176</v>
      </c>
      <c r="BI7" s="10">
        <v>613</v>
      </c>
    </row>
    <row r="8" spans="2:61" ht="30" customHeight="1" x14ac:dyDescent="0.35">
      <c r="B8" s="11" t="s">
        <v>18</v>
      </c>
      <c r="C8" s="11">
        <v>792</v>
      </c>
      <c r="D8" s="11">
        <v>411</v>
      </c>
      <c r="E8" s="11">
        <v>378</v>
      </c>
      <c r="F8" s="11"/>
      <c r="G8" s="11">
        <v>95</v>
      </c>
      <c r="H8" s="11">
        <v>144</v>
      </c>
      <c r="I8" s="11">
        <v>156</v>
      </c>
      <c r="J8" s="11">
        <v>130</v>
      </c>
      <c r="K8" s="11">
        <v>104</v>
      </c>
      <c r="L8" s="11">
        <v>162</v>
      </c>
      <c r="M8" s="11"/>
      <c r="N8" s="11">
        <v>161</v>
      </c>
      <c r="O8" s="11">
        <v>631</v>
      </c>
      <c r="P8" s="11"/>
      <c r="Q8" s="11">
        <v>34</v>
      </c>
      <c r="R8" s="11">
        <v>138</v>
      </c>
      <c r="S8" s="11">
        <v>51</v>
      </c>
      <c r="T8" s="11">
        <v>48</v>
      </c>
      <c r="U8" s="11">
        <v>29</v>
      </c>
      <c r="V8" s="11">
        <v>79</v>
      </c>
      <c r="W8" s="11">
        <v>96</v>
      </c>
      <c r="X8" s="11">
        <v>83</v>
      </c>
      <c r="Y8" s="11">
        <v>168</v>
      </c>
      <c r="Z8" s="11">
        <v>29</v>
      </c>
      <c r="AA8" s="11"/>
      <c r="AB8" s="11">
        <v>242</v>
      </c>
      <c r="AC8" s="11">
        <v>199</v>
      </c>
      <c r="AD8" s="11">
        <v>294</v>
      </c>
      <c r="AE8" s="11"/>
      <c r="AF8" s="11">
        <v>339</v>
      </c>
      <c r="AG8" s="11">
        <v>289</v>
      </c>
      <c r="AH8" s="11">
        <v>39</v>
      </c>
      <c r="AI8" s="11">
        <v>112</v>
      </c>
      <c r="AJ8" s="11"/>
      <c r="AK8" s="11">
        <v>303</v>
      </c>
      <c r="AL8" s="11">
        <v>260</v>
      </c>
      <c r="AM8" s="11">
        <v>105</v>
      </c>
      <c r="AN8" s="11">
        <v>7</v>
      </c>
      <c r="AO8" s="11"/>
      <c r="AP8" s="11">
        <v>128</v>
      </c>
      <c r="AQ8" s="11">
        <v>305</v>
      </c>
      <c r="AR8" s="11">
        <v>323</v>
      </c>
      <c r="AS8" s="11"/>
      <c r="AT8" s="11">
        <v>263</v>
      </c>
      <c r="AU8" s="11">
        <v>371</v>
      </c>
      <c r="AV8" s="11">
        <v>101</v>
      </c>
      <c r="AW8" s="11"/>
      <c r="AX8" s="11">
        <v>135</v>
      </c>
      <c r="AY8" s="11">
        <v>376</v>
      </c>
      <c r="AZ8" s="11">
        <v>244</v>
      </c>
      <c r="BA8" s="11"/>
      <c r="BB8" s="11">
        <v>128</v>
      </c>
      <c r="BC8" s="11">
        <v>279</v>
      </c>
      <c r="BD8" s="11"/>
      <c r="BE8" s="11">
        <v>546</v>
      </c>
      <c r="BF8" s="11">
        <v>246</v>
      </c>
      <c r="BG8" s="11"/>
      <c r="BH8" s="11">
        <v>171</v>
      </c>
      <c r="BI8" s="11">
        <v>621</v>
      </c>
    </row>
    <row r="9" spans="2:61" x14ac:dyDescent="0.35">
      <c r="B9" s="15" t="s">
        <v>272</v>
      </c>
      <c r="C9" s="14">
        <v>0.23739621502213001</v>
      </c>
      <c r="D9" s="14">
        <v>0.23911428574646601</v>
      </c>
      <c r="E9" s="14">
        <v>0.23453580808481</v>
      </c>
      <c r="F9" s="14"/>
      <c r="G9" s="14">
        <v>0.23449553119442201</v>
      </c>
      <c r="H9" s="14">
        <v>0.29106883497698</v>
      </c>
      <c r="I9" s="14">
        <v>0.24391452070098099</v>
      </c>
      <c r="J9" s="14">
        <v>0.15496715655087301</v>
      </c>
      <c r="K9" s="14">
        <v>0.21517370294672999</v>
      </c>
      <c r="L9" s="14">
        <v>0.26579173828430502</v>
      </c>
      <c r="M9" s="14"/>
      <c r="N9" s="14">
        <v>0.33018091664878502</v>
      </c>
      <c r="O9" s="14">
        <v>0.21368579923638001</v>
      </c>
      <c r="P9" s="14"/>
      <c r="Q9" s="14">
        <v>8.5644789423354295E-2</v>
      </c>
      <c r="R9" s="14">
        <v>0.21806231582087801</v>
      </c>
      <c r="S9" s="14">
        <v>0.123350698711542</v>
      </c>
      <c r="T9" s="14">
        <v>0.15377438517092501</v>
      </c>
      <c r="U9" s="14">
        <v>0.221186764069841</v>
      </c>
      <c r="V9" s="14">
        <v>0.322836970694035</v>
      </c>
      <c r="W9" s="14">
        <v>0.237932833061928</v>
      </c>
      <c r="X9" s="14">
        <v>0.226689354626148</v>
      </c>
      <c r="Y9" s="14">
        <v>0.28827063252909402</v>
      </c>
      <c r="Z9" s="14">
        <v>0.123423439377633</v>
      </c>
      <c r="AA9" s="14"/>
      <c r="AB9" s="14">
        <v>0.47000520942217999</v>
      </c>
      <c r="AC9" s="14">
        <v>0.17692872002996901</v>
      </c>
      <c r="AD9" s="14">
        <v>0.10513347582038</v>
      </c>
      <c r="AE9" s="14"/>
      <c r="AF9" s="14">
        <v>0.42858400129066299</v>
      </c>
      <c r="AG9" s="14">
        <v>7.2714933894180905E-2</v>
      </c>
      <c r="AH9" s="14">
        <v>0.115300220870466</v>
      </c>
      <c r="AI9" s="14">
        <v>0.13855410331620999</v>
      </c>
      <c r="AJ9" s="14"/>
      <c r="AK9" s="14">
        <v>0.44529887522493999</v>
      </c>
      <c r="AL9" s="14">
        <v>8.5812684238057199E-2</v>
      </c>
      <c r="AM9" s="14">
        <v>0.12736929960781099</v>
      </c>
      <c r="AN9" s="14">
        <v>0</v>
      </c>
      <c r="AO9" s="14"/>
      <c r="AP9" s="14">
        <v>0.69946245388560702</v>
      </c>
      <c r="AQ9" s="14">
        <v>0.23123090278358299</v>
      </c>
      <c r="AR9" s="14">
        <v>8.1783175857641999E-2</v>
      </c>
      <c r="AS9" s="14"/>
      <c r="AT9" s="14">
        <v>0.43825502357408003</v>
      </c>
      <c r="AU9" s="14">
        <v>0.154510994978592</v>
      </c>
      <c r="AV9" s="14">
        <v>0.107690382794443</v>
      </c>
      <c r="AW9" s="14"/>
      <c r="AX9" s="14">
        <v>0.52468055739318298</v>
      </c>
      <c r="AY9" s="14">
        <v>0.22459459297201101</v>
      </c>
      <c r="AZ9" s="14">
        <v>0.119164783481352</v>
      </c>
      <c r="BA9" s="14"/>
      <c r="BB9" s="14">
        <v>0.36768707952595098</v>
      </c>
      <c r="BC9" s="14">
        <v>0.22718247023646301</v>
      </c>
      <c r="BD9" s="14"/>
      <c r="BE9" s="14">
        <v>0.275767114750753</v>
      </c>
      <c r="BF9" s="14">
        <v>0.15209721392956699</v>
      </c>
      <c r="BG9" s="14"/>
      <c r="BH9" s="14">
        <v>0.23554806898081501</v>
      </c>
      <c r="BI9" s="14">
        <v>0.23790595946717499</v>
      </c>
    </row>
    <row r="10" spans="2:61" x14ac:dyDescent="0.35">
      <c r="B10" s="15" t="s">
        <v>273</v>
      </c>
      <c r="C10" s="14">
        <v>0.256041003523099</v>
      </c>
      <c r="D10" s="14">
        <v>0.26073035313534698</v>
      </c>
      <c r="E10" s="14">
        <v>0.25086102137016503</v>
      </c>
      <c r="F10" s="14"/>
      <c r="G10" s="14">
        <v>0.37875390192661101</v>
      </c>
      <c r="H10" s="14">
        <v>0.231922277153425</v>
      </c>
      <c r="I10" s="14">
        <v>0.18692905237791299</v>
      </c>
      <c r="J10" s="14">
        <v>0.33109757690299002</v>
      </c>
      <c r="K10" s="14">
        <v>0.26491566129529298</v>
      </c>
      <c r="L10" s="14">
        <v>0.205808415036001</v>
      </c>
      <c r="M10" s="14"/>
      <c r="N10" s="14">
        <v>0.29094852190078402</v>
      </c>
      <c r="O10" s="14">
        <v>0.247120656092184</v>
      </c>
      <c r="P10" s="14"/>
      <c r="Q10" s="14">
        <v>0.32193497857373299</v>
      </c>
      <c r="R10" s="14">
        <v>0.25523913176946</v>
      </c>
      <c r="S10" s="14">
        <v>0.26569035256934698</v>
      </c>
      <c r="T10" s="14">
        <v>0.18379540183520199</v>
      </c>
      <c r="U10" s="14">
        <v>0.24831533497765099</v>
      </c>
      <c r="V10" s="14">
        <v>0.322409670481551</v>
      </c>
      <c r="W10" s="14">
        <v>0.238972706399634</v>
      </c>
      <c r="X10" s="14">
        <v>0.27977296751957498</v>
      </c>
      <c r="Y10" s="14">
        <v>0.25304486969475698</v>
      </c>
      <c r="Z10" s="14">
        <v>0.14612426385871</v>
      </c>
      <c r="AA10" s="14"/>
      <c r="AB10" s="14">
        <v>0.30038911429356602</v>
      </c>
      <c r="AC10" s="14">
        <v>0.288262773651836</v>
      </c>
      <c r="AD10" s="14">
        <v>0.22229043403884799</v>
      </c>
      <c r="AE10" s="14"/>
      <c r="AF10" s="14">
        <v>0.29122857743981601</v>
      </c>
      <c r="AG10" s="14">
        <v>0.20828902454191101</v>
      </c>
      <c r="AH10" s="14">
        <v>0.28925947671529401</v>
      </c>
      <c r="AI10" s="14">
        <v>0.27616225231165797</v>
      </c>
      <c r="AJ10" s="14"/>
      <c r="AK10" s="14">
        <v>0.29587825395686701</v>
      </c>
      <c r="AL10" s="14">
        <v>0.239013694817161</v>
      </c>
      <c r="AM10" s="14">
        <v>0.233730776767369</v>
      </c>
      <c r="AN10" s="14">
        <v>0.72147961909758296</v>
      </c>
      <c r="AO10" s="14"/>
      <c r="AP10" s="14">
        <v>0.23523202649518099</v>
      </c>
      <c r="AQ10" s="14">
        <v>0.37640294270194402</v>
      </c>
      <c r="AR10" s="14">
        <v>0.168665988433047</v>
      </c>
      <c r="AS10" s="14"/>
      <c r="AT10" s="14">
        <v>0.24968768206544201</v>
      </c>
      <c r="AU10" s="14">
        <v>0.29843016658293697</v>
      </c>
      <c r="AV10" s="14">
        <v>0.18737987789476801</v>
      </c>
      <c r="AW10" s="14"/>
      <c r="AX10" s="14">
        <v>0.266378988863057</v>
      </c>
      <c r="AY10" s="14">
        <v>0.29279688349518801</v>
      </c>
      <c r="AZ10" s="14">
        <v>0.218692102117057</v>
      </c>
      <c r="BA10" s="14"/>
      <c r="BB10" s="14">
        <v>0.23539887851712599</v>
      </c>
      <c r="BC10" s="14">
        <v>0.26567554829698098</v>
      </c>
      <c r="BD10" s="14"/>
      <c r="BE10" s="14">
        <v>0.26903720210082599</v>
      </c>
      <c r="BF10" s="14">
        <v>0.227150287784846</v>
      </c>
      <c r="BG10" s="14"/>
      <c r="BH10" s="14">
        <v>0.19293268564504701</v>
      </c>
      <c r="BI10" s="14">
        <v>0.27344715744997999</v>
      </c>
    </row>
    <row r="11" spans="2:61" x14ac:dyDescent="0.35">
      <c r="B11" s="15" t="s">
        <v>274</v>
      </c>
      <c r="C11" s="14">
        <v>0.275986193696167</v>
      </c>
      <c r="D11" s="14">
        <v>0.23294119576398001</v>
      </c>
      <c r="E11" s="14">
        <v>0.32485467445067701</v>
      </c>
      <c r="F11" s="14"/>
      <c r="G11" s="14">
        <v>0.25506718743690299</v>
      </c>
      <c r="H11" s="14">
        <v>0.24359649495477001</v>
      </c>
      <c r="I11" s="14">
        <v>0.27830434354747902</v>
      </c>
      <c r="J11" s="14">
        <v>0.31871367174061499</v>
      </c>
      <c r="K11" s="14">
        <v>0.22913222660177399</v>
      </c>
      <c r="L11" s="14">
        <v>0.31066634333784698</v>
      </c>
      <c r="M11" s="14"/>
      <c r="N11" s="14">
        <v>0.224212172545115</v>
      </c>
      <c r="O11" s="14">
        <v>0.28921664598916602</v>
      </c>
      <c r="P11" s="14"/>
      <c r="Q11" s="14">
        <v>0.40941390452366899</v>
      </c>
      <c r="R11" s="14">
        <v>0.32774357841669599</v>
      </c>
      <c r="S11" s="14">
        <v>0.33476786804729503</v>
      </c>
      <c r="T11" s="14">
        <v>0.30824737666902002</v>
      </c>
      <c r="U11" s="14">
        <v>0.26391937245325298</v>
      </c>
      <c r="V11" s="14">
        <v>0.181878027620334</v>
      </c>
      <c r="W11" s="14">
        <v>0.259621310989534</v>
      </c>
      <c r="X11" s="14">
        <v>0.243599389214229</v>
      </c>
      <c r="Y11" s="14">
        <v>0.268089760776688</v>
      </c>
      <c r="Z11" s="14">
        <v>0.34175912046871798</v>
      </c>
      <c r="AA11" s="14"/>
      <c r="AB11" s="14">
        <v>0.15034881789090401</v>
      </c>
      <c r="AC11" s="14">
        <v>0.38255565094195898</v>
      </c>
      <c r="AD11" s="14">
        <v>0.27230282071816198</v>
      </c>
      <c r="AE11" s="14"/>
      <c r="AF11" s="14">
        <v>0.19012363118196801</v>
      </c>
      <c r="AG11" s="14">
        <v>0.28198081025178101</v>
      </c>
      <c r="AH11" s="14">
        <v>0.50726976122018097</v>
      </c>
      <c r="AI11" s="14">
        <v>0.42641034703196801</v>
      </c>
      <c r="AJ11" s="14"/>
      <c r="AK11" s="14">
        <v>0.183301381784201</v>
      </c>
      <c r="AL11" s="14">
        <v>0.26155567431210802</v>
      </c>
      <c r="AM11" s="14">
        <v>0.40822556074532301</v>
      </c>
      <c r="AN11" s="14">
        <v>0.134314762261982</v>
      </c>
      <c r="AO11" s="14"/>
      <c r="AP11" s="14">
        <v>5.6493794342958502E-2</v>
      </c>
      <c r="AQ11" s="14">
        <v>0.28425606506026502</v>
      </c>
      <c r="AR11" s="14">
        <v>0.35663436055763398</v>
      </c>
      <c r="AS11" s="14"/>
      <c r="AT11" s="14">
        <v>0.18284035080473199</v>
      </c>
      <c r="AU11" s="14">
        <v>0.33845653167026601</v>
      </c>
      <c r="AV11" s="14">
        <v>0.21698853982754099</v>
      </c>
      <c r="AW11" s="14"/>
      <c r="AX11" s="14">
        <v>0.14659695270377601</v>
      </c>
      <c r="AY11" s="14">
        <v>0.31223069876037302</v>
      </c>
      <c r="AZ11" s="14">
        <v>0.248309502399954</v>
      </c>
      <c r="BA11" s="14"/>
      <c r="BB11" s="14">
        <v>0.20331236284034801</v>
      </c>
      <c r="BC11" s="14">
        <v>0.25765808347045599</v>
      </c>
      <c r="BD11" s="14"/>
      <c r="BE11" s="14">
        <v>0.243548410550151</v>
      </c>
      <c r="BF11" s="14">
        <v>0.348095800705155</v>
      </c>
      <c r="BG11" s="14"/>
      <c r="BH11" s="14">
        <v>0.29418462020261799</v>
      </c>
      <c r="BI11" s="14">
        <v>0.27096681394324101</v>
      </c>
    </row>
    <row r="12" spans="2:61" x14ac:dyDescent="0.35">
      <c r="B12" s="15" t="s">
        <v>275</v>
      </c>
      <c r="C12" s="14">
        <v>8.27249374370959E-2</v>
      </c>
      <c r="D12" s="14">
        <v>9.0847287689305098E-2</v>
      </c>
      <c r="E12" s="14">
        <v>7.17166310996082E-2</v>
      </c>
      <c r="F12" s="14"/>
      <c r="G12" s="14">
        <v>7.41545530829541E-2</v>
      </c>
      <c r="H12" s="14">
        <v>9.8828739171225796E-2</v>
      </c>
      <c r="I12" s="14">
        <v>0.121491594098388</v>
      </c>
      <c r="J12" s="14">
        <v>5.5195846658578802E-2</v>
      </c>
      <c r="K12" s="14">
        <v>7.0973977909895902E-2</v>
      </c>
      <c r="L12" s="14">
        <v>6.5775040209653204E-2</v>
      </c>
      <c r="M12" s="14"/>
      <c r="N12" s="14">
        <v>7.05082576858648E-2</v>
      </c>
      <c r="O12" s="14">
        <v>8.5846815843178201E-2</v>
      </c>
      <c r="P12" s="14"/>
      <c r="Q12" s="14">
        <v>5.5593176995669902E-2</v>
      </c>
      <c r="R12" s="14">
        <v>4.55941044251E-2</v>
      </c>
      <c r="S12" s="14">
        <v>0.120232124251049</v>
      </c>
      <c r="T12" s="14">
        <v>0.21011464492149101</v>
      </c>
      <c r="U12" s="14">
        <v>0.127180420005987</v>
      </c>
      <c r="V12" s="14">
        <v>6.2235544257169102E-2</v>
      </c>
      <c r="W12" s="14">
        <v>7.9287472256898195E-2</v>
      </c>
      <c r="X12" s="14">
        <v>9.8272807206317495E-2</v>
      </c>
      <c r="Y12" s="14">
        <v>7.0917741168063694E-2</v>
      </c>
      <c r="Z12" s="14">
        <v>3.3835801720593903E-2</v>
      </c>
      <c r="AA12" s="14"/>
      <c r="AB12" s="14">
        <v>4.3369561247125897E-2</v>
      </c>
      <c r="AC12" s="14">
        <v>7.7483371399957202E-2</v>
      </c>
      <c r="AD12" s="14">
        <v>0.123918943105066</v>
      </c>
      <c r="AE12" s="14"/>
      <c r="AF12" s="14">
        <v>4.2339846142112003E-2</v>
      </c>
      <c r="AG12" s="14">
        <v>0.13995948035356501</v>
      </c>
      <c r="AH12" s="14">
        <v>6.7098139713505797E-2</v>
      </c>
      <c r="AI12" s="14">
        <v>5.8107191689456897E-2</v>
      </c>
      <c r="AJ12" s="14"/>
      <c r="AK12" s="14">
        <v>2.81779573889911E-2</v>
      </c>
      <c r="AL12" s="14">
        <v>0.14399850109950299</v>
      </c>
      <c r="AM12" s="14">
        <v>9.2416034376657699E-2</v>
      </c>
      <c r="AN12" s="14">
        <v>0.14420561864043399</v>
      </c>
      <c r="AO12" s="14"/>
      <c r="AP12" s="14">
        <v>0</v>
      </c>
      <c r="AQ12" s="14">
        <v>5.2003743714110803E-2</v>
      </c>
      <c r="AR12" s="14">
        <v>0.144344801630168</v>
      </c>
      <c r="AS12" s="14"/>
      <c r="AT12" s="14">
        <v>4.62139467518538E-2</v>
      </c>
      <c r="AU12" s="14">
        <v>7.3141166220403397E-2</v>
      </c>
      <c r="AV12" s="14">
        <v>0.17083230094719801</v>
      </c>
      <c r="AW12" s="14"/>
      <c r="AX12" s="14">
        <v>1.9967668357302699E-2</v>
      </c>
      <c r="AY12" s="14">
        <v>6.0745148274978303E-2</v>
      </c>
      <c r="AZ12" s="14">
        <v>0.15318804488232399</v>
      </c>
      <c r="BA12" s="14"/>
      <c r="BB12" s="14">
        <v>0.105315923843492</v>
      </c>
      <c r="BC12" s="14">
        <v>8.2702027483198798E-2</v>
      </c>
      <c r="BD12" s="14"/>
      <c r="BE12" s="14">
        <v>7.3600608974290299E-2</v>
      </c>
      <c r="BF12" s="14">
        <v>0.10300843636524799</v>
      </c>
      <c r="BG12" s="14"/>
      <c r="BH12" s="14">
        <v>7.935487192066E-2</v>
      </c>
      <c r="BI12" s="14">
        <v>8.3654448491979394E-2</v>
      </c>
    </row>
    <row r="13" spans="2:61" x14ac:dyDescent="0.35">
      <c r="B13" s="15" t="s">
        <v>276</v>
      </c>
      <c r="C13" s="14">
        <v>0.100037753130787</v>
      </c>
      <c r="D13" s="14">
        <v>0.14852209204470601</v>
      </c>
      <c r="E13" s="14">
        <v>4.8166655604228802E-2</v>
      </c>
      <c r="F13" s="14"/>
      <c r="G13" s="14">
        <v>2.7244618411583699E-2</v>
      </c>
      <c r="H13" s="14">
        <v>0.10817410845695601</v>
      </c>
      <c r="I13" s="14">
        <v>0.12044650544718399</v>
      </c>
      <c r="J13" s="14">
        <v>8.9998387277517897E-2</v>
      </c>
      <c r="K13" s="14">
        <v>0.173372883050632</v>
      </c>
      <c r="L13" s="14">
        <v>7.6760098228923698E-2</v>
      </c>
      <c r="M13" s="14"/>
      <c r="N13" s="14">
        <v>6.9287428168687396E-2</v>
      </c>
      <c r="O13" s="14">
        <v>0.10789576180695901</v>
      </c>
      <c r="P13" s="14"/>
      <c r="Q13" s="14">
        <v>8.9058856699847699E-2</v>
      </c>
      <c r="R13" s="14">
        <v>7.8139316022160094E-2</v>
      </c>
      <c r="S13" s="14">
        <v>5.7353614425561902E-2</v>
      </c>
      <c r="T13" s="14">
        <v>0.123061397785692</v>
      </c>
      <c r="U13" s="14">
        <v>0.139398108493268</v>
      </c>
      <c r="V13" s="14">
        <v>6.40446375181669E-2</v>
      </c>
      <c r="W13" s="14">
        <v>0.15519294105859299</v>
      </c>
      <c r="X13" s="14">
        <v>0.139470529747066</v>
      </c>
      <c r="Y13" s="14">
        <v>9.9086977616594907E-2</v>
      </c>
      <c r="Z13" s="14">
        <v>3.27395481695575E-2</v>
      </c>
      <c r="AA13" s="14"/>
      <c r="AB13" s="14">
        <v>7.7482922076815104E-3</v>
      </c>
      <c r="AC13" s="14">
        <v>4.2258254317325397E-2</v>
      </c>
      <c r="AD13" s="14">
        <v>0.224976520215216</v>
      </c>
      <c r="AE13" s="14"/>
      <c r="AF13" s="14">
        <v>1.05945595386876E-2</v>
      </c>
      <c r="AG13" s="14">
        <v>0.25158716791508601</v>
      </c>
      <c r="AH13" s="14">
        <v>0</v>
      </c>
      <c r="AI13" s="14">
        <v>1.6605518866824501E-2</v>
      </c>
      <c r="AJ13" s="14"/>
      <c r="AK13" s="14">
        <v>5.6671885203447804E-3</v>
      </c>
      <c r="AL13" s="14">
        <v>0.229183685340383</v>
      </c>
      <c r="AM13" s="14">
        <v>8.7403867490910406E-2</v>
      </c>
      <c r="AN13" s="14">
        <v>0</v>
      </c>
      <c r="AO13" s="14"/>
      <c r="AP13" s="14">
        <v>0</v>
      </c>
      <c r="AQ13" s="14">
        <v>2.19772482990497E-2</v>
      </c>
      <c r="AR13" s="14">
        <v>0.221731816999266</v>
      </c>
      <c r="AS13" s="14"/>
      <c r="AT13" s="14">
        <v>6.20765202950673E-2</v>
      </c>
      <c r="AU13" s="14">
        <v>9.1832123894526205E-2</v>
      </c>
      <c r="AV13" s="14">
        <v>0.25872776192136099</v>
      </c>
      <c r="AW13" s="14"/>
      <c r="AX13" s="14">
        <v>2.75788131711504E-2</v>
      </c>
      <c r="AY13" s="14">
        <v>5.8112385774796903E-2</v>
      </c>
      <c r="AZ13" s="14">
        <v>0.22017629357094101</v>
      </c>
      <c r="BA13" s="14"/>
      <c r="BB13" s="14">
        <v>8.2177029920806097E-2</v>
      </c>
      <c r="BC13" s="14">
        <v>0.123956131432225</v>
      </c>
      <c r="BD13" s="14"/>
      <c r="BE13" s="14">
        <v>0.108351274146678</v>
      </c>
      <c r="BF13" s="14">
        <v>8.15566895322552E-2</v>
      </c>
      <c r="BG13" s="14"/>
      <c r="BH13" s="14">
        <v>0.15632938943281599</v>
      </c>
      <c r="BI13" s="14">
        <v>8.4511735020742398E-2</v>
      </c>
    </row>
    <row r="14" spans="2:61" x14ac:dyDescent="0.35">
      <c r="B14" s="15" t="s">
        <v>86</v>
      </c>
      <c r="C14" s="20">
        <v>4.78138971907211E-2</v>
      </c>
      <c r="D14" s="20">
        <v>2.78447856201961E-2</v>
      </c>
      <c r="E14" s="20">
        <v>6.9865209390510899E-2</v>
      </c>
      <c r="F14" s="20"/>
      <c r="G14" s="20">
        <v>3.0284207947526801E-2</v>
      </c>
      <c r="H14" s="20">
        <v>2.6409545286642699E-2</v>
      </c>
      <c r="I14" s="20">
        <v>4.8913983828055202E-2</v>
      </c>
      <c r="J14" s="20">
        <v>5.0027360869425802E-2</v>
      </c>
      <c r="K14" s="20">
        <v>4.64315481956755E-2</v>
      </c>
      <c r="L14" s="20">
        <v>7.5198364903269699E-2</v>
      </c>
      <c r="M14" s="20"/>
      <c r="N14" s="20">
        <v>1.48627030507636E-2</v>
      </c>
      <c r="O14" s="20">
        <v>5.6234321032133099E-2</v>
      </c>
      <c r="P14" s="20"/>
      <c r="Q14" s="20">
        <v>3.8354293783725797E-2</v>
      </c>
      <c r="R14" s="20">
        <v>7.5221553545705103E-2</v>
      </c>
      <c r="S14" s="20">
        <v>9.8605341995204404E-2</v>
      </c>
      <c r="T14" s="20">
        <v>2.1006793617669401E-2</v>
      </c>
      <c r="U14" s="20">
        <v>0</v>
      </c>
      <c r="V14" s="20">
        <v>4.6595149428744299E-2</v>
      </c>
      <c r="W14" s="20">
        <v>2.8992736233412399E-2</v>
      </c>
      <c r="X14" s="20">
        <v>1.2194951686664899E-2</v>
      </c>
      <c r="Y14" s="20">
        <v>2.0590018214802899E-2</v>
      </c>
      <c r="Z14" s="20">
        <v>0.32211782640478698</v>
      </c>
      <c r="AA14" s="20"/>
      <c r="AB14" s="20">
        <v>2.8139004938542898E-2</v>
      </c>
      <c r="AC14" s="20">
        <v>3.2511229658953998E-2</v>
      </c>
      <c r="AD14" s="20">
        <v>5.1377806102328297E-2</v>
      </c>
      <c r="AE14" s="20"/>
      <c r="AF14" s="20">
        <v>3.7129384406753702E-2</v>
      </c>
      <c r="AG14" s="20">
        <v>4.5468583043475799E-2</v>
      </c>
      <c r="AH14" s="20">
        <v>2.1072401480553501E-2</v>
      </c>
      <c r="AI14" s="20">
        <v>8.4160586783882996E-2</v>
      </c>
      <c r="AJ14" s="20"/>
      <c r="AK14" s="20">
        <v>4.1676343124656103E-2</v>
      </c>
      <c r="AL14" s="20">
        <v>4.0435760192789202E-2</v>
      </c>
      <c r="AM14" s="20">
        <v>5.0854461011929003E-2</v>
      </c>
      <c r="AN14" s="20">
        <v>0</v>
      </c>
      <c r="AO14" s="20"/>
      <c r="AP14" s="20">
        <v>8.8117252762541301E-3</v>
      </c>
      <c r="AQ14" s="20">
        <v>3.4129097441048202E-2</v>
      </c>
      <c r="AR14" s="20">
        <v>2.6839856522243199E-2</v>
      </c>
      <c r="AS14" s="20"/>
      <c r="AT14" s="20">
        <v>2.0926476508824399E-2</v>
      </c>
      <c r="AU14" s="20">
        <v>4.3629016653276301E-2</v>
      </c>
      <c r="AV14" s="20">
        <v>5.8381136614688398E-2</v>
      </c>
      <c r="AW14" s="20"/>
      <c r="AX14" s="20">
        <v>1.47970195115302E-2</v>
      </c>
      <c r="AY14" s="20">
        <v>5.15202907226531E-2</v>
      </c>
      <c r="AZ14" s="20">
        <v>4.0469273548373298E-2</v>
      </c>
      <c r="BA14" s="20"/>
      <c r="BB14" s="20">
        <v>6.1087253522768897E-3</v>
      </c>
      <c r="BC14" s="20">
        <v>4.2825739080675801E-2</v>
      </c>
      <c r="BD14" s="20"/>
      <c r="BE14" s="20">
        <v>2.9695389477301298E-2</v>
      </c>
      <c r="BF14" s="20">
        <v>8.8091571682928402E-2</v>
      </c>
      <c r="BG14" s="20"/>
      <c r="BH14" s="20">
        <v>4.1650363818044198E-2</v>
      </c>
      <c r="BI14" s="20">
        <v>4.9513885626882401E-2</v>
      </c>
    </row>
    <row r="15" spans="2:61" x14ac:dyDescent="0.35">
      <c r="B15" s="16" t="s">
        <v>199</v>
      </c>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189</v>
      </c>
      <c r="C9" s="14">
        <v>0.25474484276759202</v>
      </c>
      <c r="D9" s="14">
        <v>0.21896180917362501</v>
      </c>
      <c r="E9" s="14">
        <v>0.288850336839029</v>
      </c>
      <c r="F9" s="14"/>
      <c r="G9" s="14">
        <v>0.20013699040260199</v>
      </c>
      <c r="H9" s="14">
        <v>0.27314328814128302</v>
      </c>
      <c r="I9" s="14">
        <v>0.26263858273482799</v>
      </c>
      <c r="J9" s="14">
        <v>0.27906542971926601</v>
      </c>
      <c r="K9" s="14">
        <v>0.23450850842575899</v>
      </c>
      <c r="L9" s="14">
        <v>0.25746328719593198</v>
      </c>
      <c r="M9" s="14"/>
      <c r="N9" s="14">
        <v>0.26175918471385101</v>
      </c>
      <c r="O9" s="14">
        <v>0.25333018556834702</v>
      </c>
      <c r="P9" s="14"/>
      <c r="Q9" s="14">
        <v>0.21297217271055699</v>
      </c>
      <c r="R9" s="14">
        <v>0.25789885426944897</v>
      </c>
      <c r="S9" s="14">
        <v>0.26023831148286503</v>
      </c>
      <c r="T9" s="14">
        <v>0.17593069830962199</v>
      </c>
      <c r="U9" s="14">
        <v>0.219048699675677</v>
      </c>
      <c r="V9" s="14">
        <v>0.369373909597355</v>
      </c>
      <c r="W9" s="14">
        <v>0.21672890484547899</v>
      </c>
      <c r="X9" s="14">
        <v>0.14820097259359299</v>
      </c>
      <c r="Y9" s="14">
        <v>0.30815139467915698</v>
      </c>
      <c r="Z9" s="14">
        <v>0.163157465162063</v>
      </c>
      <c r="AA9" s="14"/>
      <c r="AB9" s="14">
        <v>0.34484524911136499</v>
      </c>
      <c r="AC9" s="14">
        <v>0.200485532830562</v>
      </c>
      <c r="AD9" s="14">
        <v>0.23757513160159699</v>
      </c>
      <c r="AE9" s="14"/>
      <c r="AF9" s="14">
        <v>0.33455467367282998</v>
      </c>
      <c r="AG9" s="14">
        <v>0.21542508900402901</v>
      </c>
      <c r="AH9" s="14">
        <v>0.145720061103569</v>
      </c>
      <c r="AI9" s="14">
        <v>0.17119767383436499</v>
      </c>
      <c r="AJ9" s="14"/>
      <c r="AK9" s="14">
        <v>0.33370969387322102</v>
      </c>
      <c r="AL9" s="14">
        <v>0.223751444887902</v>
      </c>
      <c r="AM9" s="14">
        <v>0.17557741978684399</v>
      </c>
      <c r="AN9" s="14">
        <v>0.16878744166295301</v>
      </c>
      <c r="AO9" s="14"/>
      <c r="AP9" s="14">
        <v>0.47650397961820001</v>
      </c>
      <c r="AQ9" s="14">
        <v>0.247628138509488</v>
      </c>
      <c r="AR9" s="14">
        <v>0.20200586666363701</v>
      </c>
      <c r="AS9" s="14"/>
      <c r="AT9" s="14">
        <v>0.37347955119373</v>
      </c>
      <c r="AU9" s="14">
        <v>0.22512389730024801</v>
      </c>
      <c r="AV9" s="14">
        <v>0.193691185557817</v>
      </c>
      <c r="AW9" s="14"/>
      <c r="AX9" s="14">
        <v>0.487145667886001</v>
      </c>
      <c r="AY9" s="14">
        <v>0.24211089475376099</v>
      </c>
      <c r="AZ9" s="14">
        <v>0.187854637621265</v>
      </c>
      <c r="BA9" s="14"/>
      <c r="BB9" s="14">
        <v>0.34687599009504999</v>
      </c>
      <c r="BC9" s="14">
        <v>0.22741152455903699</v>
      </c>
      <c r="BD9" s="14"/>
      <c r="BE9" s="14">
        <v>0.26647926224718699</v>
      </c>
      <c r="BF9" s="14">
        <v>0.233435946337262</v>
      </c>
      <c r="BG9" s="14"/>
      <c r="BH9" s="14">
        <v>0.278296014808185</v>
      </c>
      <c r="BI9" s="14">
        <v>0.24828974918434099</v>
      </c>
    </row>
    <row r="10" spans="2:61" x14ac:dyDescent="0.35">
      <c r="B10" s="15" t="s">
        <v>190</v>
      </c>
      <c r="C10" s="14">
        <v>0.38393146927727101</v>
      </c>
      <c r="D10" s="14">
        <v>0.41095130102298399</v>
      </c>
      <c r="E10" s="14">
        <v>0.35699486331434699</v>
      </c>
      <c r="F10" s="14"/>
      <c r="G10" s="14">
        <v>0.374968885744904</v>
      </c>
      <c r="H10" s="14">
        <v>0.39357960377478102</v>
      </c>
      <c r="I10" s="14">
        <v>0.351424853301886</v>
      </c>
      <c r="J10" s="14">
        <v>0.35514985702313701</v>
      </c>
      <c r="K10" s="14">
        <v>0.438147669700577</v>
      </c>
      <c r="L10" s="14">
        <v>0.403515364363149</v>
      </c>
      <c r="M10" s="14"/>
      <c r="N10" s="14">
        <v>0.44261678431034701</v>
      </c>
      <c r="O10" s="14">
        <v>0.37209577548908701</v>
      </c>
      <c r="P10" s="14"/>
      <c r="Q10" s="14">
        <v>0.34342185779095602</v>
      </c>
      <c r="R10" s="14">
        <v>0.32626133710258998</v>
      </c>
      <c r="S10" s="14">
        <v>0.37935688791611899</v>
      </c>
      <c r="T10" s="14">
        <v>0.365270201577297</v>
      </c>
      <c r="U10" s="14">
        <v>0.477025808432396</v>
      </c>
      <c r="V10" s="14">
        <v>0.36633587799942602</v>
      </c>
      <c r="W10" s="14">
        <v>0.40280002969687501</v>
      </c>
      <c r="X10" s="14">
        <v>0.39383465126952</v>
      </c>
      <c r="Y10" s="14">
        <v>0.458521049279001</v>
      </c>
      <c r="Z10" s="14">
        <v>0.34011441649489199</v>
      </c>
      <c r="AA10" s="14"/>
      <c r="AB10" s="14">
        <v>0.41400861111849202</v>
      </c>
      <c r="AC10" s="14">
        <v>0.41393269164007601</v>
      </c>
      <c r="AD10" s="14">
        <v>0.36992381594242801</v>
      </c>
      <c r="AE10" s="14"/>
      <c r="AF10" s="14">
        <v>0.39012059913924702</v>
      </c>
      <c r="AG10" s="14">
        <v>0.39440114434378198</v>
      </c>
      <c r="AH10" s="14">
        <v>0.43545972537431299</v>
      </c>
      <c r="AI10" s="14">
        <v>0.35440786412587899</v>
      </c>
      <c r="AJ10" s="14"/>
      <c r="AK10" s="14">
        <v>0.38869617313497101</v>
      </c>
      <c r="AL10" s="14">
        <v>0.40250076506260701</v>
      </c>
      <c r="AM10" s="14">
        <v>0.33797572138392201</v>
      </c>
      <c r="AN10" s="14">
        <v>0.50691822881396897</v>
      </c>
      <c r="AO10" s="14"/>
      <c r="AP10" s="14">
        <v>0.385644330552604</v>
      </c>
      <c r="AQ10" s="14">
        <v>0.46203165367589799</v>
      </c>
      <c r="AR10" s="14">
        <v>0.32177330284420103</v>
      </c>
      <c r="AS10" s="14"/>
      <c r="AT10" s="14">
        <v>0.38068753605065803</v>
      </c>
      <c r="AU10" s="14">
        <v>0.42100898184242302</v>
      </c>
      <c r="AV10" s="14">
        <v>0.36134372784498298</v>
      </c>
      <c r="AW10" s="14"/>
      <c r="AX10" s="14">
        <v>0.33353911592209701</v>
      </c>
      <c r="AY10" s="14">
        <v>0.40697593869226101</v>
      </c>
      <c r="AZ10" s="14">
        <v>0.37501685314039401</v>
      </c>
      <c r="BA10" s="14"/>
      <c r="BB10" s="14">
        <v>0.36186010168272897</v>
      </c>
      <c r="BC10" s="14">
        <v>0.39899963149439499</v>
      </c>
      <c r="BD10" s="14"/>
      <c r="BE10" s="14">
        <v>0.40820315985301298</v>
      </c>
      <c r="BF10" s="14">
        <v>0.33985575325511103</v>
      </c>
      <c r="BG10" s="14"/>
      <c r="BH10" s="14">
        <v>0.333214635236183</v>
      </c>
      <c r="BI10" s="14">
        <v>0.39783234475884799</v>
      </c>
    </row>
    <row r="11" spans="2:61" x14ac:dyDescent="0.35">
      <c r="B11" s="15" t="s">
        <v>82</v>
      </c>
      <c r="C11" s="14">
        <v>0.15091001018003999</v>
      </c>
      <c r="D11" s="14">
        <v>0.15814857839435101</v>
      </c>
      <c r="E11" s="14">
        <v>0.143511723618895</v>
      </c>
      <c r="F11" s="14"/>
      <c r="G11" s="14">
        <v>0.23596650664744101</v>
      </c>
      <c r="H11" s="14">
        <v>0.12695891144354499</v>
      </c>
      <c r="I11" s="14">
        <v>0.14393736539944599</v>
      </c>
      <c r="J11" s="14">
        <v>0.13067443201076301</v>
      </c>
      <c r="K11" s="14">
        <v>0.14327679931624601</v>
      </c>
      <c r="L11" s="14">
        <v>0.14837240497340601</v>
      </c>
      <c r="M11" s="14"/>
      <c r="N11" s="14">
        <v>9.8304682403735494E-2</v>
      </c>
      <c r="O11" s="14">
        <v>0.161519488050891</v>
      </c>
      <c r="P11" s="14"/>
      <c r="Q11" s="14">
        <v>0.19516065350829701</v>
      </c>
      <c r="R11" s="14">
        <v>0.16437799586877</v>
      </c>
      <c r="S11" s="14">
        <v>0.143701174340303</v>
      </c>
      <c r="T11" s="14">
        <v>0.27400344211421601</v>
      </c>
      <c r="U11" s="14">
        <v>0.208359784593381</v>
      </c>
      <c r="V11" s="14">
        <v>0.108407361718741</v>
      </c>
      <c r="W11" s="14">
        <v>0.11985577348741</v>
      </c>
      <c r="X11" s="14">
        <v>0.181602359813408</v>
      </c>
      <c r="Y11" s="14">
        <v>9.1166822043504001E-2</v>
      </c>
      <c r="Z11" s="14">
        <v>0.25135710799101102</v>
      </c>
      <c r="AA11" s="14"/>
      <c r="AB11" s="14">
        <v>0.103822458959098</v>
      </c>
      <c r="AC11" s="14">
        <v>0.17050874988070699</v>
      </c>
      <c r="AD11" s="14">
        <v>0.14402736243124101</v>
      </c>
      <c r="AE11" s="14"/>
      <c r="AF11" s="14">
        <v>0.12969212872014699</v>
      </c>
      <c r="AG11" s="14">
        <v>0.15243424926516999</v>
      </c>
      <c r="AH11" s="14">
        <v>0.23389837788458601</v>
      </c>
      <c r="AI11" s="14">
        <v>0.17609264977481801</v>
      </c>
      <c r="AJ11" s="14"/>
      <c r="AK11" s="14">
        <v>0.12727605639744499</v>
      </c>
      <c r="AL11" s="14">
        <v>0.15277075487060601</v>
      </c>
      <c r="AM11" s="14">
        <v>0.22510310890067001</v>
      </c>
      <c r="AN11" s="14">
        <v>5.8665822258430103E-2</v>
      </c>
      <c r="AO11" s="14"/>
      <c r="AP11" s="14">
        <v>7.4759096831486196E-2</v>
      </c>
      <c r="AQ11" s="14">
        <v>0.142146135177462</v>
      </c>
      <c r="AR11" s="14">
        <v>0.17478113801957301</v>
      </c>
      <c r="AS11" s="14"/>
      <c r="AT11" s="14">
        <v>8.1081062289663094E-2</v>
      </c>
      <c r="AU11" s="14">
        <v>0.16227997922975601</v>
      </c>
      <c r="AV11" s="14">
        <v>0.18986649063775199</v>
      </c>
      <c r="AW11" s="14"/>
      <c r="AX11" s="14">
        <v>7.2836659401400203E-2</v>
      </c>
      <c r="AY11" s="14">
        <v>0.15018670344285501</v>
      </c>
      <c r="AZ11" s="14">
        <v>0.180285053980687</v>
      </c>
      <c r="BA11" s="14"/>
      <c r="BB11" s="14">
        <v>0.11340942301771301</v>
      </c>
      <c r="BC11" s="14">
        <v>0.15279223805081599</v>
      </c>
      <c r="BD11" s="14"/>
      <c r="BE11" s="14">
        <v>0.14322053904026499</v>
      </c>
      <c r="BF11" s="14">
        <v>0.164873559412824</v>
      </c>
      <c r="BG11" s="14"/>
      <c r="BH11" s="14">
        <v>0.185875866118908</v>
      </c>
      <c r="BI11" s="14">
        <v>0.14132628874507799</v>
      </c>
    </row>
    <row r="12" spans="2:61" x14ac:dyDescent="0.35">
      <c r="B12" s="15" t="s">
        <v>191</v>
      </c>
      <c r="C12" s="14">
        <v>0.111407906269781</v>
      </c>
      <c r="D12" s="14">
        <v>0.110465343051964</v>
      </c>
      <c r="E12" s="14">
        <v>0.113102419213252</v>
      </c>
      <c r="F12" s="14"/>
      <c r="G12" s="14">
        <v>0.113897794587111</v>
      </c>
      <c r="H12" s="14">
        <v>0.119857523455996</v>
      </c>
      <c r="I12" s="14">
        <v>0.13939666548073101</v>
      </c>
      <c r="J12" s="14">
        <v>0.10318344220959801</v>
      </c>
      <c r="K12" s="14">
        <v>9.2976733232030803E-2</v>
      </c>
      <c r="L12" s="14">
        <v>9.0090907744798193E-2</v>
      </c>
      <c r="M12" s="14"/>
      <c r="N12" s="14">
        <v>0.12619526270027601</v>
      </c>
      <c r="O12" s="14">
        <v>0.108425582283799</v>
      </c>
      <c r="P12" s="14"/>
      <c r="Q12" s="14">
        <v>0.1031951209901</v>
      </c>
      <c r="R12" s="14">
        <v>0.132535734475525</v>
      </c>
      <c r="S12" s="14">
        <v>0.119224572248554</v>
      </c>
      <c r="T12" s="14">
        <v>0.122140719772385</v>
      </c>
      <c r="U12" s="14">
        <v>2.2009387444359998E-2</v>
      </c>
      <c r="V12" s="14">
        <v>4.8378217810213502E-2</v>
      </c>
      <c r="W12" s="14">
        <v>0.166718579279555</v>
      </c>
      <c r="X12" s="14">
        <v>0.144022972251651</v>
      </c>
      <c r="Y12" s="14">
        <v>8.8715135105929405E-2</v>
      </c>
      <c r="Z12" s="14">
        <v>8.4323946489005097E-2</v>
      </c>
      <c r="AA12" s="14"/>
      <c r="AB12" s="14">
        <v>9.7430602017802903E-2</v>
      </c>
      <c r="AC12" s="14">
        <v>0.13506070538502901</v>
      </c>
      <c r="AD12" s="14">
        <v>0.116872571495914</v>
      </c>
      <c r="AE12" s="14"/>
      <c r="AF12" s="14">
        <v>8.4179318632442504E-2</v>
      </c>
      <c r="AG12" s="14">
        <v>0.12477777367946</v>
      </c>
      <c r="AH12" s="14">
        <v>0.11977535550828899</v>
      </c>
      <c r="AI12" s="14">
        <v>0.15864540199607299</v>
      </c>
      <c r="AJ12" s="14"/>
      <c r="AK12" s="14">
        <v>8.6496962542754297E-2</v>
      </c>
      <c r="AL12" s="14">
        <v>0.12528663037530099</v>
      </c>
      <c r="AM12" s="14">
        <v>0.15682910979416201</v>
      </c>
      <c r="AN12" s="14">
        <v>0.17220726842599801</v>
      </c>
      <c r="AO12" s="14"/>
      <c r="AP12" s="14">
        <v>3.4760092269338599E-2</v>
      </c>
      <c r="AQ12" s="14">
        <v>8.50045736151019E-2</v>
      </c>
      <c r="AR12" s="14">
        <v>0.17037006047043601</v>
      </c>
      <c r="AS12" s="14"/>
      <c r="AT12" s="14">
        <v>9.27332439172322E-2</v>
      </c>
      <c r="AU12" s="14">
        <v>0.116996974161015</v>
      </c>
      <c r="AV12" s="14">
        <v>0.13407206514345901</v>
      </c>
      <c r="AW12" s="14"/>
      <c r="AX12" s="14">
        <v>4.2810100924097101E-2</v>
      </c>
      <c r="AY12" s="14">
        <v>0.124840802689207</v>
      </c>
      <c r="AZ12" s="14">
        <v>0.13231386372536899</v>
      </c>
      <c r="BA12" s="14"/>
      <c r="BB12" s="14">
        <v>0.120443321071459</v>
      </c>
      <c r="BC12" s="14">
        <v>0.13472677645841599</v>
      </c>
      <c r="BD12" s="14"/>
      <c r="BE12" s="14">
        <v>0.109583006155202</v>
      </c>
      <c r="BF12" s="14">
        <v>0.11472179901112201</v>
      </c>
      <c r="BG12" s="14"/>
      <c r="BH12" s="14">
        <v>0.122260169272803</v>
      </c>
      <c r="BI12" s="14">
        <v>0.108433431235001</v>
      </c>
    </row>
    <row r="13" spans="2:61" x14ac:dyDescent="0.35">
      <c r="B13" s="15" t="s">
        <v>192</v>
      </c>
      <c r="C13" s="14">
        <v>4.9946976721956401E-2</v>
      </c>
      <c r="D13" s="14">
        <v>6.5562854962905801E-2</v>
      </c>
      <c r="E13" s="14">
        <v>3.6288357612211601E-2</v>
      </c>
      <c r="F13" s="14"/>
      <c r="G13" s="14">
        <v>5.4910280042755201E-2</v>
      </c>
      <c r="H13" s="14">
        <v>6.45162142246785E-2</v>
      </c>
      <c r="I13" s="14">
        <v>5.1918402723790398E-2</v>
      </c>
      <c r="J13" s="14">
        <v>4.4502912704299798E-2</v>
      </c>
      <c r="K13" s="14">
        <v>3.3062813940352098E-2</v>
      </c>
      <c r="L13" s="14">
        <v>4.6066196527423699E-2</v>
      </c>
      <c r="M13" s="14"/>
      <c r="N13" s="14">
        <v>5.3045801886871302E-2</v>
      </c>
      <c r="O13" s="14">
        <v>4.9322003579452503E-2</v>
      </c>
      <c r="P13" s="14"/>
      <c r="Q13" s="14">
        <v>0.105352905751677</v>
      </c>
      <c r="R13" s="14">
        <v>6.0607139854297401E-2</v>
      </c>
      <c r="S13" s="14">
        <v>2.5665032418926599E-2</v>
      </c>
      <c r="T13" s="14">
        <v>2.8856638898974499E-2</v>
      </c>
      <c r="U13" s="14">
        <v>2.0316214361599999E-2</v>
      </c>
      <c r="V13" s="14">
        <v>6.7269337711089894E-2</v>
      </c>
      <c r="W13" s="14">
        <v>3.4602609614812103E-2</v>
      </c>
      <c r="X13" s="14">
        <v>5.5859863919813797E-2</v>
      </c>
      <c r="Y13" s="14">
        <v>3.41848153237298E-2</v>
      </c>
      <c r="Z13" s="14">
        <v>7.0501864469483103E-2</v>
      </c>
      <c r="AA13" s="14"/>
      <c r="AB13" s="14">
        <v>1.6155289367891401E-2</v>
      </c>
      <c r="AC13" s="14">
        <v>3.3996144716151103E-2</v>
      </c>
      <c r="AD13" s="14">
        <v>8.7645594148752198E-2</v>
      </c>
      <c r="AE13" s="14"/>
      <c r="AF13" s="14">
        <v>2.7297533837461498E-2</v>
      </c>
      <c r="AG13" s="14">
        <v>7.3019285357595803E-2</v>
      </c>
      <c r="AH13" s="14">
        <v>3.9450061634700301E-2</v>
      </c>
      <c r="AI13" s="14">
        <v>5.1570499621749998E-2</v>
      </c>
      <c r="AJ13" s="14"/>
      <c r="AK13" s="14">
        <v>3.5229907467814001E-2</v>
      </c>
      <c r="AL13" s="14">
        <v>7.5629982103084997E-2</v>
      </c>
      <c r="AM13" s="14">
        <v>4.3183595753385901E-2</v>
      </c>
      <c r="AN13" s="14">
        <v>9.3421238838649695E-2</v>
      </c>
      <c r="AO13" s="14"/>
      <c r="AP13" s="14">
        <v>1.8642958328155001E-2</v>
      </c>
      <c r="AQ13" s="14">
        <v>3.1753549373551501E-2</v>
      </c>
      <c r="AR13" s="14">
        <v>8.1947952965040705E-2</v>
      </c>
      <c r="AS13" s="14"/>
      <c r="AT13" s="14">
        <v>4.0518939831129003E-2</v>
      </c>
      <c r="AU13" s="14">
        <v>4.1869218869786201E-2</v>
      </c>
      <c r="AV13" s="14">
        <v>9.79150927416228E-2</v>
      </c>
      <c r="AW13" s="14"/>
      <c r="AX13" s="14">
        <v>3.7289768546696501E-2</v>
      </c>
      <c r="AY13" s="14">
        <v>2.9725013307420899E-2</v>
      </c>
      <c r="AZ13" s="14">
        <v>9.2290074380121406E-2</v>
      </c>
      <c r="BA13" s="14"/>
      <c r="BB13" s="14">
        <v>5.7411164133048698E-2</v>
      </c>
      <c r="BC13" s="14">
        <v>4.6289769038399299E-2</v>
      </c>
      <c r="BD13" s="14"/>
      <c r="BE13" s="14">
        <v>4.9243700738717797E-2</v>
      </c>
      <c r="BF13" s="14">
        <v>5.1224077401272397E-2</v>
      </c>
      <c r="BG13" s="14"/>
      <c r="BH13" s="14">
        <v>3.72720166875809E-2</v>
      </c>
      <c r="BI13" s="14">
        <v>5.3421031136099702E-2</v>
      </c>
    </row>
    <row r="14" spans="2:61" x14ac:dyDescent="0.35">
      <c r="B14" s="15" t="s">
        <v>86</v>
      </c>
      <c r="C14" s="20">
        <v>4.9058794783359803E-2</v>
      </c>
      <c r="D14" s="20">
        <v>3.5910113394169302E-2</v>
      </c>
      <c r="E14" s="20">
        <v>6.1252299402266598E-2</v>
      </c>
      <c r="F14" s="20"/>
      <c r="G14" s="20">
        <v>2.0119542575187901E-2</v>
      </c>
      <c r="H14" s="20">
        <v>2.19444589597175E-2</v>
      </c>
      <c r="I14" s="20">
        <v>5.0684130359319103E-2</v>
      </c>
      <c r="J14" s="20">
        <v>8.7423926332935803E-2</v>
      </c>
      <c r="K14" s="20">
        <v>5.8027475385035797E-2</v>
      </c>
      <c r="L14" s="20">
        <v>5.4491839195290902E-2</v>
      </c>
      <c r="M14" s="20"/>
      <c r="N14" s="20">
        <v>1.80782839849194E-2</v>
      </c>
      <c r="O14" s="20">
        <v>5.5306965028423402E-2</v>
      </c>
      <c r="P14" s="20"/>
      <c r="Q14" s="20">
        <v>3.9897289248412397E-2</v>
      </c>
      <c r="R14" s="20">
        <v>5.8318938429368201E-2</v>
      </c>
      <c r="S14" s="20">
        <v>7.18140215932319E-2</v>
      </c>
      <c r="T14" s="20">
        <v>3.3798299327505901E-2</v>
      </c>
      <c r="U14" s="20">
        <v>5.3240105492586898E-2</v>
      </c>
      <c r="V14" s="20">
        <v>4.0235295163174298E-2</v>
      </c>
      <c r="W14" s="20">
        <v>5.9294103075868597E-2</v>
      </c>
      <c r="X14" s="20">
        <v>7.6479180152013604E-2</v>
      </c>
      <c r="Y14" s="20">
        <v>1.9260783568679399E-2</v>
      </c>
      <c r="Z14" s="20">
        <v>9.0545199393546605E-2</v>
      </c>
      <c r="AA14" s="20"/>
      <c r="AB14" s="20">
        <v>2.3737789425350798E-2</v>
      </c>
      <c r="AC14" s="20">
        <v>4.6016175547475398E-2</v>
      </c>
      <c r="AD14" s="20">
        <v>4.3955524380068299E-2</v>
      </c>
      <c r="AE14" s="20"/>
      <c r="AF14" s="20">
        <v>3.4155745997872002E-2</v>
      </c>
      <c r="AG14" s="20">
        <v>3.9942458349962101E-2</v>
      </c>
      <c r="AH14" s="20">
        <v>2.5696418494541701E-2</v>
      </c>
      <c r="AI14" s="20">
        <v>8.8085910647115698E-2</v>
      </c>
      <c r="AJ14" s="20"/>
      <c r="AK14" s="20">
        <v>2.8591206583795301E-2</v>
      </c>
      <c r="AL14" s="20">
        <v>2.00604227004984E-2</v>
      </c>
      <c r="AM14" s="20">
        <v>6.1331044381015103E-2</v>
      </c>
      <c r="AN14" s="20">
        <v>0</v>
      </c>
      <c r="AO14" s="20"/>
      <c r="AP14" s="20">
        <v>9.6895424002162393E-3</v>
      </c>
      <c r="AQ14" s="20">
        <v>3.1435949648497601E-2</v>
      </c>
      <c r="AR14" s="20">
        <v>4.9121679037112703E-2</v>
      </c>
      <c r="AS14" s="20"/>
      <c r="AT14" s="20">
        <v>3.1499666717588103E-2</v>
      </c>
      <c r="AU14" s="20">
        <v>3.2720948596772402E-2</v>
      </c>
      <c r="AV14" s="20">
        <v>2.3111438074366199E-2</v>
      </c>
      <c r="AW14" s="20"/>
      <c r="AX14" s="20">
        <v>2.63786873197078E-2</v>
      </c>
      <c r="AY14" s="20">
        <v>4.6160647114495398E-2</v>
      </c>
      <c r="AZ14" s="20">
        <v>3.2239517152163603E-2</v>
      </c>
      <c r="BA14" s="20"/>
      <c r="BB14" s="20">
        <v>0</v>
      </c>
      <c r="BC14" s="20">
        <v>3.9780060398936397E-2</v>
      </c>
      <c r="BD14" s="20"/>
      <c r="BE14" s="20">
        <v>2.3270331965614899E-2</v>
      </c>
      <c r="BF14" s="20">
        <v>9.5888864582409403E-2</v>
      </c>
      <c r="BG14" s="20"/>
      <c r="BH14" s="20">
        <v>4.3081297876340498E-2</v>
      </c>
      <c r="BI14" s="20">
        <v>5.06971549406336E-2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290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286</v>
      </c>
      <c r="C9" s="14">
        <v>0.56818662745592496</v>
      </c>
      <c r="D9" s="14">
        <v>0.55844953828311195</v>
      </c>
      <c r="E9" s="14">
        <v>0.57773348367570498</v>
      </c>
      <c r="F9" s="14"/>
      <c r="G9" s="14">
        <v>0.45111552362339402</v>
      </c>
      <c r="H9" s="14">
        <v>0.59463515449416304</v>
      </c>
      <c r="I9" s="14">
        <v>0.60951204994797403</v>
      </c>
      <c r="J9" s="14">
        <v>0.57850290057864595</v>
      </c>
      <c r="K9" s="14">
        <v>0.52367568889139204</v>
      </c>
      <c r="L9" s="14">
        <v>0.60307505205845602</v>
      </c>
      <c r="M9" s="14"/>
      <c r="N9" s="14">
        <v>0.59559064503885095</v>
      </c>
      <c r="O9" s="14">
        <v>0.56265976676693097</v>
      </c>
      <c r="P9" s="14"/>
      <c r="Q9" s="14">
        <v>0.58079085013870302</v>
      </c>
      <c r="R9" s="14">
        <v>0.50266333202717395</v>
      </c>
      <c r="S9" s="14">
        <v>0.63704320288368199</v>
      </c>
      <c r="T9" s="14">
        <v>0.437567111906567</v>
      </c>
      <c r="U9" s="14">
        <v>0.60429873817482604</v>
      </c>
      <c r="V9" s="14">
        <v>0.64882163967459405</v>
      </c>
      <c r="W9" s="14">
        <v>0.53206971183180096</v>
      </c>
      <c r="X9" s="14">
        <v>0.57984598733971604</v>
      </c>
      <c r="Y9" s="14">
        <v>0.62368682769900097</v>
      </c>
      <c r="Z9" s="14">
        <v>0.57075814056858798</v>
      </c>
      <c r="AA9" s="14"/>
      <c r="AB9" s="14">
        <v>0.67809543580373599</v>
      </c>
      <c r="AC9" s="14">
        <v>0.494645604929282</v>
      </c>
      <c r="AD9" s="14">
        <v>0.571932014571224</v>
      </c>
      <c r="AE9" s="14"/>
      <c r="AF9" s="14">
        <v>0.67523412914084902</v>
      </c>
      <c r="AG9" s="14">
        <v>0.50336298442189198</v>
      </c>
      <c r="AH9" s="14">
        <v>0.47784289713236899</v>
      </c>
      <c r="AI9" s="14">
        <v>0.47143802330801898</v>
      </c>
      <c r="AJ9" s="14"/>
      <c r="AK9" s="14">
        <v>0.66193177462462005</v>
      </c>
      <c r="AL9" s="14">
        <v>0.55111453456882797</v>
      </c>
      <c r="AM9" s="14">
        <v>0.414368358240912</v>
      </c>
      <c r="AN9" s="14">
        <v>0.58421615754764999</v>
      </c>
      <c r="AO9" s="14"/>
      <c r="AP9" s="14">
        <v>0.78673272149598095</v>
      </c>
      <c r="AQ9" s="14">
        <v>0.60010687743966296</v>
      </c>
      <c r="AR9" s="14">
        <v>0.47904594049297999</v>
      </c>
      <c r="AS9" s="14"/>
      <c r="AT9" s="14">
        <v>0.70579697236652705</v>
      </c>
      <c r="AU9" s="14">
        <v>0.55483273255922505</v>
      </c>
      <c r="AV9" s="14">
        <v>0.47407777893242598</v>
      </c>
      <c r="AW9" s="14"/>
      <c r="AX9" s="14">
        <v>0.79684184704538097</v>
      </c>
      <c r="AY9" s="14">
        <v>0.55088090904573195</v>
      </c>
      <c r="AZ9" s="14">
        <v>0.52113590980320501</v>
      </c>
      <c r="BA9" s="14"/>
      <c r="BB9" s="14">
        <v>0.64068753849336901</v>
      </c>
      <c r="BC9" s="14">
        <v>0.53106729419869603</v>
      </c>
      <c r="BD9" s="14"/>
      <c r="BE9" s="14">
        <v>0.60681990935096697</v>
      </c>
      <c r="BF9" s="14">
        <v>0.49803125214343003</v>
      </c>
      <c r="BG9" s="14"/>
      <c r="BH9" s="14">
        <v>0.59594279322368104</v>
      </c>
      <c r="BI9" s="14">
        <v>0.560578995562518</v>
      </c>
    </row>
    <row r="10" spans="2:61" x14ac:dyDescent="0.35">
      <c r="B10" s="15" t="s">
        <v>287</v>
      </c>
      <c r="C10" s="14">
        <v>0.31600440503247201</v>
      </c>
      <c r="D10" s="14">
        <v>0.30452779385693501</v>
      </c>
      <c r="E10" s="14">
        <v>0.32464769495790302</v>
      </c>
      <c r="F10" s="14"/>
      <c r="G10" s="14">
        <v>0.399971332289704</v>
      </c>
      <c r="H10" s="14">
        <v>0.30384782758002499</v>
      </c>
      <c r="I10" s="14">
        <v>0.241709926758193</v>
      </c>
      <c r="J10" s="14">
        <v>0.30911325557460201</v>
      </c>
      <c r="K10" s="14">
        <v>0.35192125219291398</v>
      </c>
      <c r="L10" s="14">
        <v>0.33151556537464499</v>
      </c>
      <c r="M10" s="14"/>
      <c r="N10" s="14">
        <v>0.34720911218990602</v>
      </c>
      <c r="O10" s="14">
        <v>0.309711018715006</v>
      </c>
      <c r="P10" s="14"/>
      <c r="Q10" s="14">
        <v>0.20541183045854999</v>
      </c>
      <c r="R10" s="14">
        <v>0.32433948712646599</v>
      </c>
      <c r="S10" s="14">
        <v>0.298874105082091</v>
      </c>
      <c r="T10" s="14">
        <v>0.41636174622786198</v>
      </c>
      <c r="U10" s="14">
        <v>0.31361842692904501</v>
      </c>
      <c r="V10" s="14">
        <v>0.26528066385350402</v>
      </c>
      <c r="W10" s="14">
        <v>0.32060449983790401</v>
      </c>
      <c r="X10" s="14">
        <v>0.36460447909444899</v>
      </c>
      <c r="Y10" s="14">
        <v>0.32355934230418698</v>
      </c>
      <c r="Z10" s="14">
        <v>0.26714041503147401</v>
      </c>
      <c r="AA10" s="14"/>
      <c r="AB10" s="14">
        <v>0.27705275597016998</v>
      </c>
      <c r="AC10" s="14">
        <v>0.378414621405605</v>
      </c>
      <c r="AD10" s="14">
        <v>0.31319005082454099</v>
      </c>
      <c r="AE10" s="14"/>
      <c r="AF10" s="14">
        <v>0.26104295317464199</v>
      </c>
      <c r="AG10" s="14">
        <v>0.35913988796823698</v>
      </c>
      <c r="AH10" s="14">
        <v>0.32269696310880502</v>
      </c>
      <c r="AI10" s="14">
        <v>0.377339236557659</v>
      </c>
      <c r="AJ10" s="14"/>
      <c r="AK10" s="14">
        <v>0.27769172362690803</v>
      </c>
      <c r="AL10" s="14">
        <v>0.334555055408157</v>
      </c>
      <c r="AM10" s="14">
        <v>0.36125908872016499</v>
      </c>
      <c r="AN10" s="14">
        <v>0.22602114336864401</v>
      </c>
      <c r="AO10" s="14"/>
      <c r="AP10" s="14">
        <v>0.19234926968286301</v>
      </c>
      <c r="AQ10" s="14">
        <v>0.33237677199180199</v>
      </c>
      <c r="AR10" s="14">
        <v>0.34321819934072201</v>
      </c>
      <c r="AS10" s="14"/>
      <c r="AT10" s="14">
        <v>0.23263143398805999</v>
      </c>
      <c r="AU10" s="14">
        <v>0.36048461728153702</v>
      </c>
      <c r="AV10" s="14">
        <v>0.34604601123520801</v>
      </c>
      <c r="AW10" s="14"/>
      <c r="AX10" s="14">
        <v>0.16187677547432999</v>
      </c>
      <c r="AY10" s="14">
        <v>0.35330092596703599</v>
      </c>
      <c r="AZ10" s="14">
        <v>0.33666919170672999</v>
      </c>
      <c r="BA10" s="14"/>
      <c r="BB10" s="14">
        <v>0.27135989503414598</v>
      </c>
      <c r="BC10" s="14">
        <v>0.36170142170359798</v>
      </c>
      <c r="BD10" s="14"/>
      <c r="BE10" s="14">
        <v>0.30292314616578703</v>
      </c>
      <c r="BF10" s="14">
        <v>0.33975906889575502</v>
      </c>
      <c r="BG10" s="14"/>
      <c r="BH10" s="14">
        <v>0.25077003883467602</v>
      </c>
      <c r="BI10" s="14">
        <v>0.33388436183144099</v>
      </c>
    </row>
    <row r="11" spans="2:61" x14ac:dyDescent="0.35">
      <c r="B11" s="15" t="s">
        <v>288</v>
      </c>
      <c r="C11" s="14">
        <v>6.8944605193734798E-2</v>
      </c>
      <c r="D11" s="14">
        <v>8.3630374978023697E-2</v>
      </c>
      <c r="E11" s="14">
        <v>5.6266599702516601E-2</v>
      </c>
      <c r="F11" s="14"/>
      <c r="G11" s="14">
        <v>7.0071245111653704E-2</v>
      </c>
      <c r="H11" s="14">
        <v>7.6500780295944495E-2</v>
      </c>
      <c r="I11" s="14">
        <v>0.100547227253384</v>
      </c>
      <c r="J11" s="14">
        <v>5.8604638477898E-2</v>
      </c>
      <c r="K11" s="14">
        <v>4.9480857616195202E-2</v>
      </c>
      <c r="L11" s="14">
        <v>4.8395500157938899E-2</v>
      </c>
      <c r="M11" s="14"/>
      <c r="N11" s="14">
        <v>3.0518654056733201E-2</v>
      </c>
      <c r="O11" s="14">
        <v>7.6694376851617493E-2</v>
      </c>
      <c r="P11" s="14"/>
      <c r="Q11" s="14">
        <v>0.116814211946016</v>
      </c>
      <c r="R11" s="14">
        <v>0.11480403934660301</v>
      </c>
      <c r="S11" s="14">
        <v>2.53783600073136E-2</v>
      </c>
      <c r="T11" s="14">
        <v>0.14607114186557099</v>
      </c>
      <c r="U11" s="14">
        <v>5.7862505974319502E-2</v>
      </c>
      <c r="V11" s="14">
        <v>3.5088653968414901E-2</v>
      </c>
      <c r="W11" s="14">
        <v>6.9162320698830299E-2</v>
      </c>
      <c r="X11" s="14">
        <v>3.4785116518637103E-2</v>
      </c>
      <c r="Y11" s="14">
        <v>3.36623080375286E-2</v>
      </c>
      <c r="Z11" s="14">
        <v>4.3943529862335302E-2</v>
      </c>
      <c r="AA11" s="14"/>
      <c r="AB11" s="14">
        <v>3.80089480164265E-2</v>
      </c>
      <c r="AC11" s="14">
        <v>0.10330877421694</v>
      </c>
      <c r="AD11" s="14">
        <v>6.6993474682254098E-2</v>
      </c>
      <c r="AE11" s="14"/>
      <c r="AF11" s="14">
        <v>4.74615964674103E-2</v>
      </c>
      <c r="AG11" s="14">
        <v>8.7406701851333299E-2</v>
      </c>
      <c r="AH11" s="14">
        <v>0.12643538185059899</v>
      </c>
      <c r="AI11" s="14">
        <v>6.1880385744176501E-2</v>
      </c>
      <c r="AJ11" s="14"/>
      <c r="AK11" s="14">
        <v>3.87877188785338E-2</v>
      </c>
      <c r="AL11" s="14">
        <v>7.5932872865791798E-2</v>
      </c>
      <c r="AM11" s="14">
        <v>0.14343686462452099</v>
      </c>
      <c r="AN11" s="14">
        <v>8.92954830011434E-2</v>
      </c>
      <c r="AO11" s="14"/>
      <c r="AP11" s="14">
        <v>2.0918008821155201E-2</v>
      </c>
      <c r="AQ11" s="14">
        <v>4.63039453603439E-2</v>
      </c>
      <c r="AR11" s="14">
        <v>0.11318433973617199</v>
      </c>
      <c r="AS11" s="14"/>
      <c r="AT11" s="14">
        <v>3.43193726563066E-2</v>
      </c>
      <c r="AU11" s="14">
        <v>5.4946092833483798E-2</v>
      </c>
      <c r="AV11" s="14">
        <v>0.12928979159987899</v>
      </c>
      <c r="AW11" s="14"/>
      <c r="AX11" s="14">
        <v>1.74939139020539E-2</v>
      </c>
      <c r="AY11" s="14">
        <v>6.67633869646716E-2</v>
      </c>
      <c r="AZ11" s="14">
        <v>9.3671233712136301E-2</v>
      </c>
      <c r="BA11" s="14"/>
      <c r="BB11" s="14">
        <v>7.6934457493639502E-2</v>
      </c>
      <c r="BC11" s="14">
        <v>5.1382820836778101E-2</v>
      </c>
      <c r="BD11" s="14"/>
      <c r="BE11" s="14">
        <v>7.2835179153580495E-2</v>
      </c>
      <c r="BF11" s="14">
        <v>6.1879591222736501E-2</v>
      </c>
      <c r="BG11" s="14"/>
      <c r="BH11" s="14">
        <v>8.0740951352827398E-2</v>
      </c>
      <c r="BI11" s="14">
        <v>6.5711368297238601E-2</v>
      </c>
    </row>
    <row r="12" spans="2:61" x14ac:dyDescent="0.35">
      <c r="B12" s="15" t="s">
        <v>289</v>
      </c>
      <c r="C12" s="14">
        <v>1.8378289307387899E-2</v>
      </c>
      <c r="D12" s="14">
        <v>2.5065654691607101E-2</v>
      </c>
      <c r="E12" s="14">
        <v>1.25062066028761E-2</v>
      </c>
      <c r="F12" s="14"/>
      <c r="G12" s="14">
        <v>4.1093781965603003E-2</v>
      </c>
      <c r="H12" s="14">
        <v>4.8399533480808698E-3</v>
      </c>
      <c r="I12" s="14">
        <v>1.9734124761522798E-2</v>
      </c>
      <c r="J12" s="14">
        <v>2.27175602048891E-2</v>
      </c>
      <c r="K12" s="14">
        <v>2.1228563279111601E-2</v>
      </c>
      <c r="L12" s="14">
        <v>8.5069412044797999E-3</v>
      </c>
      <c r="M12" s="14"/>
      <c r="N12" s="14">
        <v>8.6746419445163699E-3</v>
      </c>
      <c r="O12" s="14">
        <v>2.0335327430992301E-2</v>
      </c>
      <c r="P12" s="14"/>
      <c r="Q12" s="14">
        <v>3.1273772052536397E-2</v>
      </c>
      <c r="R12" s="14">
        <v>2.5814576756628901E-2</v>
      </c>
      <c r="S12" s="14">
        <v>1.4571332732753401E-2</v>
      </c>
      <c r="T12" s="14">
        <v>0</v>
      </c>
      <c r="U12" s="14">
        <v>0</v>
      </c>
      <c r="V12" s="14">
        <v>1.9204108833017E-2</v>
      </c>
      <c r="W12" s="14">
        <v>6.9791723478222299E-3</v>
      </c>
      <c r="X12" s="14">
        <v>1.01991135247473E-2</v>
      </c>
      <c r="Y12" s="14">
        <v>1.48757633021529E-2</v>
      </c>
      <c r="Z12" s="14">
        <v>7.7362507779962106E-2</v>
      </c>
      <c r="AA12" s="14"/>
      <c r="AB12" s="14">
        <v>3.1321314579794801E-3</v>
      </c>
      <c r="AC12" s="14">
        <v>1.7652072441422199E-2</v>
      </c>
      <c r="AD12" s="14">
        <v>1.6286289441742999E-2</v>
      </c>
      <c r="AE12" s="14"/>
      <c r="AF12" s="14">
        <v>4.7966480386415497E-3</v>
      </c>
      <c r="AG12" s="14">
        <v>2.3201262292693401E-2</v>
      </c>
      <c r="AH12" s="14">
        <v>4.0222087683549103E-2</v>
      </c>
      <c r="AI12" s="14">
        <v>3.2384677226202599E-2</v>
      </c>
      <c r="AJ12" s="14"/>
      <c r="AK12" s="14">
        <v>5.0041638962187397E-3</v>
      </c>
      <c r="AL12" s="14">
        <v>2.3637117148590799E-2</v>
      </c>
      <c r="AM12" s="14">
        <v>3.6420036169303498E-2</v>
      </c>
      <c r="AN12" s="14">
        <v>0</v>
      </c>
      <c r="AO12" s="14"/>
      <c r="AP12" s="14">
        <v>0</v>
      </c>
      <c r="AQ12" s="14">
        <v>7.24734764160412E-3</v>
      </c>
      <c r="AR12" s="14">
        <v>3.7257378656467402E-2</v>
      </c>
      <c r="AS12" s="14"/>
      <c r="AT12" s="14">
        <v>1.6772443996442701E-2</v>
      </c>
      <c r="AU12" s="14">
        <v>8.9825032725215897E-3</v>
      </c>
      <c r="AV12" s="14">
        <v>4.54245440819828E-2</v>
      </c>
      <c r="AW12" s="14"/>
      <c r="AX12" s="14">
        <v>1.17198291315123E-2</v>
      </c>
      <c r="AY12" s="14">
        <v>1.6359457638698699E-2</v>
      </c>
      <c r="AZ12" s="14">
        <v>2.5122224873634101E-2</v>
      </c>
      <c r="BA12" s="14"/>
      <c r="BB12" s="14">
        <v>1.10181089788455E-2</v>
      </c>
      <c r="BC12" s="14">
        <v>2.0000627268096701E-2</v>
      </c>
      <c r="BD12" s="14"/>
      <c r="BE12" s="14">
        <v>1.0803246984523099E-2</v>
      </c>
      <c r="BF12" s="14">
        <v>3.2134043701031699E-2</v>
      </c>
      <c r="BG12" s="14"/>
      <c r="BH12" s="14">
        <v>2.8621181672407299E-2</v>
      </c>
      <c r="BI12" s="14">
        <v>1.5570835450509199E-2</v>
      </c>
    </row>
    <row r="13" spans="2:61" x14ac:dyDescent="0.35">
      <c r="B13" s="15" t="s">
        <v>86</v>
      </c>
      <c r="C13" s="20">
        <v>2.84860730104806E-2</v>
      </c>
      <c r="D13" s="20">
        <v>2.8326638190322499E-2</v>
      </c>
      <c r="E13" s="20">
        <v>2.8846015060999802E-2</v>
      </c>
      <c r="F13" s="20"/>
      <c r="G13" s="20">
        <v>3.7748117009644998E-2</v>
      </c>
      <c r="H13" s="20">
        <v>2.0176284281785899E-2</v>
      </c>
      <c r="I13" s="20">
        <v>2.8496671278926699E-2</v>
      </c>
      <c r="J13" s="20">
        <v>3.1061645163964501E-2</v>
      </c>
      <c r="K13" s="20">
        <v>5.3693638020387097E-2</v>
      </c>
      <c r="L13" s="20">
        <v>8.5069412044797999E-3</v>
      </c>
      <c r="M13" s="20"/>
      <c r="N13" s="20">
        <v>1.8006946769993599E-2</v>
      </c>
      <c r="O13" s="20">
        <v>3.0599510235452699E-2</v>
      </c>
      <c r="P13" s="20"/>
      <c r="Q13" s="20">
        <v>6.5709335404195199E-2</v>
      </c>
      <c r="R13" s="20">
        <v>3.2378564743129001E-2</v>
      </c>
      <c r="S13" s="20">
        <v>2.4132999294160101E-2</v>
      </c>
      <c r="T13" s="20">
        <v>0</v>
      </c>
      <c r="U13" s="20">
        <v>2.4220328921809201E-2</v>
      </c>
      <c r="V13" s="20">
        <v>3.1604933670469897E-2</v>
      </c>
      <c r="W13" s="20">
        <v>7.1184295283642701E-2</v>
      </c>
      <c r="X13" s="20">
        <v>1.05653035224501E-2</v>
      </c>
      <c r="Y13" s="20">
        <v>4.2157586571310397E-3</v>
      </c>
      <c r="Z13" s="20">
        <v>4.07954067576407E-2</v>
      </c>
      <c r="AA13" s="20"/>
      <c r="AB13" s="20">
        <v>3.7107287516882502E-3</v>
      </c>
      <c r="AC13" s="20">
        <v>5.9789270067503297E-3</v>
      </c>
      <c r="AD13" s="20">
        <v>3.1598170480237997E-2</v>
      </c>
      <c r="AE13" s="20"/>
      <c r="AF13" s="20">
        <v>1.1464673178457599E-2</v>
      </c>
      <c r="AG13" s="20">
        <v>2.6889163465844398E-2</v>
      </c>
      <c r="AH13" s="20">
        <v>3.2802670224678199E-2</v>
      </c>
      <c r="AI13" s="20">
        <v>5.6957677163942802E-2</v>
      </c>
      <c r="AJ13" s="20"/>
      <c r="AK13" s="20">
        <v>1.6584618973719201E-2</v>
      </c>
      <c r="AL13" s="20">
        <v>1.47604200086321E-2</v>
      </c>
      <c r="AM13" s="20">
        <v>4.4515652245098299E-2</v>
      </c>
      <c r="AN13" s="20">
        <v>0.100467216082562</v>
      </c>
      <c r="AO13" s="20"/>
      <c r="AP13" s="20">
        <v>0</v>
      </c>
      <c r="AQ13" s="20">
        <v>1.39650575665875E-2</v>
      </c>
      <c r="AR13" s="20">
        <v>2.7294141773657701E-2</v>
      </c>
      <c r="AS13" s="20"/>
      <c r="AT13" s="20">
        <v>1.04797769926638E-2</v>
      </c>
      <c r="AU13" s="20">
        <v>2.07540540532332E-2</v>
      </c>
      <c r="AV13" s="20">
        <v>5.1618741505040601E-3</v>
      </c>
      <c r="AW13" s="20"/>
      <c r="AX13" s="20">
        <v>1.2067634446722E-2</v>
      </c>
      <c r="AY13" s="20">
        <v>1.26953203838613E-2</v>
      </c>
      <c r="AZ13" s="20">
        <v>2.34014399042939E-2</v>
      </c>
      <c r="BA13" s="20"/>
      <c r="BB13" s="20">
        <v>0</v>
      </c>
      <c r="BC13" s="20">
        <v>3.5847835992831201E-2</v>
      </c>
      <c r="BD13" s="20"/>
      <c r="BE13" s="20">
        <v>6.6185183451421903E-3</v>
      </c>
      <c r="BF13" s="20">
        <v>6.8196044037046794E-2</v>
      </c>
      <c r="BG13" s="20"/>
      <c r="BH13" s="20">
        <v>4.3925034916408201E-2</v>
      </c>
      <c r="BI13" s="20">
        <v>2.4254438858292801E-2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26"/>
  <sheetViews>
    <sheetView showGridLines="0" topLeftCell="A18" workbookViewId="0">
      <pane xSplit="2" topLeftCell="AT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291</v>
      </c>
      <c r="C9" s="14">
        <v>0.49458552183934401</v>
      </c>
      <c r="D9" s="14">
        <v>0.46861781572444</v>
      </c>
      <c r="E9" s="14">
        <v>0.51612529358658199</v>
      </c>
      <c r="F9" s="14"/>
      <c r="G9" s="14">
        <v>0.43553486511497902</v>
      </c>
      <c r="H9" s="14">
        <v>0.47679138915122499</v>
      </c>
      <c r="I9" s="14">
        <v>0.47041310673286402</v>
      </c>
      <c r="J9" s="14">
        <v>0.447406472120774</v>
      </c>
      <c r="K9" s="14">
        <v>0.49343161967175703</v>
      </c>
      <c r="L9" s="14">
        <v>0.63552196007234396</v>
      </c>
      <c r="M9" s="14"/>
      <c r="N9" s="14">
        <v>0.51166428218025795</v>
      </c>
      <c r="O9" s="14">
        <v>0.49114106597226898</v>
      </c>
      <c r="P9" s="14"/>
      <c r="Q9" s="14">
        <v>0.50902338900850097</v>
      </c>
      <c r="R9" s="14">
        <v>0.47112249427615899</v>
      </c>
      <c r="S9" s="14">
        <v>0.50433577763200199</v>
      </c>
      <c r="T9" s="14">
        <v>0.388706284989418</v>
      </c>
      <c r="U9" s="14">
        <v>0.63811087493552998</v>
      </c>
      <c r="V9" s="14">
        <v>0.52411518678310398</v>
      </c>
      <c r="W9" s="14">
        <v>0.51060781702566904</v>
      </c>
      <c r="X9" s="14">
        <v>0.50143739297668799</v>
      </c>
      <c r="Y9" s="14">
        <v>0.503057863371693</v>
      </c>
      <c r="Z9" s="14">
        <v>0.50568775780631603</v>
      </c>
      <c r="AA9" s="14"/>
      <c r="AB9" s="14">
        <v>0.55358869785503795</v>
      </c>
      <c r="AC9" s="14">
        <v>0.51543508634298796</v>
      </c>
      <c r="AD9" s="14">
        <v>0.45814126424518498</v>
      </c>
      <c r="AE9" s="14"/>
      <c r="AF9" s="14">
        <v>0.53959084114117095</v>
      </c>
      <c r="AG9" s="14">
        <v>0.481796312836617</v>
      </c>
      <c r="AH9" s="14">
        <v>0.43499922901143701</v>
      </c>
      <c r="AI9" s="14">
        <v>0.43015270687351698</v>
      </c>
      <c r="AJ9" s="14"/>
      <c r="AK9" s="14">
        <v>0.54319355552360205</v>
      </c>
      <c r="AL9" s="14">
        <v>0.46120694668607198</v>
      </c>
      <c r="AM9" s="14">
        <v>0.43694245854509001</v>
      </c>
      <c r="AN9" s="14">
        <v>0.34975709491274198</v>
      </c>
      <c r="AO9" s="14"/>
      <c r="AP9" s="14">
        <v>0.48505505810716099</v>
      </c>
      <c r="AQ9" s="14">
        <v>0.56072100966039196</v>
      </c>
      <c r="AR9" s="14">
        <v>0.46283532958387602</v>
      </c>
      <c r="AS9" s="14"/>
      <c r="AT9" s="14">
        <v>0.48282396602031202</v>
      </c>
      <c r="AU9" s="14">
        <v>0.53206551593946805</v>
      </c>
      <c r="AV9" s="14">
        <v>0.42381029426912697</v>
      </c>
      <c r="AW9" s="14"/>
      <c r="AX9" s="14">
        <v>0.49596971460378098</v>
      </c>
      <c r="AY9" s="14">
        <v>0.554535207805677</v>
      </c>
      <c r="AZ9" s="14">
        <v>0.40929963708330602</v>
      </c>
      <c r="BA9" s="14"/>
      <c r="BB9" s="14">
        <v>0.49557538412985402</v>
      </c>
      <c r="BC9" s="14">
        <v>0.47466471739219002</v>
      </c>
      <c r="BD9" s="14"/>
      <c r="BE9" s="14">
        <v>0.50043475797915604</v>
      </c>
      <c r="BF9" s="14">
        <v>0.48396371244207997</v>
      </c>
      <c r="BG9" s="14"/>
      <c r="BH9" s="14">
        <v>0.47864119183410397</v>
      </c>
      <c r="BI9" s="14">
        <v>0.49895567132187002</v>
      </c>
    </row>
    <row r="10" spans="2:61" ht="87" x14ac:dyDescent="0.35">
      <c r="B10" s="15" t="s">
        <v>292</v>
      </c>
      <c r="C10" s="14">
        <v>0.49068129645222702</v>
      </c>
      <c r="D10" s="14">
        <v>0.49139408137257801</v>
      </c>
      <c r="E10" s="14">
        <v>0.49024452045142303</v>
      </c>
      <c r="F10" s="14"/>
      <c r="G10" s="14">
        <v>0.43923015092122197</v>
      </c>
      <c r="H10" s="14">
        <v>0.52316009616241799</v>
      </c>
      <c r="I10" s="14">
        <v>0.431545006492974</v>
      </c>
      <c r="J10" s="14">
        <v>0.50058615627013603</v>
      </c>
      <c r="K10" s="14">
        <v>0.46953354431150601</v>
      </c>
      <c r="L10" s="14">
        <v>0.56807445964008096</v>
      </c>
      <c r="M10" s="14"/>
      <c r="N10" s="14">
        <v>0.62026449403992401</v>
      </c>
      <c r="O10" s="14">
        <v>0.464546870047986</v>
      </c>
      <c r="P10" s="14"/>
      <c r="Q10" s="14">
        <v>0.45992410242778198</v>
      </c>
      <c r="R10" s="14">
        <v>0.384558752061891</v>
      </c>
      <c r="S10" s="14">
        <v>0.44597076570639699</v>
      </c>
      <c r="T10" s="14">
        <v>0.53568077005463499</v>
      </c>
      <c r="U10" s="14">
        <v>0.54513506042005</v>
      </c>
      <c r="V10" s="14">
        <v>0.53555108902731596</v>
      </c>
      <c r="W10" s="14">
        <v>0.494763407126943</v>
      </c>
      <c r="X10" s="14">
        <v>0.45957590925744002</v>
      </c>
      <c r="Y10" s="14">
        <v>0.63773200483957704</v>
      </c>
      <c r="Z10" s="14">
        <v>0.39930088444804102</v>
      </c>
      <c r="AA10" s="14"/>
      <c r="AB10" s="14">
        <v>0.60288846306879995</v>
      </c>
      <c r="AC10" s="14">
        <v>0.48611313946287299</v>
      </c>
      <c r="AD10" s="14">
        <v>0.45275824284420302</v>
      </c>
      <c r="AE10" s="14"/>
      <c r="AF10" s="14">
        <v>0.57865735381821504</v>
      </c>
      <c r="AG10" s="14">
        <v>0.43881177228121698</v>
      </c>
      <c r="AH10" s="14">
        <v>0.37800390670453698</v>
      </c>
      <c r="AI10" s="14">
        <v>0.44057908609961</v>
      </c>
      <c r="AJ10" s="14"/>
      <c r="AK10" s="14">
        <v>0.56693037705619598</v>
      </c>
      <c r="AL10" s="14">
        <v>0.42747881341535798</v>
      </c>
      <c r="AM10" s="14">
        <v>0.441098973748492</v>
      </c>
      <c r="AN10" s="14">
        <v>0.49570155053846798</v>
      </c>
      <c r="AO10" s="14"/>
      <c r="AP10" s="14">
        <v>0.56261441359829301</v>
      </c>
      <c r="AQ10" s="14">
        <v>0.57899024528958798</v>
      </c>
      <c r="AR10" s="14">
        <v>0.42192539718614702</v>
      </c>
      <c r="AS10" s="14"/>
      <c r="AT10" s="14">
        <v>0.55553747001009801</v>
      </c>
      <c r="AU10" s="14">
        <v>0.51742399582846499</v>
      </c>
      <c r="AV10" s="14">
        <v>0.42591862791798701</v>
      </c>
      <c r="AW10" s="14"/>
      <c r="AX10" s="14">
        <v>0.58483360368368997</v>
      </c>
      <c r="AY10" s="14">
        <v>0.493743057834507</v>
      </c>
      <c r="AZ10" s="14">
        <v>0.46993697677503998</v>
      </c>
      <c r="BA10" s="14"/>
      <c r="BB10" s="14">
        <v>0.58581875465311295</v>
      </c>
      <c r="BC10" s="14">
        <v>0.50595282338830705</v>
      </c>
      <c r="BD10" s="14"/>
      <c r="BE10" s="14">
        <v>0.52254398401112701</v>
      </c>
      <c r="BF10" s="14">
        <v>0.43282085347375499</v>
      </c>
      <c r="BG10" s="14"/>
      <c r="BH10" s="14">
        <v>0.480120114298481</v>
      </c>
      <c r="BI10" s="14">
        <v>0.493575989719921</v>
      </c>
    </row>
    <row r="11" spans="2:61" ht="43.5" x14ac:dyDescent="0.35">
      <c r="B11" s="15" t="s">
        <v>293</v>
      </c>
      <c r="C11" s="14">
        <v>0.47433560288292298</v>
      </c>
      <c r="D11" s="14">
        <v>0.47834118080777899</v>
      </c>
      <c r="E11" s="14">
        <v>0.46877588951299298</v>
      </c>
      <c r="F11" s="14"/>
      <c r="G11" s="14">
        <v>0.48692682296117801</v>
      </c>
      <c r="H11" s="14">
        <v>0.444796058425249</v>
      </c>
      <c r="I11" s="14">
        <v>0.44436132605575701</v>
      </c>
      <c r="J11" s="14">
        <v>0.478263412920094</v>
      </c>
      <c r="K11" s="14">
        <v>0.52018770128945901</v>
      </c>
      <c r="L11" s="14">
        <v>0.49327778593701799</v>
      </c>
      <c r="M11" s="14"/>
      <c r="N11" s="14">
        <v>0.60349990266866704</v>
      </c>
      <c r="O11" s="14">
        <v>0.44828566006899201</v>
      </c>
      <c r="P11" s="14"/>
      <c r="Q11" s="14">
        <v>0.54478269100801202</v>
      </c>
      <c r="R11" s="14">
        <v>0.38423468701336599</v>
      </c>
      <c r="S11" s="14">
        <v>0.48113418951653197</v>
      </c>
      <c r="T11" s="14">
        <v>0.319532287995622</v>
      </c>
      <c r="U11" s="14">
        <v>0.49478987011584402</v>
      </c>
      <c r="V11" s="14">
        <v>0.58106599730906505</v>
      </c>
      <c r="W11" s="14">
        <v>0.50745448977191399</v>
      </c>
      <c r="X11" s="14">
        <v>0.44311332712866103</v>
      </c>
      <c r="Y11" s="14">
        <v>0.51644849161234996</v>
      </c>
      <c r="Z11" s="14">
        <v>0.51986136610739098</v>
      </c>
      <c r="AA11" s="14"/>
      <c r="AB11" s="14">
        <v>0.55393893990639897</v>
      </c>
      <c r="AC11" s="14">
        <v>0.455939219469367</v>
      </c>
      <c r="AD11" s="14">
        <v>0.44110166703261999</v>
      </c>
      <c r="AE11" s="14"/>
      <c r="AF11" s="14">
        <v>0.53248523005987602</v>
      </c>
      <c r="AG11" s="14">
        <v>0.43934974130059101</v>
      </c>
      <c r="AH11" s="14">
        <v>0.52429569134159404</v>
      </c>
      <c r="AI11" s="14">
        <v>0.40968768939262401</v>
      </c>
      <c r="AJ11" s="14"/>
      <c r="AK11" s="14">
        <v>0.53071794170994002</v>
      </c>
      <c r="AL11" s="14">
        <v>0.451137574302861</v>
      </c>
      <c r="AM11" s="14">
        <v>0.380641310280877</v>
      </c>
      <c r="AN11" s="14">
        <v>0.471474220649162</v>
      </c>
      <c r="AO11" s="14"/>
      <c r="AP11" s="14">
        <v>0.54609131855709803</v>
      </c>
      <c r="AQ11" s="14">
        <v>0.50123632721690403</v>
      </c>
      <c r="AR11" s="14">
        <v>0.438830956634712</v>
      </c>
      <c r="AS11" s="14"/>
      <c r="AT11" s="14">
        <v>0.51878438008775596</v>
      </c>
      <c r="AU11" s="14">
        <v>0.48521274785964202</v>
      </c>
      <c r="AV11" s="14">
        <v>0.39747623024601902</v>
      </c>
      <c r="AW11" s="14"/>
      <c r="AX11" s="14">
        <v>0.52788097011479496</v>
      </c>
      <c r="AY11" s="14">
        <v>0.47565726381357798</v>
      </c>
      <c r="AZ11" s="14">
        <v>0.45919964171824601</v>
      </c>
      <c r="BA11" s="14"/>
      <c r="BB11" s="14">
        <v>0.49915340320443702</v>
      </c>
      <c r="BC11" s="14">
        <v>0.50548778384326498</v>
      </c>
      <c r="BD11" s="14"/>
      <c r="BE11" s="14">
        <v>0.49717166037175903</v>
      </c>
      <c r="BF11" s="14">
        <v>0.43286689752831597</v>
      </c>
      <c r="BG11" s="14"/>
      <c r="BH11" s="14">
        <v>0.49731778168552498</v>
      </c>
      <c r="BI11" s="14">
        <v>0.46803646351686001</v>
      </c>
    </row>
    <row r="12" spans="2:61" ht="43.5" x14ac:dyDescent="0.35">
      <c r="B12" s="15" t="s">
        <v>294</v>
      </c>
      <c r="C12" s="14">
        <v>0.44790568207817999</v>
      </c>
      <c r="D12" s="14">
        <v>0.45383659189813402</v>
      </c>
      <c r="E12" s="14">
        <v>0.44245262282421699</v>
      </c>
      <c r="F12" s="14"/>
      <c r="G12" s="14">
        <v>0.35398895868373198</v>
      </c>
      <c r="H12" s="14">
        <v>0.38809622477258199</v>
      </c>
      <c r="I12" s="14">
        <v>0.39406156089855399</v>
      </c>
      <c r="J12" s="14">
        <v>0.416391049696543</v>
      </c>
      <c r="K12" s="14">
        <v>0.45227244129258898</v>
      </c>
      <c r="L12" s="14">
        <v>0.67750743291536797</v>
      </c>
      <c r="M12" s="14"/>
      <c r="N12" s="14">
        <v>0.56816998681967601</v>
      </c>
      <c r="O12" s="14">
        <v>0.42365069624796298</v>
      </c>
      <c r="P12" s="14"/>
      <c r="Q12" s="14">
        <v>0.423187712129653</v>
      </c>
      <c r="R12" s="14">
        <v>0.35214412309894699</v>
      </c>
      <c r="S12" s="14">
        <v>0.406363674360392</v>
      </c>
      <c r="T12" s="14">
        <v>0.47957287669506599</v>
      </c>
      <c r="U12" s="14">
        <v>0.43805909664005499</v>
      </c>
      <c r="V12" s="14">
        <v>0.48320981807109098</v>
      </c>
      <c r="W12" s="14">
        <v>0.49133306255377301</v>
      </c>
      <c r="X12" s="14">
        <v>0.39044340099540997</v>
      </c>
      <c r="Y12" s="14">
        <v>0.56809988663450794</v>
      </c>
      <c r="Z12" s="14">
        <v>0.407414583072717</v>
      </c>
      <c r="AA12" s="14"/>
      <c r="AB12" s="14">
        <v>0.58114467264949199</v>
      </c>
      <c r="AC12" s="14">
        <v>0.45784389278322901</v>
      </c>
      <c r="AD12" s="14">
        <v>0.37040854996885503</v>
      </c>
      <c r="AE12" s="14"/>
      <c r="AF12" s="14">
        <v>0.56817912731711095</v>
      </c>
      <c r="AG12" s="14">
        <v>0.33905498351469898</v>
      </c>
      <c r="AH12" s="14">
        <v>0.27108825334951497</v>
      </c>
      <c r="AI12" s="14">
        <v>0.44782884249611199</v>
      </c>
      <c r="AJ12" s="14"/>
      <c r="AK12" s="14">
        <v>0.53392437740031495</v>
      </c>
      <c r="AL12" s="14">
        <v>0.34155028189456199</v>
      </c>
      <c r="AM12" s="14">
        <v>0.42278056985756102</v>
      </c>
      <c r="AN12" s="14">
        <v>0.48635994711355601</v>
      </c>
      <c r="AO12" s="14"/>
      <c r="AP12" s="14">
        <v>0.57554595744602999</v>
      </c>
      <c r="AQ12" s="14">
        <v>0.48381911394781202</v>
      </c>
      <c r="AR12" s="14">
        <v>0.38136785606939699</v>
      </c>
      <c r="AS12" s="14"/>
      <c r="AT12" s="14">
        <v>0.54238047796215205</v>
      </c>
      <c r="AU12" s="14">
        <v>0.404067404293798</v>
      </c>
      <c r="AV12" s="14">
        <v>0.41182674984251399</v>
      </c>
      <c r="AW12" s="14"/>
      <c r="AX12" s="14">
        <v>0.50676325211294404</v>
      </c>
      <c r="AY12" s="14">
        <v>0.48927965960248898</v>
      </c>
      <c r="AZ12" s="14">
        <v>0.37216410281984502</v>
      </c>
      <c r="BA12" s="14"/>
      <c r="BB12" s="14">
        <v>0.53090543007004498</v>
      </c>
      <c r="BC12" s="14">
        <v>0.49616466326880199</v>
      </c>
      <c r="BD12" s="14"/>
      <c r="BE12" s="14">
        <v>0.47470258640253099</v>
      </c>
      <c r="BF12" s="14">
        <v>0.39924435205720998</v>
      </c>
      <c r="BG12" s="14"/>
      <c r="BH12" s="14">
        <v>0.44613719738740698</v>
      </c>
      <c r="BI12" s="14">
        <v>0.44839040250567402</v>
      </c>
    </row>
    <row r="13" spans="2:61" ht="29" x14ac:dyDescent="0.35">
      <c r="B13" s="15" t="s">
        <v>295</v>
      </c>
      <c r="C13" s="14">
        <v>0.44450513078655801</v>
      </c>
      <c r="D13" s="14">
        <v>0.39877651513175</v>
      </c>
      <c r="E13" s="14">
        <v>0.48342882377410501</v>
      </c>
      <c r="F13" s="14"/>
      <c r="G13" s="14">
        <v>0.44773543494602103</v>
      </c>
      <c r="H13" s="14">
        <v>0.39763946815165102</v>
      </c>
      <c r="I13" s="14">
        <v>0.37781864165516899</v>
      </c>
      <c r="J13" s="14">
        <v>0.428663385283371</v>
      </c>
      <c r="K13" s="14">
        <v>0.47153848367969797</v>
      </c>
      <c r="L13" s="14">
        <v>0.56752176605927196</v>
      </c>
      <c r="M13" s="14"/>
      <c r="N13" s="14">
        <v>0.51331039534659095</v>
      </c>
      <c r="O13" s="14">
        <v>0.43062843877445001</v>
      </c>
      <c r="P13" s="14"/>
      <c r="Q13" s="14">
        <v>0.42411879008676201</v>
      </c>
      <c r="R13" s="14">
        <v>0.35924744638314099</v>
      </c>
      <c r="S13" s="14">
        <v>0.429132669314225</v>
      </c>
      <c r="T13" s="14">
        <v>0.45181005199530999</v>
      </c>
      <c r="U13" s="14">
        <v>0.33442180555190498</v>
      </c>
      <c r="V13" s="14">
        <v>0.49203733150763002</v>
      </c>
      <c r="W13" s="14">
        <v>0.458275951826838</v>
      </c>
      <c r="X13" s="14">
        <v>0.44262754550584399</v>
      </c>
      <c r="Y13" s="14">
        <v>0.52915339797029104</v>
      </c>
      <c r="Z13" s="14">
        <v>0.49004195978694198</v>
      </c>
      <c r="AA13" s="14"/>
      <c r="AB13" s="14">
        <v>0.56407298450907595</v>
      </c>
      <c r="AC13" s="14">
        <v>0.39099597965811</v>
      </c>
      <c r="AD13" s="14">
        <v>0.411991469892312</v>
      </c>
      <c r="AE13" s="14"/>
      <c r="AF13" s="14">
        <v>0.51681595222155596</v>
      </c>
      <c r="AG13" s="14">
        <v>0.39539833351582798</v>
      </c>
      <c r="AH13" s="14">
        <v>0.36710760826044497</v>
      </c>
      <c r="AI13" s="14">
        <v>0.41553193795299198</v>
      </c>
      <c r="AJ13" s="14"/>
      <c r="AK13" s="14">
        <v>0.52990780339619203</v>
      </c>
      <c r="AL13" s="14">
        <v>0.38668329502360899</v>
      </c>
      <c r="AM13" s="14">
        <v>0.37047125766405897</v>
      </c>
      <c r="AN13" s="14">
        <v>0.348379884629127</v>
      </c>
      <c r="AO13" s="14"/>
      <c r="AP13" s="14">
        <v>0.56033290446375295</v>
      </c>
      <c r="AQ13" s="14">
        <v>0.497932843447078</v>
      </c>
      <c r="AR13" s="14">
        <v>0.381028162578955</v>
      </c>
      <c r="AS13" s="14"/>
      <c r="AT13" s="14">
        <v>0.51946181520370305</v>
      </c>
      <c r="AU13" s="14">
        <v>0.45836189147469197</v>
      </c>
      <c r="AV13" s="14">
        <v>0.33331179158269503</v>
      </c>
      <c r="AW13" s="14"/>
      <c r="AX13" s="14">
        <v>0.55632581566389705</v>
      </c>
      <c r="AY13" s="14">
        <v>0.47526674318939299</v>
      </c>
      <c r="AZ13" s="14">
        <v>0.354178049502063</v>
      </c>
      <c r="BA13" s="14"/>
      <c r="BB13" s="14">
        <v>0.46788453892215698</v>
      </c>
      <c r="BC13" s="14">
        <v>0.50352451804537501</v>
      </c>
      <c r="BD13" s="14"/>
      <c r="BE13" s="14">
        <v>0.45279350311016398</v>
      </c>
      <c r="BF13" s="14">
        <v>0.42945401831125601</v>
      </c>
      <c r="BG13" s="14"/>
      <c r="BH13" s="14">
        <v>0.46630566532328499</v>
      </c>
      <c r="BI13" s="14">
        <v>0.43852986593107901</v>
      </c>
    </row>
    <row r="14" spans="2:61" ht="43.5" x14ac:dyDescent="0.35">
      <c r="B14" s="15" t="s">
        <v>296</v>
      </c>
      <c r="C14" s="14">
        <v>0.43994710777379697</v>
      </c>
      <c r="D14" s="14">
        <v>0.50218357829860105</v>
      </c>
      <c r="E14" s="14">
        <v>0.38177726053813799</v>
      </c>
      <c r="F14" s="14"/>
      <c r="G14" s="14">
        <v>0.47823324538463802</v>
      </c>
      <c r="H14" s="14">
        <v>0.36131218525820202</v>
      </c>
      <c r="I14" s="14">
        <v>0.38118313867296999</v>
      </c>
      <c r="J14" s="14">
        <v>0.384022325535187</v>
      </c>
      <c r="K14" s="14">
        <v>0.44323583619803603</v>
      </c>
      <c r="L14" s="14">
        <v>0.62223022718353105</v>
      </c>
      <c r="M14" s="14"/>
      <c r="N14" s="14">
        <v>0.68030253705829502</v>
      </c>
      <c r="O14" s="14">
        <v>0.391472063212218</v>
      </c>
      <c r="P14" s="14"/>
      <c r="Q14" s="14">
        <v>0.305659112489299</v>
      </c>
      <c r="R14" s="14">
        <v>0.32159532429757198</v>
      </c>
      <c r="S14" s="14">
        <v>0.37267496745204598</v>
      </c>
      <c r="T14" s="14">
        <v>0.40093946282155002</v>
      </c>
      <c r="U14" s="14">
        <v>0.41216779387403402</v>
      </c>
      <c r="V14" s="14">
        <v>0.40704532713239699</v>
      </c>
      <c r="W14" s="14">
        <v>0.438257332043054</v>
      </c>
      <c r="X14" s="14">
        <v>0.50555985427151195</v>
      </c>
      <c r="Y14" s="14">
        <v>0.63940750992356199</v>
      </c>
      <c r="Z14" s="14">
        <v>0.46195703627483198</v>
      </c>
      <c r="AA14" s="14"/>
      <c r="AB14" s="14">
        <v>0.52508512522872097</v>
      </c>
      <c r="AC14" s="14">
        <v>0.47474489584478702</v>
      </c>
      <c r="AD14" s="14">
        <v>0.39012453457246699</v>
      </c>
      <c r="AE14" s="14"/>
      <c r="AF14" s="14">
        <v>0.52290664297676803</v>
      </c>
      <c r="AG14" s="14">
        <v>0.36355824908017198</v>
      </c>
      <c r="AH14" s="14">
        <v>0.39949848677232702</v>
      </c>
      <c r="AI14" s="14">
        <v>0.42681914156592099</v>
      </c>
      <c r="AJ14" s="14"/>
      <c r="AK14" s="14">
        <v>0.48197868381508702</v>
      </c>
      <c r="AL14" s="14">
        <v>0.39915726343199898</v>
      </c>
      <c r="AM14" s="14">
        <v>0.44106736266909202</v>
      </c>
      <c r="AN14" s="14">
        <v>0.32579478821982499</v>
      </c>
      <c r="AO14" s="14"/>
      <c r="AP14" s="14">
        <v>0.58490201409773801</v>
      </c>
      <c r="AQ14" s="14">
        <v>0.44285057485893298</v>
      </c>
      <c r="AR14" s="14">
        <v>0.42629428821627702</v>
      </c>
      <c r="AS14" s="14"/>
      <c r="AT14" s="14">
        <v>0.52443804597035804</v>
      </c>
      <c r="AU14" s="14">
        <v>0.41798537082554299</v>
      </c>
      <c r="AV14" s="14">
        <v>0.40186449646773398</v>
      </c>
      <c r="AW14" s="14"/>
      <c r="AX14" s="14">
        <v>0.449678565444184</v>
      </c>
      <c r="AY14" s="14">
        <v>0.47030686764950802</v>
      </c>
      <c r="AZ14" s="14">
        <v>0.40572894144215899</v>
      </c>
      <c r="BA14" s="14"/>
      <c r="BB14" s="14">
        <v>0.56280593985187699</v>
      </c>
      <c r="BC14" s="14">
        <v>0.53188057925433296</v>
      </c>
      <c r="BD14" s="14"/>
      <c r="BE14" s="14">
        <v>0.50257825736178796</v>
      </c>
      <c r="BF14" s="14">
        <v>0.32621325990822803</v>
      </c>
      <c r="BG14" s="14"/>
      <c r="BH14" s="14">
        <v>0.415568971224622</v>
      </c>
      <c r="BI14" s="14">
        <v>0.44662886240320498</v>
      </c>
    </row>
    <row r="15" spans="2:61" ht="29" x14ac:dyDescent="0.35">
      <c r="B15" s="15" t="s">
        <v>297</v>
      </c>
      <c r="C15" s="14">
        <v>0.32958571595166403</v>
      </c>
      <c r="D15" s="14">
        <v>0.39321731702694002</v>
      </c>
      <c r="E15" s="14">
        <v>0.26932246286655998</v>
      </c>
      <c r="F15" s="14"/>
      <c r="G15" s="14">
        <v>0.25427345019790598</v>
      </c>
      <c r="H15" s="14">
        <v>0.358871961072942</v>
      </c>
      <c r="I15" s="14">
        <v>0.252519028559609</v>
      </c>
      <c r="J15" s="14">
        <v>0.326295472337432</v>
      </c>
      <c r="K15" s="14">
        <v>0.401061237598003</v>
      </c>
      <c r="L15" s="14">
        <v>0.38962250689531902</v>
      </c>
      <c r="M15" s="14"/>
      <c r="N15" s="14">
        <v>0.42024491404223202</v>
      </c>
      <c r="O15" s="14">
        <v>0.311301507933398</v>
      </c>
      <c r="P15" s="14"/>
      <c r="Q15" s="14">
        <v>0.261205265115382</v>
      </c>
      <c r="R15" s="14">
        <v>0.275559291598306</v>
      </c>
      <c r="S15" s="14">
        <v>0.27870282570233701</v>
      </c>
      <c r="T15" s="14">
        <v>0.27523075798086</v>
      </c>
      <c r="U15" s="14">
        <v>0.32486706054465903</v>
      </c>
      <c r="V15" s="14">
        <v>0.28761993808877701</v>
      </c>
      <c r="W15" s="14">
        <v>0.47759927957138099</v>
      </c>
      <c r="X15" s="14">
        <v>0.35882367989354602</v>
      </c>
      <c r="Y15" s="14">
        <v>0.36477750180315899</v>
      </c>
      <c r="Z15" s="14">
        <v>0.29783038723310401</v>
      </c>
      <c r="AA15" s="14"/>
      <c r="AB15" s="14">
        <v>0.40618819189265998</v>
      </c>
      <c r="AC15" s="14">
        <v>0.27116287400920602</v>
      </c>
      <c r="AD15" s="14">
        <v>0.34020533335365399</v>
      </c>
      <c r="AE15" s="14"/>
      <c r="AF15" s="14">
        <v>0.37934355455690499</v>
      </c>
      <c r="AG15" s="14">
        <v>0.33476378044835298</v>
      </c>
      <c r="AH15" s="14">
        <v>0.27852638927845702</v>
      </c>
      <c r="AI15" s="14">
        <v>0.217687289290112</v>
      </c>
      <c r="AJ15" s="14"/>
      <c r="AK15" s="14">
        <v>0.36914217010607397</v>
      </c>
      <c r="AL15" s="14">
        <v>0.32314004795254297</v>
      </c>
      <c r="AM15" s="14">
        <v>0.25144802206387501</v>
      </c>
      <c r="AN15" s="14">
        <v>0.24288300279496999</v>
      </c>
      <c r="AO15" s="14"/>
      <c r="AP15" s="14">
        <v>0.45174924046819298</v>
      </c>
      <c r="AQ15" s="14">
        <v>0.31525328481751302</v>
      </c>
      <c r="AR15" s="14">
        <v>0.32640010530220598</v>
      </c>
      <c r="AS15" s="14"/>
      <c r="AT15" s="14">
        <v>0.39168864622938698</v>
      </c>
      <c r="AU15" s="14">
        <v>0.333385339779531</v>
      </c>
      <c r="AV15" s="14">
        <v>0.29485794767559897</v>
      </c>
      <c r="AW15" s="14"/>
      <c r="AX15" s="14">
        <v>0.36682974958791198</v>
      </c>
      <c r="AY15" s="14">
        <v>0.33274316768831502</v>
      </c>
      <c r="AZ15" s="14">
        <v>0.32936941217555499</v>
      </c>
      <c r="BA15" s="14"/>
      <c r="BB15" s="14">
        <v>0.36630732479942502</v>
      </c>
      <c r="BC15" s="14">
        <v>0.30369081428707101</v>
      </c>
      <c r="BD15" s="14"/>
      <c r="BE15" s="14">
        <v>0.36573850100238497</v>
      </c>
      <c r="BF15" s="14">
        <v>0.263934751824003</v>
      </c>
      <c r="BG15" s="14"/>
      <c r="BH15" s="14">
        <v>0.28334494128183302</v>
      </c>
      <c r="BI15" s="14">
        <v>0.34225975728350699</v>
      </c>
    </row>
    <row r="16" spans="2:61" ht="43.5" x14ac:dyDescent="0.35">
      <c r="B16" s="15" t="s">
        <v>298</v>
      </c>
      <c r="C16" s="14">
        <v>0.26441004211649499</v>
      </c>
      <c r="D16" s="14">
        <v>0.30896426034686703</v>
      </c>
      <c r="E16" s="14">
        <v>0.22283991775923701</v>
      </c>
      <c r="F16" s="14"/>
      <c r="G16" s="14">
        <v>0.183579135520236</v>
      </c>
      <c r="H16" s="14">
        <v>0.194175038910153</v>
      </c>
      <c r="I16" s="14">
        <v>0.22370234785093901</v>
      </c>
      <c r="J16" s="14">
        <v>0.25134478870038202</v>
      </c>
      <c r="K16" s="14">
        <v>0.30352770772549298</v>
      </c>
      <c r="L16" s="14">
        <v>0.434914955281967</v>
      </c>
      <c r="M16" s="14"/>
      <c r="N16" s="14">
        <v>0.39376279424668698</v>
      </c>
      <c r="O16" s="14">
        <v>0.238322092107044</v>
      </c>
      <c r="P16" s="14"/>
      <c r="Q16" s="14">
        <v>0.147200668931429</v>
      </c>
      <c r="R16" s="14">
        <v>0.18750741608868099</v>
      </c>
      <c r="S16" s="14">
        <v>0.16896489786996599</v>
      </c>
      <c r="T16" s="14">
        <v>0.31052900549100798</v>
      </c>
      <c r="U16" s="14">
        <v>0.13641241638502399</v>
      </c>
      <c r="V16" s="14">
        <v>0.27564571432414903</v>
      </c>
      <c r="W16" s="14">
        <v>0.321338932604534</v>
      </c>
      <c r="X16" s="14">
        <v>0.282921973516223</v>
      </c>
      <c r="Y16" s="14">
        <v>0.39500695386484602</v>
      </c>
      <c r="Z16" s="14">
        <v>0.24486639866992699</v>
      </c>
      <c r="AA16" s="14"/>
      <c r="AB16" s="14">
        <v>0.35868193396575399</v>
      </c>
      <c r="AC16" s="14">
        <v>0.26493015796269498</v>
      </c>
      <c r="AD16" s="14">
        <v>0.21990651965984101</v>
      </c>
      <c r="AE16" s="14"/>
      <c r="AF16" s="14">
        <v>0.33157918688061</v>
      </c>
      <c r="AG16" s="14">
        <v>0.224258352638567</v>
      </c>
      <c r="AH16" s="14">
        <v>0.192852953713092</v>
      </c>
      <c r="AI16" s="14">
        <v>0.22748834257391001</v>
      </c>
      <c r="AJ16" s="14"/>
      <c r="AK16" s="14">
        <v>0.31638257143315901</v>
      </c>
      <c r="AL16" s="14">
        <v>0.23419637616038899</v>
      </c>
      <c r="AM16" s="14">
        <v>0.25040190745609803</v>
      </c>
      <c r="AN16" s="14">
        <v>0</v>
      </c>
      <c r="AO16" s="14"/>
      <c r="AP16" s="14">
        <v>0.39930836563477101</v>
      </c>
      <c r="AQ16" s="14">
        <v>0.26511640629301902</v>
      </c>
      <c r="AR16" s="14">
        <v>0.237666455637665</v>
      </c>
      <c r="AS16" s="14"/>
      <c r="AT16" s="14">
        <v>0.35295300945026098</v>
      </c>
      <c r="AU16" s="14">
        <v>0.24021020458747899</v>
      </c>
      <c r="AV16" s="14">
        <v>0.23890956385067799</v>
      </c>
      <c r="AW16" s="14"/>
      <c r="AX16" s="14">
        <v>0.35954645374816802</v>
      </c>
      <c r="AY16" s="14">
        <v>0.27860500538396099</v>
      </c>
      <c r="AZ16" s="14">
        <v>0.22534697163745199</v>
      </c>
      <c r="BA16" s="14"/>
      <c r="BB16" s="14">
        <v>0.34805021385500001</v>
      </c>
      <c r="BC16" s="14">
        <v>0.28456824054249902</v>
      </c>
      <c r="BD16" s="14"/>
      <c r="BE16" s="14">
        <v>0.30962835581669801</v>
      </c>
      <c r="BF16" s="14">
        <v>0.18229670322764999</v>
      </c>
      <c r="BG16" s="14"/>
      <c r="BH16" s="14">
        <v>0.229732031951667</v>
      </c>
      <c r="BI16" s="14">
        <v>0.27391486847966201</v>
      </c>
    </row>
    <row r="17" spans="2:61" ht="29" x14ac:dyDescent="0.35">
      <c r="B17" s="15" t="s">
        <v>299</v>
      </c>
      <c r="C17" s="14">
        <v>0.23589477574856099</v>
      </c>
      <c r="D17" s="14">
        <v>0.296592719246485</v>
      </c>
      <c r="E17" s="14">
        <v>0.17959486669017599</v>
      </c>
      <c r="F17" s="14"/>
      <c r="G17" s="14">
        <v>0.31306509545540701</v>
      </c>
      <c r="H17" s="14">
        <v>0.33543492289949001</v>
      </c>
      <c r="I17" s="14">
        <v>0.218174030036454</v>
      </c>
      <c r="J17" s="14">
        <v>0.19195359865827899</v>
      </c>
      <c r="K17" s="14">
        <v>0.15981915338130401</v>
      </c>
      <c r="L17" s="14">
        <v>0.188807194922884</v>
      </c>
      <c r="M17" s="14"/>
      <c r="N17" s="14">
        <v>0.179183688969481</v>
      </c>
      <c r="O17" s="14">
        <v>0.247332305855266</v>
      </c>
      <c r="P17" s="14"/>
      <c r="Q17" s="14">
        <v>0.310863376366737</v>
      </c>
      <c r="R17" s="14">
        <v>0.244933384354901</v>
      </c>
      <c r="S17" s="14">
        <v>0.232284045390618</v>
      </c>
      <c r="T17" s="14">
        <v>0.25616971428225899</v>
      </c>
      <c r="U17" s="14">
        <v>0.19300452407584301</v>
      </c>
      <c r="V17" s="14">
        <v>0.177940654385428</v>
      </c>
      <c r="W17" s="14">
        <v>0.266716948299137</v>
      </c>
      <c r="X17" s="14">
        <v>0.28761886992118102</v>
      </c>
      <c r="Y17" s="14">
        <v>0.17163767213547401</v>
      </c>
      <c r="Z17" s="14">
        <v>0.31989834110102899</v>
      </c>
      <c r="AA17" s="14"/>
      <c r="AB17" s="14">
        <v>0.17344945924153601</v>
      </c>
      <c r="AC17" s="14">
        <v>0.23624893701060701</v>
      </c>
      <c r="AD17" s="14">
        <v>0.30664443124153301</v>
      </c>
      <c r="AE17" s="14"/>
      <c r="AF17" s="14">
        <v>0.19547420558849499</v>
      </c>
      <c r="AG17" s="14">
        <v>0.30271198072306299</v>
      </c>
      <c r="AH17" s="14">
        <v>0.24747274091490401</v>
      </c>
      <c r="AI17" s="14">
        <v>0.170452877988302</v>
      </c>
      <c r="AJ17" s="14"/>
      <c r="AK17" s="14">
        <v>0.19993699000177301</v>
      </c>
      <c r="AL17" s="14">
        <v>0.28440854943201399</v>
      </c>
      <c r="AM17" s="14">
        <v>0.21733766251487199</v>
      </c>
      <c r="AN17" s="14">
        <v>7.2717598215868498E-2</v>
      </c>
      <c r="AO17" s="14"/>
      <c r="AP17" s="14">
        <v>0.190538207556676</v>
      </c>
      <c r="AQ17" s="14">
        <v>0.225149702671849</v>
      </c>
      <c r="AR17" s="14">
        <v>0.27152207428195602</v>
      </c>
      <c r="AS17" s="14"/>
      <c r="AT17" s="14">
        <v>0.21923493188903501</v>
      </c>
      <c r="AU17" s="14">
        <v>0.25176592945752202</v>
      </c>
      <c r="AV17" s="14">
        <v>0.21685580256548501</v>
      </c>
      <c r="AW17" s="14"/>
      <c r="AX17" s="14">
        <v>0.206749308393155</v>
      </c>
      <c r="AY17" s="14">
        <v>0.22058734168588301</v>
      </c>
      <c r="AZ17" s="14">
        <v>0.26538184072760501</v>
      </c>
      <c r="BA17" s="14"/>
      <c r="BB17" s="14">
        <v>0.26469395317384398</v>
      </c>
      <c r="BC17" s="14">
        <v>0.206724349264926</v>
      </c>
      <c r="BD17" s="14"/>
      <c r="BE17" s="14">
        <v>0.26003422777933599</v>
      </c>
      <c r="BF17" s="14">
        <v>0.19205919580332401</v>
      </c>
      <c r="BG17" s="14"/>
      <c r="BH17" s="14">
        <v>0.25590556172594697</v>
      </c>
      <c r="BI17" s="14">
        <v>0.23041005949172999</v>
      </c>
    </row>
    <row r="18" spans="2:61" ht="58" x14ac:dyDescent="0.35">
      <c r="B18" s="15" t="s">
        <v>300</v>
      </c>
      <c r="C18" s="14">
        <v>0.21316526364222699</v>
      </c>
      <c r="D18" s="14">
        <v>0.23159859950692199</v>
      </c>
      <c r="E18" s="14">
        <v>0.19264924587486501</v>
      </c>
      <c r="F18" s="14"/>
      <c r="G18" s="14">
        <v>0.26614740973615603</v>
      </c>
      <c r="H18" s="14">
        <v>0.279802718133281</v>
      </c>
      <c r="I18" s="14">
        <v>0.232424626060175</v>
      </c>
      <c r="J18" s="14">
        <v>0.15628757019679199</v>
      </c>
      <c r="K18" s="14">
        <v>0.21371994597173899</v>
      </c>
      <c r="L18" s="14">
        <v>0.13127319347351801</v>
      </c>
      <c r="M18" s="14"/>
      <c r="N18" s="14">
        <v>0.196263574853622</v>
      </c>
      <c r="O18" s="14">
        <v>0.216574007599593</v>
      </c>
      <c r="P18" s="14"/>
      <c r="Q18" s="14">
        <v>0.22555955464126001</v>
      </c>
      <c r="R18" s="14">
        <v>0.16496999470621199</v>
      </c>
      <c r="S18" s="14">
        <v>0.28130904556317998</v>
      </c>
      <c r="T18" s="14">
        <v>0.249090223105705</v>
      </c>
      <c r="U18" s="14">
        <v>0.17653375395305199</v>
      </c>
      <c r="V18" s="14">
        <v>0.29148612482835401</v>
      </c>
      <c r="W18" s="14">
        <v>0.19072479809482801</v>
      </c>
      <c r="X18" s="14">
        <v>0.20880078777675801</v>
      </c>
      <c r="Y18" s="14">
        <v>0.19848582201666601</v>
      </c>
      <c r="Z18" s="14">
        <v>0.260860659133134</v>
      </c>
      <c r="AA18" s="14"/>
      <c r="AB18" s="14">
        <v>0.22218478476753101</v>
      </c>
      <c r="AC18" s="14">
        <v>0.239610110910396</v>
      </c>
      <c r="AD18" s="14">
        <v>0.198596585749377</v>
      </c>
      <c r="AE18" s="14"/>
      <c r="AF18" s="14">
        <v>0.20529259595291999</v>
      </c>
      <c r="AG18" s="14">
        <v>0.22859771183229499</v>
      </c>
      <c r="AH18" s="14">
        <v>0.34742751407814698</v>
      </c>
      <c r="AI18" s="14">
        <v>0.17879088409191199</v>
      </c>
      <c r="AJ18" s="14"/>
      <c r="AK18" s="14">
        <v>0.230897776047713</v>
      </c>
      <c r="AL18" s="14">
        <v>0.218650280233053</v>
      </c>
      <c r="AM18" s="14">
        <v>0.18812362491408099</v>
      </c>
      <c r="AN18" s="14">
        <v>0.243786912709058</v>
      </c>
      <c r="AO18" s="14"/>
      <c r="AP18" s="14">
        <v>0.247679125573424</v>
      </c>
      <c r="AQ18" s="14">
        <v>0.22695319395181901</v>
      </c>
      <c r="AR18" s="14">
        <v>0.20924336893287099</v>
      </c>
      <c r="AS18" s="14"/>
      <c r="AT18" s="14">
        <v>0.21126329706770899</v>
      </c>
      <c r="AU18" s="14">
        <v>0.25895145153628901</v>
      </c>
      <c r="AV18" s="14">
        <v>0.118645539744744</v>
      </c>
      <c r="AW18" s="14"/>
      <c r="AX18" s="14">
        <v>0.220988449010869</v>
      </c>
      <c r="AY18" s="14">
        <v>0.21216992887838301</v>
      </c>
      <c r="AZ18" s="14">
        <v>0.21625914055067499</v>
      </c>
      <c r="BA18" s="14"/>
      <c r="BB18" s="14">
        <v>0.26752645506172601</v>
      </c>
      <c r="BC18" s="14">
        <v>0.16365944801129501</v>
      </c>
      <c r="BD18" s="14"/>
      <c r="BE18" s="14">
        <v>0.24240893155542301</v>
      </c>
      <c r="BF18" s="14">
        <v>0.160060779701724</v>
      </c>
      <c r="BG18" s="14"/>
      <c r="BH18" s="14">
        <v>0.21252501356393</v>
      </c>
      <c r="BI18" s="14">
        <v>0.21334074850408299</v>
      </c>
    </row>
    <row r="19" spans="2:61" ht="29" x14ac:dyDescent="0.35">
      <c r="B19" s="15" t="s">
        <v>301</v>
      </c>
      <c r="C19" s="14">
        <v>0.14566925855808999</v>
      </c>
      <c r="D19" s="14">
        <v>0.16725126643643201</v>
      </c>
      <c r="E19" s="14">
        <v>0.12588633261336399</v>
      </c>
      <c r="F19" s="14"/>
      <c r="G19" s="14">
        <v>0.185629915626185</v>
      </c>
      <c r="H19" s="14">
        <v>0.154971074866666</v>
      </c>
      <c r="I19" s="14">
        <v>0.164613144788292</v>
      </c>
      <c r="J19" s="14">
        <v>8.3479725397236401E-2</v>
      </c>
      <c r="K19" s="14">
        <v>0.17522857484549301</v>
      </c>
      <c r="L19" s="14">
        <v>0.121694730055092</v>
      </c>
      <c r="M19" s="14"/>
      <c r="N19" s="14">
        <v>0.120062473222295</v>
      </c>
      <c r="O19" s="14">
        <v>0.15083365223925899</v>
      </c>
      <c r="P19" s="14"/>
      <c r="Q19" s="14">
        <v>7.0834714608490196E-2</v>
      </c>
      <c r="R19" s="14">
        <v>0.16610805420939601</v>
      </c>
      <c r="S19" s="14">
        <v>9.0909418771108294E-2</v>
      </c>
      <c r="T19" s="14">
        <v>0.169008262716979</v>
      </c>
      <c r="U19" s="14">
        <v>8.3883777845499094E-2</v>
      </c>
      <c r="V19" s="14">
        <v>0.14722788286090399</v>
      </c>
      <c r="W19" s="14">
        <v>0.13404892452216499</v>
      </c>
      <c r="X19" s="14">
        <v>0.17128453882251299</v>
      </c>
      <c r="Y19" s="14">
        <v>0.150881579594461</v>
      </c>
      <c r="Z19" s="14">
        <v>6.1105464725169603E-2</v>
      </c>
      <c r="AA19" s="14"/>
      <c r="AB19" s="14">
        <v>0.16492346447254699</v>
      </c>
      <c r="AC19" s="14">
        <v>0.13171792092016099</v>
      </c>
      <c r="AD19" s="14">
        <v>0.16147741160232401</v>
      </c>
      <c r="AE19" s="14"/>
      <c r="AF19" s="14">
        <v>0.17122270515176499</v>
      </c>
      <c r="AG19" s="14">
        <v>0.13833420354075901</v>
      </c>
      <c r="AH19" s="14">
        <v>8.8269014243526095E-2</v>
      </c>
      <c r="AI19" s="14">
        <v>0.13293606628004401</v>
      </c>
      <c r="AJ19" s="14"/>
      <c r="AK19" s="14">
        <v>0.17731721387582899</v>
      </c>
      <c r="AL19" s="14">
        <v>0.14039701981294</v>
      </c>
      <c r="AM19" s="14">
        <v>0.124101455681842</v>
      </c>
      <c r="AN19" s="14">
        <v>0.254958645790477</v>
      </c>
      <c r="AO19" s="14"/>
      <c r="AP19" s="14">
        <v>0.247840691836722</v>
      </c>
      <c r="AQ19" s="14">
        <v>0.17492053026627599</v>
      </c>
      <c r="AR19" s="14">
        <v>9.6561940893339596E-2</v>
      </c>
      <c r="AS19" s="14"/>
      <c r="AT19" s="14">
        <v>0.14941432155362599</v>
      </c>
      <c r="AU19" s="14">
        <v>0.152986080414967</v>
      </c>
      <c r="AV19" s="14">
        <v>0.12654357666662699</v>
      </c>
      <c r="AW19" s="14"/>
      <c r="AX19" s="14">
        <v>0.20417771633167001</v>
      </c>
      <c r="AY19" s="14">
        <v>0.14701771239344599</v>
      </c>
      <c r="AZ19" s="14">
        <v>0.11843784244250399</v>
      </c>
      <c r="BA19" s="14"/>
      <c r="BB19" s="14">
        <v>0.181932051559518</v>
      </c>
      <c r="BC19" s="14">
        <v>0.131795732498971</v>
      </c>
      <c r="BD19" s="14"/>
      <c r="BE19" s="14">
        <v>0.17477415645296601</v>
      </c>
      <c r="BF19" s="14">
        <v>9.2816771399631195E-2</v>
      </c>
      <c r="BG19" s="14"/>
      <c r="BH19" s="14">
        <v>0.15901118581498899</v>
      </c>
      <c r="BI19" s="14">
        <v>0.142012396433531</v>
      </c>
    </row>
    <row r="20" spans="2:61" x14ac:dyDescent="0.35">
      <c r="B20" s="15" t="s">
        <v>86</v>
      </c>
      <c r="C20" s="14">
        <v>5.8286936124328101E-2</v>
      </c>
      <c r="D20" s="14">
        <v>3.6661817812723901E-2</v>
      </c>
      <c r="E20" s="14">
        <v>7.8170793819068898E-2</v>
      </c>
      <c r="F20" s="14"/>
      <c r="G20" s="14">
        <v>7.3394499387734194E-2</v>
      </c>
      <c r="H20" s="14">
        <v>1.8097502676951802E-2</v>
      </c>
      <c r="I20" s="14">
        <v>7.6767135582862897E-2</v>
      </c>
      <c r="J20" s="14">
        <v>6.0534111039717002E-2</v>
      </c>
      <c r="K20" s="14">
        <v>8.1072498054636899E-2</v>
      </c>
      <c r="L20" s="14">
        <v>5.0954511966584702E-2</v>
      </c>
      <c r="M20" s="14"/>
      <c r="N20" s="14">
        <v>2.3214120111716599E-2</v>
      </c>
      <c r="O20" s="14">
        <v>6.5360445236115297E-2</v>
      </c>
      <c r="P20" s="14"/>
      <c r="Q20" s="14">
        <v>8.2702916440223206E-2</v>
      </c>
      <c r="R20" s="14">
        <v>0.106889560503871</v>
      </c>
      <c r="S20" s="14">
        <v>8.83529592970526E-2</v>
      </c>
      <c r="T20" s="14">
        <v>4.5736888279951197E-2</v>
      </c>
      <c r="U20" s="14">
        <v>2.4220328921809201E-2</v>
      </c>
      <c r="V20" s="14">
        <v>4.3927636310111297E-2</v>
      </c>
      <c r="W20" s="14">
        <v>2.2177841382440899E-2</v>
      </c>
      <c r="X20" s="14">
        <v>5.0574000781327101E-2</v>
      </c>
      <c r="Y20" s="14">
        <v>1.91678254836402E-2</v>
      </c>
      <c r="Z20" s="14">
        <v>0.148329123864504</v>
      </c>
      <c r="AA20" s="14"/>
      <c r="AB20" s="14">
        <v>4.2077119417303903E-2</v>
      </c>
      <c r="AC20" s="14">
        <v>3.1023146916271699E-2</v>
      </c>
      <c r="AD20" s="14">
        <v>4.73238789008434E-2</v>
      </c>
      <c r="AE20" s="14"/>
      <c r="AF20" s="14">
        <v>3.0435451901186301E-2</v>
      </c>
      <c r="AG20" s="14">
        <v>5.0708060075010497E-2</v>
      </c>
      <c r="AH20" s="14">
        <v>7.7661850854161898E-2</v>
      </c>
      <c r="AI20" s="14">
        <v>0.110767905922158</v>
      </c>
      <c r="AJ20" s="14"/>
      <c r="AK20" s="14">
        <v>3.5986755756851799E-2</v>
      </c>
      <c r="AL20" s="14">
        <v>4.19720239144395E-2</v>
      </c>
      <c r="AM20" s="14">
        <v>8.2873703493710996E-2</v>
      </c>
      <c r="AN20" s="14">
        <v>0</v>
      </c>
      <c r="AO20" s="14"/>
      <c r="AP20" s="14">
        <v>1.6368241831542001E-2</v>
      </c>
      <c r="AQ20" s="14">
        <v>3.0644140365507E-2</v>
      </c>
      <c r="AR20" s="14">
        <v>6.0527803043718902E-2</v>
      </c>
      <c r="AS20" s="14"/>
      <c r="AT20" s="14">
        <v>2.8116625765075801E-2</v>
      </c>
      <c r="AU20" s="14">
        <v>4.7960369953102003E-2</v>
      </c>
      <c r="AV20" s="14">
        <v>5.67631390842291E-2</v>
      </c>
      <c r="AW20" s="14"/>
      <c r="AX20" s="14">
        <v>2.3792928240445401E-2</v>
      </c>
      <c r="AY20" s="14">
        <v>6.1985931869628301E-2</v>
      </c>
      <c r="AZ20" s="14">
        <v>4.2256362742769102E-2</v>
      </c>
      <c r="BA20" s="14"/>
      <c r="BB20" s="14">
        <v>6.8035232045809196E-3</v>
      </c>
      <c r="BC20" s="14">
        <v>4.2766068033535998E-2</v>
      </c>
      <c r="BD20" s="14"/>
      <c r="BE20" s="14">
        <v>3.2645080899806798E-2</v>
      </c>
      <c r="BF20" s="14">
        <v>0.10485077664588099</v>
      </c>
      <c r="BG20" s="14"/>
      <c r="BH20" s="14">
        <v>6.2331666920420699E-2</v>
      </c>
      <c r="BI20" s="14">
        <v>5.7178323960023203E-2</v>
      </c>
    </row>
    <row r="21" spans="2:61" x14ac:dyDescent="0.35">
      <c r="B21" s="15" t="s">
        <v>253</v>
      </c>
      <c r="C21" s="20">
        <v>2.6143731258042001E-2</v>
      </c>
      <c r="D21" s="20">
        <v>3.5507306256859501E-2</v>
      </c>
      <c r="E21" s="20">
        <v>1.79248287234345E-2</v>
      </c>
      <c r="F21" s="20"/>
      <c r="G21" s="20">
        <v>1.58785995770102E-2</v>
      </c>
      <c r="H21" s="20">
        <v>3.1781869762291998E-2</v>
      </c>
      <c r="I21" s="20">
        <v>1.52554285162409E-2</v>
      </c>
      <c r="J21" s="20">
        <v>1.1936834828330099E-2</v>
      </c>
      <c r="K21" s="20">
        <v>2.5447791453293799E-2</v>
      </c>
      <c r="L21" s="20">
        <v>5.4865707630236502E-2</v>
      </c>
      <c r="M21" s="20"/>
      <c r="N21" s="20">
        <v>4.1777539757516698E-2</v>
      </c>
      <c r="O21" s="20">
        <v>2.2990694249744498E-2</v>
      </c>
      <c r="P21" s="20"/>
      <c r="Q21" s="20">
        <v>0</v>
      </c>
      <c r="R21" s="20">
        <v>2.3058952534156001E-2</v>
      </c>
      <c r="S21" s="20">
        <v>1.4571332732753401E-2</v>
      </c>
      <c r="T21" s="20">
        <v>7.6578469304869903E-2</v>
      </c>
      <c r="U21" s="20">
        <v>4.3603846081888997E-2</v>
      </c>
      <c r="V21" s="20">
        <v>2.8029268038340601E-2</v>
      </c>
      <c r="W21" s="20">
        <v>3.8254582344994299E-2</v>
      </c>
      <c r="X21" s="20">
        <v>1.9302083889226499E-2</v>
      </c>
      <c r="Y21" s="20">
        <v>1.8227519085970801E-2</v>
      </c>
      <c r="Z21" s="20">
        <v>2.7445729214923002E-2</v>
      </c>
      <c r="AA21" s="20"/>
      <c r="AB21" s="20">
        <v>1.18547046947356E-2</v>
      </c>
      <c r="AC21" s="20">
        <v>2.5720921671681201E-2</v>
      </c>
      <c r="AD21" s="20">
        <v>3.9380063218655198E-2</v>
      </c>
      <c r="AE21" s="20"/>
      <c r="AF21" s="20">
        <v>1.87317784219923E-2</v>
      </c>
      <c r="AG21" s="20">
        <v>3.96736126340217E-2</v>
      </c>
      <c r="AH21" s="20">
        <v>1.5716517957601001E-2</v>
      </c>
      <c r="AI21" s="20">
        <v>1.9388055336823602E-2</v>
      </c>
      <c r="AJ21" s="20"/>
      <c r="AK21" s="20">
        <v>1.3282530081587401E-2</v>
      </c>
      <c r="AL21" s="20">
        <v>4.6160047549962203E-2</v>
      </c>
      <c r="AM21" s="20">
        <v>1.94822497603169E-2</v>
      </c>
      <c r="AN21" s="20">
        <v>0</v>
      </c>
      <c r="AO21" s="20"/>
      <c r="AP21" s="20">
        <v>1.5668511776453699E-2</v>
      </c>
      <c r="AQ21" s="20">
        <v>6.7845372083478201E-3</v>
      </c>
      <c r="AR21" s="20">
        <v>4.8455183055149599E-2</v>
      </c>
      <c r="AS21" s="20"/>
      <c r="AT21" s="20">
        <v>1.37642926629678E-2</v>
      </c>
      <c r="AU21" s="20">
        <v>2.0096873756918002E-2</v>
      </c>
      <c r="AV21" s="20">
        <v>4.9148811869135299E-2</v>
      </c>
      <c r="AW21" s="20"/>
      <c r="AX21" s="20">
        <v>4.3416720633030698E-3</v>
      </c>
      <c r="AY21" s="20">
        <v>1.9770933280318599E-2</v>
      </c>
      <c r="AZ21" s="20">
        <v>5.2537442915868898E-2</v>
      </c>
      <c r="BA21" s="20"/>
      <c r="BB21" s="20">
        <v>5.5090544894227603E-3</v>
      </c>
      <c r="BC21" s="20">
        <v>4.4687141387316401E-2</v>
      </c>
      <c r="BD21" s="20"/>
      <c r="BE21" s="20">
        <v>2.9754427067957001E-2</v>
      </c>
      <c r="BF21" s="20">
        <v>1.9586956703604101E-2</v>
      </c>
      <c r="BG21" s="20"/>
      <c r="BH21" s="20">
        <v>2.33872782235326E-2</v>
      </c>
      <c r="BI21" s="20">
        <v>2.6899241950458001E-2</v>
      </c>
    </row>
    <row r="22" spans="2:61" x14ac:dyDescent="0.35">
      <c r="B22" s="16"/>
    </row>
    <row r="23" spans="2:61" x14ac:dyDescent="0.35">
      <c r="B23" t="s">
        <v>88</v>
      </c>
    </row>
    <row r="24" spans="2:61" x14ac:dyDescent="0.35">
      <c r="B24" t="s">
        <v>89</v>
      </c>
    </row>
    <row r="26" spans="2:61" x14ac:dyDescent="0.35">
      <c r="B2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I16"/>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72.5" x14ac:dyDescent="0.35">
      <c r="B9" s="15" t="s">
        <v>303</v>
      </c>
      <c r="C9" s="14">
        <v>0.65122894844344204</v>
      </c>
      <c r="D9" s="14">
        <v>0.67170735958858896</v>
      </c>
      <c r="E9" s="14">
        <v>0.63573276161278003</v>
      </c>
      <c r="F9" s="14"/>
      <c r="G9" s="14">
        <v>0.69604661126701795</v>
      </c>
      <c r="H9" s="14">
        <v>0.70052038124078897</v>
      </c>
      <c r="I9" s="14">
        <v>0.58907662200953304</v>
      </c>
      <c r="J9" s="14">
        <v>0.63398747259574195</v>
      </c>
      <c r="K9" s="14">
        <v>0.60130538179525195</v>
      </c>
      <c r="L9" s="14">
        <v>0.69017351607469601</v>
      </c>
      <c r="M9" s="14"/>
      <c r="N9" s="14">
        <v>0.69208619615535405</v>
      </c>
      <c r="O9" s="14">
        <v>0.64298883125784601</v>
      </c>
      <c r="P9" s="14"/>
      <c r="Q9" s="14">
        <v>0.57014502231409803</v>
      </c>
      <c r="R9" s="14">
        <v>0.61523914614184105</v>
      </c>
      <c r="S9" s="14">
        <v>0.68752462482698795</v>
      </c>
      <c r="T9" s="14">
        <v>0.474582160392651</v>
      </c>
      <c r="U9" s="14">
        <v>0.67561008298367697</v>
      </c>
      <c r="V9" s="14">
        <v>0.70899287989627602</v>
      </c>
      <c r="W9" s="14">
        <v>0.673317851205253</v>
      </c>
      <c r="X9" s="14">
        <v>0.68197232683668296</v>
      </c>
      <c r="Y9" s="14">
        <v>0.69350782559901103</v>
      </c>
      <c r="Z9" s="14">
        <v>0.606466694035947</v>
      </c>
      <c r="AA9" s="14"/>
      <c r="AB9" s="14">
        <v>0.71143491185302299</v>
      </c>
      <c r="AC9" s="14">
        <v>0.67909770350726795</v>
      </c>
      <c r="AD9" s="14">
        <v>0.62169145210249999</v>
      </c>
      <c r="AE9" s="14"/>
      <c r="AF9" s="14">
        <v>0.68907285746587599</v>
      </c>
      <c r="AG9" s="14">
        <v>0.62922569371459602</v>
      </c>
      <c r="AH9" s="14">
        <v>0.63939002633451902</v>
      </c>
      <c r="AI9" s="14">
        <v>0.62767501505522005</v>
      </c>
      <c r="AJ9" s="14"/>
      <c r="AK9" s="14">
        <v>0.67739604773688</v>
      </c>
      <c r="AL9" s="14">
        <v>0.63292325385812598</v>
      </c>
      <c r="AM9" s="14">
        <v>0.67640415844536705</v>
      </c>
      <c r="AN9" s="14">
        <v>0.55936672652110697</v>
      </c>
      <c r="AO9" s="14"/>
      <c r="AP9" s="14">
        <v>0.68496853893711596</v>
      </c>
      <c r="AQ9" s="14">
        <v>0.66080616950112603</v>
      </c>
      <c r="AR9" s="14">
        <v>0.66420574489888895</v>
      </c>
      <c r="AS9" s="14"/>
      <c r="AT9" s="14">
        <v>0.66352311735311198</v>
      </c>
      <c r="AU9" s="14">
        <v>0.66465407053945103</v>
      </c>
      <c r="AV9" s="14">
        <v>0.64606263713992695</v>
      </c>
      <c r="AW9" s="14"/>
      <c r="AX9" s="14">
        <v>0.65681676580112203</v>
      </c>
      <c r="AY9" s="14">
        <v>0.65883615119982197</v>
      </c>
      <c r="AZ9" s="14">
        <v>0.66980400930343598</v>
      </c>
      <c r="BA9" s="14"/>
      <c r="BB9" s="14">
        <v>0.748997207323153</v>
      </c>
      <c r="BC9" s="14">
        <v>0.67104111192879201</v>
      </c>
      <c r="BD9" s="14"/>
      <c r="BE9" s="14">
        <v>0.69733952279324496</v>
      </c>
      <c r="BF9" s="14">
        <v>0.56749532575579098</v>
      </c>
      <c r="BG9" s="14"/>
      <c r="BH9" s="14">
        <v>0.63701199994565305</v>
      </c>
      <c r="BI9" s="14">
        <v>0.65512564338768098</v>
      </c>
    </row>
    <row r="10" spans="2:61" ht="72.5" x14ac:dyDescent="0.35">
      <c r="B10" s="15" t="s">
        <v>304</v>
      </c>
      <c r="C10" s="14">
        <v>0.22892592798431299</v>
      </c>
      <c r="D10" s="14">
        <v>0.216910109172674</v>
      </c>
      <c r="E10" s="14">
        <v>0.235903058383543</v>
      </c>
      <c r="F10" s="14"/>
      <c r="G10" s="14">
        <v>0.19307132911414299</v>
      </c>
      <c r="H10" s="14">
        <v>0.20730916994972001</v>
      </c>
      <c r="I10" s="14">
        <v>0.27289050187436398</v>
      </c>
      <c r="J10" s="14">
        <v>0.24910674582931899</v>
      </c>
      <c r="K10" s="14">
        <v>0.26214147664404602</v>
      </c>
      <c r="L10" s="14">
        <v>0.183101592443003</v>
      </c>
      <c r="M10" s="14"/>
      <c r="N10" s="14">
        <v>0.204764898507662</v>
      </c>
      <c r="O10" s="14">
        <v>0.233798740651873</v>
      </c>
      <c r="P10" s="14"/>
      <c r="Q10" s="14">
        <v>0.19565294837514299</v>
      </c>
      <c r="R10" s="14">
        <v>0.21993195576153199</v>
      </c>
      <c r="S10" s="14">
        <v>0.24739768365343801</v>
      </c>
      <c r="T10" s="14">
        <v>0.40544857540704399</v>
      </c>
      <c r="U10" s="14">
        <v>0.20477013660753701</v>
      </c>
      <c r="V10" s="14">
        <v>0.190536093305153</v>
      </c>
      <c r="W10" s="14">
        <v>0.22325725318721701</v>
      </c>
      <c r="X10" s="14">
        <v>0.20766700602742699</v>
      </c>
      <c r="Y10" s="14">
        <v>0.23588541096504301</v>
      </c>
      <c r="Z10" s="14">
        <v>0.18590822625696601</v>
      </c>
      <c r="AA10" s="14"/>
      <c r="AB10" s="14">
        <v>0.223209977568148</v>
      </c>
      <c r="AC10" s="14">
        <v>0.20634079866018101</v>
      </c>
      <c r="AD10" s="14">
        <v>0.26343803196629401</v>
      </c>
      <c r="AE10" s="14"/>
      <c r="AF10" s="14">
        <v>0.222935162067598</v>
      </c>
      <c r="AG10" s="14">
        <v>0.24594031196770699</v>
      </c>
      <c r="AH10" s="14">
        <v>0.22926941115271701</v>
      </c>
      <c r="AI10" s="14">
        <v>0.21444120037335601</v>
      </c>
      <c r="AJ10" s="14"/>
      <c r="AK10" s="14">
        <v>0.22960577996269901</v>
      </c>
      <c r="AL10" s="14">
        <v>0.25673946445828999</v>
      </c>
      <c r="AM10" s="14">
        <v>0.17493763909000101</v>
      </c>
      <c r="AN10" s="14">
        <v>0.34016605739633099</v>
      </c>
      <c r="AO10" s="14"/>
      <c r="AP10" s="14">
        <v>0.25831698044866302</v>
      </c>
      <c r="AQ10" s="14">
        <v>0.256314432693384</v>
      </c>
      <c r="AR10" s="14">
        <v>0.209940792162671</v>
      </c>
      <c r="AS10" s="14"/>
      <c r="AT10" s="14">
        <v>0.29001430942169198</v>
      </c>
      <c r="AU10" s="14">
        <v>0.21702407721851499</v>
      </c>
      <c r="AV10" s="14">
        <v>0.24533617215123699</v>
      </c>
      <c r="AW10" s="14"/>
      <c r="AX10" s="14">
        <v>0.26368935163342599</v>
      </c>
      <c r="AY10" s="14">
        <v>0.240211988691447</v>
      </c>
      <c r="AZ10" s="14">
        <v>0.21719198598605099</v>
      </c>
      <c r="BA10" s="14"/>
      <c r="BB10" s="14">
        <v>0.193760548126895</v>
      </c>
      <c r="BC10" s="14">
        <v>0.191733801140379</v>
      </c>
      <c r="BD10" s="14"/>
      <c r="BE10" s="14">
        <v>0.22635185905810801</v>
      </c>
      <c r="BF10" s="14">
        <v>0.233600259616007</v>
      </c>
      <c r="BG10" s="14"/>
      <c r="BH10" s="14">
        <v>0.20515139188586801</v>
      </c>
      <c r="BI10" s="14">
        <v>0.23544224297489399</v>
      </c>
    </row>
    <row r="11" spans="2:61" x14ac:dyDescent="0.35">
      <c r="B11" s="15" t="s">
        <v>86</v>
      </c>
      <c r="C11" s="20">
        <v>0.119845123572245</v>
      </c>
      <c r="D11" s="20">
        <v>0.111382531238737</v>
      </c>
      <c r="E11" s="20">
        <v>0.128364180003677</v>
      </c>
      <c r="F11" s="20"/>
      <c r="G11" s="20">
        <v>0.110882059618839</v>
      </c>
      <c r="H11" s="20">
        <v>9.2170448809491601E-2</v>
      </c>
      <c r="I11" s="20">
        <v>0.13803287611610299</v>
      </c>
      <c r="J11" s="20">
        <v>0.116905781574939</v>
      </c>
      <c r="K11" s="20">
        <v>0.136553141560703</v>
      </c>
      <c r="L11" s="20">
        <v>0.12672489148230001</v>
      </c>
      <c r="M11" s="20"/>
      <c r="N11" s="20">
        <v>0.103148905336983</v>
      </c>
      <c r="O11" s="20">
        <v>0.123212428090281</v>
      </c>
      <c r="P11" s="20"/>
      <c r="Q11" s="20">
        <v>0.23420202931075901</v>
      </c>
      <c r="R11" s="20">
        <v>0.16482889809662701</v>
      </c>
      <c r="S11" s="20">
        <v>6.5077691519573905E-2</v>
      </c>
      <c r="T11" s="20">
        <v>0.119969264200305</v>
      </c>
      <c r="U11" s="20">
        <v>0.119619780408786</v>
      </c>
      <c r="V11" s="20">
        <v>0.10047102679857001</v>
      </c>
      <c r="W11" s="20">
        <v>0.10342489560753</v>
      </c>
      <c r="X11" s="20">
        <v>0.11036066713589</v>
      </c>
      <c r="Y11" s="20">
        <v>7.0606763435946004E-2</v>
      </c>
      <c r="Z11" s="20">
        <v>0.20762507970708699</v>
      </c>
      <c r="AA11" s="20"/>
      <c r="AB11" s="20">
        <v>6.5355110578829007E-2</v>
      </c>
      <c r="AC11" s="20">
        <v>0.114561497832551</v>
      </c>
      <c r="AD11" s="20">
        <v>0.11487051593120701</v>
      </c>
      <c r="AE11" s="20"/>
      <c r="AF11" s="20">
        <v>8.7991980466525802E-2</v>
      </c>
      <c r="AG11" s="20">
        <v>0.124833994317697</v>
      </c>
      <c r="AH11" s="20">
        <v>0.13134056251276499</v>
      </c>
      <c r="AI11" s="20">
        <v>0.15788378457142399</v>
      </c>
      <c r="AJ11" s="20"/>
      <c r="AK11" s="20">
        <v>9.2998172300421594E-2</v>
      </c>
      <c r="AL11" s="20">
        <v>0.110337281683584</v>
      </c>
      <c r="AM11" s="20">
        <v>0.14865820246463199</v>
      </c>
      <c r="AN11" s="20">
        <v>0.100467216082562</v>
      </c>
      <c r="AO11" s="20"/>
      <c r="AP11" s="20">
        <v>5.6714480614220901E-2</v>
      </c>
      <c r="AQ11" s="20">
        <v>8.28793978054891E-2</v>
      </c>
      <c r="AR11" s="20">
        <v>0.12585346293844099</v>
      </c>
      <c r="AS11" s="20"/>
      <c r="AT11" s="20">
        <v>4.6462573225196403E-2</v>
      </c>
      <c r="AU11" s="20">
        <v>0.118321852242034</v>
      </c>
      <c r="AV11" s="20">
        <v>0.108601190708836</v>
      </c>
      <c r="AW11" s="20"/>
      <c r="AX11" s="20">
        <v>7.9493882565451798E-2</v>
      </c>
      <c r="AY11" s="20">
        <v>0.100951860108731</v>
      </c>
      <c r="AZ11" s="20">
        <v>0.113004004710513</v>
      </c>
      <c r="BA11" s="20"/>
      <c r="BB11" s="20">
        <v>5.72422445499522E-2</v>
      </c>
      <c r="BC11" s="20">
        <v>0.13722508693082899</v>
      </c>
      <c r="BD11" s="20"/>
      <c r="BE11" s="20">
        <v>7.6308618148647298E-2</v>
      </c>
      <c r="BF11" s="20">
        <v>0.19890441462820199</v>
      </c>
      <c r="BG11" s="20"/>
      <c r="BH11" s="20">
        <v>0.157836608168479</v>
      </c>
      <c r="BI11" s="20">
        <v>0.109432113637425</v>
      </c>
    </row>
    <row r="12" spans="2:61" x14ac:dyDescent="0.35">
      <c r="B12" s="16"/>
    </row>
    <row r="13" spans="2:61" x14ac:dyDescent="0.35">
      <c r="B13" t="s">
        <v>88</v>
      </c>
    </row>
    <row r="14" spans="2:61" x14ac:dyDescent="0.35">
      <c r="B14" t="s">
        <v>89</v>
      </c>
    </row>
    <row r="16" spans="2:61" x14ac:dyDescent="0.35">
      <c r="B1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87" x14ac:dyDescent="0.35">
      <c r="B9" s="15" t="s">
        <v>305</v>
      </c>
      <c r="C9" s="14">
        <v>0.27608724070193003</v>
      </c>
      <c r="D9" s="14">
        <v>0.30752832409918701</v>
      </c>
      <c r="E9" s="14">
        <v>0.24639440947813901</v>
      </c>
      <c r="F9" s="14"/>
      <c r="G9" s="14">
        <v>0.33224507792975699</v>
      </c>
      <c r="H9" s="14">
        <v>0.225347141327051</v>
      </c>
      <c r="I9" s="14">
        <v>0.24158511863836701</v>
      </c>
      <c r="J9" s="14">
        <v>0.37099558948511702</v>
      </c>
      <c r="K9" s="14">
        <v>0.259948562970157</v>
      </c>
      <c r="L9" s="14">
        <v>0.249609635517926</v>
      </c>
      <c r="M9" s="14"/>
      <c r="N9" s="14">
        <v>0.241335685951588</v>
      </c>
      <c r="O9" s="14">
        <v>0.28309595762636902</v>
      </c>
      <c r="P9" s="14"/>
      <c r="Q9" s="14">
        <v>0.28516286103296301</v>
      </c>
      <c r="R9" s="14">
        <v>0.29626882438913799</v>
      </c>
      <c r="S9" s="14">
        <v>0.25208986689503698</v>
      </c>
      <c r="T9" s="14">
        <v>0.30003915329658998</v>
      </c>
      <c r="U9" s="14">
        <v>0.27674019529237998</v>
      </c>
      <c r="V9" s="14">
        <v>0.32447438355158298</v>
      </c>
      <c r="W9" s="14">
        <v>0.29503388262961799</v>
      </c>
      <c r="X9" s="14">
        <v>0.19337492519642699</v>
      </c>
      <c r="Y9" s="14">
        <v>0.29484445323988401</v>
      </c>
      <c r="Z9" s="14">
        <v>0.187448985888788</v>
      </c>
      <c r="AA9" s="14"/>
      <c r="AB9" s="14">
        <v>0.30079460995188101</v>
      </c>
      <c r="AC9" s="14">
        <v>0.32943723912425199</v>
      </c>
      <c r="AD9" s="14">
        <v>0.230679742495291</v>
      </c>
      <c r="AE9" s="14"/>
      <c r="AF9" s="14">
        <v>0.31211677999628001</v>
      </c>
      <c r="AG9" s="14">
        <v>0.257331724613375</v>
      </c>
      <c r="AH9" s="14">
        <v>0.23299983301489</v>
      </c>
      <c r="AI9" s="14">
        <v>0.238053851869969</v>
      </c>
      <c r="AJ9" s="14"/>
      <c r="AK9" s="14">
        <v>0.32422029769120198</v>
      </c>
      <c r="AL9" s="14">
        <v>0.246534713700203</v>
      </c>
      <c r="AM9" s="14">
        <v>0.21096711151179701</v>
      </c>
      <c r="AN9" s="14">
        <v>0.15973120838677499</v>
      </c>
      <c r="AO9" s="14"/>
      <c r="AP9" s="14">
        <v>0.367405593724482</v>
      </c>
      <c r="AQ9" s="14">
        <v>0.29294893095344599</v>
      </c>
      <c r="AR9" s="14">
        <v>0.25451690173056402</v>
      </c>
      <c r="AS9" s="14"/>
      <c r="AT9" s="14">
        <v>0.38910633613296602</v>
      </c>
      <c r="AU9" s="14">
        <v>0.22362932297386101</v>
      </c>
      <c r="AV9" s="14">
        <v>0.27009778861919997</v>
      </c>
      <c r="AW9" s="14"/>
      <c r="AX9" s="14">
        <v>0.355392715585375</v>
      </c>
      <c r="AY9" s="14">
        <v>0.269946061694813</v>
      </c>
      <c r="AZ9" s="14">
        <v>0.25634246621736501</v>
      </c>
      <c r="BA9" s="14"/>
      <c r="BB9" s="14">
        <v>0.34180461085860703</v>
      </c>
      <c r="BC9" s="14">
        <v>0.249797881607493</v>
      </c>
      <c r="BD9" s="14"/>
      <c r="BE9" s="14">
        <v>0.30155943185820899</v>
      </c>
      <c r="BF9" s="14">
        <v>0.22983149842626099</v>
      </c>
      <c r="BG9" s="14"/>
      <c r="BH9" s="14">
        <v>0.226549028385199</v>
      </c>
      <c r="BI9" s="14">
        <v>0.28966507011527498</v>
      </c>
    </row>
    <row r="10" spans="2:61" ht="72.5" x14ac:dyDescent="0.35">
      <c r="B10" s="15" t="s">
        <v>306</v>
      </c>
      <c r="C10" s="14">
        <v>0.37325682530245202</v>
      </c>
      <c r="D10" s="14">
        <v>0.37535225539946099</v>
      </c>
      <c r="E10" s="14">
        <v>0.372172898526203</v>
      </c>
      <c r="F10" s="14"/>
      <c r="G10" s="14">
        <v>0.4079128366418</v>
      </c>
      <c r="H10" s="14">
        <v>0.42650916871130601</v>
      </c>
      <c r="I10" s="14">
        <v>0.39735409887354101</v>
      </c>
      <c r="J10" s="14">
        <v>0.30502804122440902</v>
      </c>
      <c r="K10" s="14">
        <v>0.396273017829329</v>
      </c>
      <c r="L10" s="14">
        <v>0.30842662835877199</v>
      </c>
      <c r="M10" s="14"/>
      <c r="N10" s="14">
        <v>0.42417315239914499</v>
      </c>
      <c r="O10" s="14">
        <v>0.36298798622412798</v>
      </c>
      <c r="P10" s="14"/>
      <c r="Q10" s="14">
        <v>0.18961889618845201</v>
      </c>
      <c r="R10" s="14">
        <v>0.377294032161754</v>
      </c>
      <c r="S10" s="14">
        <v>0.43286538471500302</v>
      </c>
      <c r="T10" s="14">
        <v>0.431909610315588</v>
      </c>
      <c r="U10" s="14">
        <v>0.39259248305326</v>
      </c>
      <c r="V10" s="14">
        <v>0.34239775143981999</v>
      </c>
      <c r="W10" s="14">
        <v>0.32032731764403699</v>
      </c>
      <c r="X10" s="14">
        <v>0.51109973881710302</v>
      </c>
      <c r="Y10" s="14">
        <v>0.33281861800113499</v>
      </c>
      <c r="Z10" s="14">
        <v>0.280702937368913</v>
      </c>
      <c r="AA10" s="14"/>
      <c r="AB10" s="14">
        <v>0.43327598429237202</v>
      </c>
      <c r="AC10" s="14">
        <v>0.37010616622589498</v>
      </c>
      <c r="AD10" s="14">
        <v>0.38625853563840901</v>
      </c>
      <c r="AE10" s="14"/>
      <c r="AF10" s="14">
        <v>0.39701011356858101</v>
      </c>
      <c r="AG10" s="14">
        <v>0.37253901101862802</v>
      </c>
      <c r="AH10" s="14">
        <v>0.460739464045547</v>
      </c>
      <c r="AI10" s="14">
        <v>0.31259356532190002</v>
      </c>
      <c r="AJ10" s="14"/>
      <c r="AK10" s="14">
        <v>0.39157595013559199</v>
      </c>
      <c r="AL10" s="14">
        <v>0.40372923961189799</v>
      </c>
      <c r="AM10" s="14">
        <v>0.37922748476970197</v>
      </c>
      <c r="AN10" s="14">
        <v>0.52185388011924005</v>
      </c>
      <c r="AO10" s="14"/>
      <c r="AP10" s="14">
        <v>0.41698410747327103</v>
      </c>
      <c r="AQ10" s="14">
        <v>0.39340038586582399</v>
      </c>
      <c r="AR10" s="14">
        <v>0.343318821259399</v>
      </c>
      <c r="AS10" s="14"/>
      <c r="AT10" s="14">
        <v>0.35310278013639101</v>
      </c>
      <c r="AU10" s="14">
        <v>0.41380282333014401</v>
      </c>
      <c r="AV10" s="14">
        <v>0.35317761069771197</v>
      </c>
      <c r="AW10" s="14"/>
      <c r="AX10" s="14">
        <v>0.39035034902478899</v>
      </c>
      <c r="AY10" s="14">
        <v>0.37690200593550099</v>
      </c>
      <c r="AZ10" s="14">
        <v>0.39036560522296498</v>
      </c>
      <c r="BA10" s="14"/>
      <c r="BB10" s="14">
        <v>0.40470887697336499</v>
      </c>
      <c r="BC10" s="14">
        <v>0.374854691214904</v>
      </c>
      <c r="BD10" s="14"/>
      <c r="BE10" s="14">
        <v>0.386654797498376</v>
      </c>
      <c r="BF10" s="14">
        <v>0.34892703187757601</v>
      </c>
      <c r="BG10" s="14"/>
      <c r="BH10" s="14">
        <v>0.421654721029535</v>
      </c>
      <c r="BI10" s="14">
        <v>0.35999154297967401</v>
      </c>
    </row>
    <row r="11" spans="2:61" ht="72.5" x14ac:dyDescent="0.35">
      <c r="B11" s="15" t="s">
        <v>307</v>
      </c>
      <c r="C11" s="14">
        <v>0.18348336054936201</v>
      </c>
      <c r="D11" s="14">
        <v>0.18041487289643501</v>
      </c>
      <c r="E11" s="14">
        <v>0.18559864486913699</v>
      </c>
      <c r="F11" s="14"/>
      <c r="G11" s="14">
        <v>0.13754122091545501</v>
      </c>
      <c r="H11" s="14">
        <v>0.20709805735117101</v>
      </c>
      <c r="I11" s="14">
        <v>0.22479282074686399</v>
      </c>
      <c r="J11" s="14">
        <v>0.152387977063456</v>
      </c>
      <c r="K11" s="14">
        <v>0.15116562802096001</v>
      </c>
      <c r="L11" s="14">
        <v>0.19971114807229401</v>
      </c>
      <c r="M11" s="14"/>
      <c r="N11" s="14">
        <v>0.199575822777075</v>
      </c>
      <c r="O11" s="14">
        <v>0.18023782194881499</v>
      </c>
      <c r="P11" s="14"/>
      <c r="Q11" s="14">
        <v>0.131652725075209</v>
      </c>
      <c r="R11" s="14">
        <v>0.150766407938488</v>
      </c>
      <c r="S11" s="14">
        <v>0.18886440955749501</v>
      </c>
      <c r="T11" s="14">
        <v>0.12153276486358899</v>
      </c>
      <c r="U11" s="14">
        <v>0.20807482902148899</v>
      </c>
      <c r="V11" s="14">
        <v>0.15514929880878001</v>
      </c>
      <c r="W11" s="14">
        <v>0.219876046622485</v>
      </c>
      <c r="X11" s="14">
        <v>0.19616037602724601</v>
      </c>
      <c r="Y11" s="14">
        <v>0.245757235475068</v>
      </c>
      <c r="Z11" s="14">
        <v>0.20969500050419199</v>
      </c>
      <c r="AA11" s="14"/>
      <c r="AB11" s="14">
        <v>0.180239575728908</v>
      </c>
      <c r="AC11" s="14">
        <v>0.14652734996314101</v>
      </c>
      <c r="AD11" s="14">
        <v>0.218817655080037</v>
      </c>
      <c r="AE11" s="14"/>
      <c r="AF11" s="14">
        <v>0.16729668911116699</v>
      </c>
      <c r="AG11" s="14">
        <v>0.19110268149210599</v>
      </c>
      <c r="AH11" s="14">
        <v>0.15909924089765301</v>
      </c>
      <c r="AI11" s="14">
        <v>0.229922179360842</v>
      </c>
      <c r="AJ11" s="14"/>
      <c r="AK11" s="14">
        <v>0.16194371124830201</v>
      </c>
      <c r="AL11" s="14">
        <v>0.190194390741344</v>
      </c>
      <c r="AM11" s="14">
        <v>0.219432022155888</v>
      </c>
      <c r="AN11" s="14">
        <v>0.23140130132307901</v>
      </c>
      <c r="AO11" s="14"/>
      <c r="AP11" s="14">
        <v>0.15142040737277401</v>
      </c>
      <c r="AQ11" s="14">
        <v>0.19459893222423999</v>
      </c>
      <c r="AR11" s="14">
        <v>0.19292871659659</v>
      </c>
      <c r="AS11" s="14"/>
      <c r="AT11" s="14">
        <v>0.16938393766986101</v>
      </c>
      <c r="AU11" s="14">
        <v>0.206251385800784</v>
      </c>
      <c r="AV11" s="14">
        <v>0.182642366680139</v>
      </c>
      <c r="AW11" s="14"/>
      <c r="AX11" s="14">
        <v>0.15150867468266099</v>
      </c>
      <c r="AY11" s="14">
        <v>0.18598326125162801</v>
      </c>
      <c r="AZ11" s="14">
        <v>0.20496734694705401</v>
      </c>
      <c r="BA11" s="14"/>
      <c r="BB11" s="14">
        <v>0.17207765354476201</v>
      </c>
      <c r="BC11" s="14">
        <v>0.19700280489791899</v>
      </c>
      <c r="BD11" s="14"/>
      <c r="BE11" s="14">
        <v>0.19887495516842299</v>
      </c>
      <c r="BF11" s="14">
        <v>0.15553328630789301</v>
      </c>
      <c r="BG11" s="14"/>
      <c r="BH11" s="14">
        <v>0.17855392252315899</v>
      </c>
      <c r="BI11" s="14">
        <v>0.18483446034673701</v>
      </c>
    </row>
    <row r="12" spans="2:61" x14ac:dyDescent="0.35">
      <c r="B12" s="15" t="s">
        <v>86</v>
      </c>
      <c r="C12" s="20">
        <v>0.167172573446256</v>
      </c>
      <c r="D12" s="20">
        <v>0.13670454760491599</v>
      </c>
      <c r="E12" s="20">
        <v>0.195834047126521</v>
      </c>
      <c r="F12" s="20"/>
      <c r="G12" s="20">
        <v>0.12230086451298799</v>
      </c>
      <c r="H12" s="20">
        <v>0.14104563261047201</v>
      </c>
      <c r="I12" s="20">
        <v>0.13626796174122899</v>
      </c>
      <c r="J12" s="20">
        <v>0.17158839222701799</v>
      </c>
      <c r="K12" s="20">
        <v>0.19261279117955399</v>
      </c>
      <c r="L12" s="20">
        <v>0.242252588051007</v>
      </c>
      <c r="M12" s="20"/>
      <c r="N12" s="20">
        <v>0.13491533887219101</v>
      </c>
      <c r="O12" s="20">
        <v>0.17367823420068901</v>
      </c>
      <c r="P12" s="20"/>
      <c r="Q12" s="20">
        <v>0.393565517703376</v>
      </c>
      <c r="R12" s="20">
        <v>0.17567073551062001</v>
      </c>
      <c r="S12" s="20">
        <v>0.12618033883246499</v>
      </c>
      <c r="T12" s="20">
        <v>0.146518471524233</v>
      </c>
      <c r="U12" s="20">
        <v>0.12259249263287</v>
      </c>
      <c r="V12" s="20">
        <v>0.177978566199816</v>
      </c>
      <c r="W12" s="20">
        <v>0.16476275310385899</v>
      </c>
      <c r="X12" s="20">
        <v>9.9364959959224994E-2</v>
      </c>
      <c r="Y12" s="20">
        <v>0.126579693283913</v>
      </c>
      <c r="Z12" s="20">
        <v>0.32215307623810702</v>
      </c>
      <c r="AA12" s="20"/>
      <c r="AB12" s="20">
        <v>8.5689830026838706E-2</v>
      </c>
      <c r="AC12" s="20">
        <v>0.15392924468671301</v>
      </c>
      <c r="AD12" s="20">
        <v>0.16424406678626399</v>
      </c>
      <c r="AE12" s="20"/>
      <c r="AF12" s="20">
        <v>0.123576417323973</v>
      </c>
      <c r="AG12" s="20">
        <v>0.17902658287588999</v>
      </c>
      <c r="AH12" s="20">
        <v>0.14716146204191</v>
      </c>
      <c r="AI12" s="20">
        <v>0.21943040344728901</v>
      </c>
      <c r="AJ12" s="20"/>
      <c r="AK12" s="20">
        <v>0.122260040924904</v>
      </c>
      <c r="AL12" s="20">
        <v>0.159541655946556</v>
      </c>
      <c r="AM12" s="20">
        <v>0.19037338156261299</v>
      </c>
      <c r="AN12" s="20">
        <v>8.7013610170906294E-2</v>
      </c>
      <c r="AO12" s="20"/>
      <c r="AP12" s="20">
        <v>6.4189891429473803E-2</v>
      </c>
      <c r="AQ12" s="20">
        <v>0.11905175095649</v>
      </c>
      <c r="AR12" s="20">
        <v>0.20923556041344701</v>
      </c>
      <c r="AS12" s="20"/>
      <c r="AT12" s="20">
        <v>8.8406946060782005E-2</v>
      </c>
      <c r="AU12" s="20">
        <v>0.156316467895211</v>
      </c>
      <c r="AV12" s="20">
        <v>0.19408223400294899</v>
      </c>
      <c r="AW12" s="20"/>
      <c r="AX12" s="20">
        <v>0.10274826070717499</v>
      </c>
      <c r="AY12" s="20">
        <v>0.167168671118059</v>
      </c>
      <c r="AZ12" s="20">
        <v>0.148324581612616</v>
      </c>
      <c r="BA12" s="20"/>
      <c r="BB12" s="20">
        <v>8.1408858623265495E-2</v>
      </c>
      <c r="BC12" s="20">
        <v>0.17834462227968401</v>
      </c>
      <c r="BD12" s="20"/>
      <c r="BE12" s="20">
        <v>0.112910815474991</v>
      </c>
      <c r="BF12" s="20">
        <v>0.26570818338827001</v>
      </c>
      <c r="BG12" s="20"/>
      <c r="BH12" s="20">
        <v>0.17324232806210599</v>
      </c>
      <c r="BI12" s="20">
        <v>0.16550892655831501</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308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286</v>
      </c>
      <c r="C9" s="14">
        <v>0.38791629098661001</v>
      </c>
      <c r="D9" s="14">
        <v>0.36451094112414201</v>
      </c>
      <c r="E9" s="14">
        <v>0.41190710319666801</v>
      </c>
      <c r="F9" s="14"/>
      <c r="G9" s="14">
        <v>0.380089139738018</v>
      </c>
      <c r="H9" s="14">
        <v>0.408999461202046</v>
      </c>
      <c r="I9" s="14">
        <v>0.43087207249995801</v>
      </c>
      <c r="J9" s="14">
        <v>0.41515808531236997</v>
      </c>
      <c r="K9" s="14">
        <v>0.34121651348954901</v>
      </c>
      <c r="L9" s="14">
        <v>0.32945470226304102</v>
      </c>
      <c r="M9" s="14"/>
      <c r="N9" s="14">
        <v>0.39129363113087501</v>
      </c>
      <c r="O9" s="14">
        <v>0.38723514675583398</v>
      </c>
      <c r="P9" s="14"/>
      <c r="Q9" s="14">
        <v>0.31172960243847497</v>
      </c>
      <c r="R9" s="14">
        <v>0.39499756334935798</v>
      </c>
      <c r="S9" s="14">
        <v>0.46043118584640402</v>
      </c>
      <c r="T9" s="14">
        <v>0.25611341415386801</v>
      </c>
      <c r="U9" s="14">
        <v>0.34402653991219001</v>
      </c>
      <c r="V9" s="14">
        <v>0.438960123940347</v>
      </c>
      <c r="W9" s="14">
        <v>0.29955611184519498</v>
      </c>
      <c r="X9" s="14">
        <v>0.40017473897449402</v>
      </c>
      <c r="Y9" s="14">
        <v>0.44696899649048599</v>
      </c>
      <c r="Z9" s="14">
        <v>0.34964206076214999</v>
      </c>
      <c r="AA9" s="14"/>
      <c r="AB9" s="14">
        <v>0.47008242170539899</v>
      </c>
      <c r="AC9" s="14">
        <v>0.34238466422258501</v>
      </c>
      <c r="AD9" s="14">
        <v>0.36214063613231501</v>
      </c>
      <c r="AE9" s="14"/>
      <c r="AF9" s="14">
        <v>0.46179352954988301</v>
      </c>
      <c r="AG9" s="14">
        <v>0.34773110714903499</v>
      </c>
      <c r="AH9" s="14">
        <v>0.24755562860118499</v>
      </c>
      <c r="AI9" s="14">
        <v>0.31201699284854201</v>
      </c>
      <c r="AJ9" s="14"/>
      <c r="AK9" s="14">
        <v>0.494039110147798</v>
      </c>
      <c r="AL9" s="14">
        <v>0.34129300870604501</v>
      </c>
      <c r="AM9" s="14">
        <v>0.27862442990298403</v>
      </c>
      <c r="AN9" s="14">
        <v>0.417094535174175</v>
      </c>
      <c r="AO9" s="14"/>
      <c r="AP9" s="14">
        <v>0.56997072097490997</v>
      </c>
      <c r="AQ9" s="14">
        <v>0.42374302460894397</v>
      </c>
      <c r="AR9" s="14">
        <v>0.32595518092896397</v>
      </c>
      <c r="AS9" s="14"/>
      <c r="AT9" s="14">
        <v>0.52077976881346</v>
      </c>
      <c r="AU9" s="14">
        <v>0.34671667421879598</v>
      </c>
      <c r="AV9" s="14">
        <v>0.35793207170857999</v>
      </c>
      <c r="AW9" s="14"/>
      <c r="AX9" s="14">
        <v>0.59822587964541796</v>
      </c>
      <c r="AY9" s="14">
        <v>0.38471210896454799</v>
      </c>
      <c r="AZ9" s="14">
        <v>0.322288816594062</v>
      </c>
      <c r="BA9" s="14"/>
      <c r="BB9" s="14">
        <v>0.39356143986778602</v>
      </c>
      <c r="BC9" s="14">
        <v>0.348384875533225</v>
      </c>
      <c r="BD9" s="14"/>
      <c r="BE9" s="14">
        <v>0.40009108248484698</v>
      </c>
      <c r="BF9" s="14">
        <v>0.36580770934369899</v>
      </c>
      <c r="BG9" s="14"/>
      <c r="BH9" s="14">
        <v>0.36771212890556998</v>
      </c>
      <c r="BI9" s="14">
        <v>0.393454009312455</v>
      </c>
    </row>
    <row r="10" spans="2:61" x14ac:dyDescent="0.35">
      <c r="B10" s="15" t="s">
        <v>287</v>
      </c>
      <c r="C10" s="14">
        <v>0.28882466504957699</v>
      </c>
      <c r="D10" s="14">
        <v>0.28646999812940899</v>
      </c>
      <c r="E10" s="14">
        <v>0.28757205458415203</v>
      </c>
      <c r="F10" s="14"/>
      <c r="G10" s="14">
        <v>0.29724041523746902</v>
      </c>
      <c r="H10" s="14">
        <v>0.31214527760378802</v>
      </c>
      <c r="I10" s="14">
        <v>0.21784662626177201</v>
      </c>
      <c r="J10" s="14">
        <v>0.27428297813590302</v>
      </c>
      <c r="K10" s="14">
        <v>0.33735315512365299</v>
      </c>
      <c r="L10" s="14">
        <v>0.31475212042060102</v>
      </c>
      <c r="M10" s="14"/>
      <c r="N10" s="14">
        <v>0.29312207564529502</v>
      </c>
      <c r="O10" s="14">
        <v>0.28795796039161697</v>
      </c>
      <c r="P10" s="14"/>
      <c r="Q10" s="14">
        <v>0.32102301474512102</v>
      </c>
      <c r="R10" s="14">
        <v>0.25939891543115001</v>
      </c>
      <c r="S10" s="14">
        <v>0.22691078481178201</v>
      </c>
      <c r="T10" s="14">
        <v>0.34650172908374599</v>
      </c>
      <c r="U10" s="14">
        <v>0.37480908738014601</v>
      </c>
      <c r="V10" s="14">
        <v>0.30883640070249002</v>
      </c>
      <c r="W10" s="14">
        <v>0.31651776853871499</v>
      </c>
      <c r="X10" s="14">
        <v>0.31417952322701698</v>
      </c>
      <c r="Y10" s="14">
        <v>0.267915491057029</v>
      </c>
      <c r="Z10" s="14">
        <v>0.21353180030386101</v>
      </c>
      <c r="AA10" s="14"/>
      <c r="AB10" s="14">
        <v>0.357719019454036</v>
      </c>
      <c r="AC10" s="14">
        <v>0.331759757416621</v>
      </c>
      <c r="AD10" s="14">
        <v>0.23321503940660801</v>
      </c>
      <c r="AE10" s="14"/>
      <c r="AF10" s="14">
        <v>0.33587885004719797</v>
      </c>
      <c r="AG10" s="14">
        <v>0.24862268207455099</v>
      </c>
      <c r="AH10" s="14">
        <v>0.26396292899736601</v>
      </c>
      <c r="AI10" s="14">
        <v>0.291378171079125</v>
      </c>
      <c r="AJ10" s="14"/>
      <c r="AK10" s="14">
        <v>0.33111972382310201</v>
      </c>
      <c r="AL10" s="14">
        <v>0.26501102524955999</v>
      </c>
      <c r="AM10" s="14">
        <v>0.261971331336594</v>
      </c>
      <c r="AN10" s="14">
        <v>0.34152292072760199</v>
      </c>
      <c r="AO10" s="14"/>
      <c r="AP10" s="14">
        <v>0.33122718927496397</v>
      </c>
      <c r="AQ10" s="14">
        <v>0.35600211178339602</v>
      </c>
      <c r="AR10" s="14">
        <v>0.225719934203755</v>
      </c>
      <c r="AS10" s="14"/>
      <c r="AT10" s="14">
        <v>0.26308785875549601</v>
      </c>
      <c r="AU10" s="14">
        <v>0.327368931237909</v>
      </c>
      <c r="AV10" s="14">
        <v>0.230416724810067</v>
      </c>
      <c r="AW10" s="14"/>
      <c r="AX10" s="14">
        <v>0.246227116052329</v>
      </c>
      <c r="AY10" s="14">
        <v>0.33410691737499298</v>
      </c>
      <c r="AZ10" s="14">
        <v>0.241410307792506</v>
      </c>
      <c r="BA10" s="14"/>
      <c r="BB10" s="14">
        <v>0.27104385125458302</v>
      </c>
      <c r="BC10" s="14">
        <v>0.27890000904856599</v>
      </c>
      <c r="BD10" s="14"/>
      <c r="BE10" s="14">
        <v>0.29064651960534599</v>
      </c>
      <c r="BF10" s="14">
        <v>0.28551630283297902</v>
      </c>
      <c r="BG10" s="14"/>
      <c r="BH10" s="14">
        <v>0.29282287663071899</v>
      </c>
      <c r="BI10" s="14">
        <v>0.287728803243743</v>
      </c>
    </row>
    <row r="11" spans="2:61" x14ac:dyDescent="0.35">
      <c r="B11" s="15" t="s">
        <v>288</v>
      </c>
      <c r="C11" s="14">
        <v>0.16104328249493499</v>
      </c>
      <c r="D11" s="14">
        <v>0.18237730972938199</v>
      </c>
      <c r="E11" s="14">
        <v>0.14105045946397299</v>
      </c>
      <c r="F11" s="14"/>
      <c r="G11" s="14">
        <v>0.18304135030267801</v>
      </c>
      <c r="H11" s="14">
        <v>0.191560129279993</v>
      </c>
      <c r="I11" s="14">
        <v>0.144949526367426</v>
      </c>
      <c r="J11" s="14">
        <v>0.14260853605017701</v>
      </c>
      <c r="K11" s="14">
        <v>0.141960670569831</v>
      </c>
      <c r="L11" s="14">
        <v>0.16187457661707799</v>
      </c>
      <c r="M11" s="14"/>
      <c r="N11" s="14">
        <v>0.13743768196801401</v>
      </c>
      <c r="O11" s="14">
        <v>0.16580407587851601</v>
      </c>
      <c r="P11" s="14"/>
      <c r="Q11" s="14">
        <v>0.148857862816899</v>
      </c>
      <c r="R11" s="14">
        <v>0.15756092600396099</v>
      </c>
      <c r="S11" s="14">
        <v>0.161231422008807</v>
      </c>
      <c r="T11" s="14">
        <v>0.23873170791429699</v>
      </c>
      <c r="U11" s="14">
        <v>0.11119984867248101</v>
      </c>
      <c r="V11" s="14">
        <v>0.13592111315955099</v>
      </c>
      <c r="W11" s="14">
        <v>0.16145978794688801</v>
      </c>
      <c r="X11" s="14">
        <v>0.14478615882389201</v>
      </c>
      <c r="Y11" s="14">
        <v>0.16943973049248701</v>
      </c>
      <c r="Z11" s="14">
        <v>0.166075421930999</v>
      </c>
      <c r="AA11" s="14"/>
      <c r="AB11" s="14">
        <v>0.120476958141506</v>
      </c>
      <c r="AC11" s="14">
        <v>0.16983600413319899</v>
      </c>
      <c r="AD11" s="14">
        <v>0.19192731170584701</v>
      </c>
      <c r="AE11" s="14"/>
      <c r="AF11" s="14">
        <v>0.112521270685493</v>
      </c>
      <c r="AG11" s="14">
        <v>0.19829537883461301</v>
      </c>
      <c r="AH11" s="14">
        <v>0.261228859363072</v>
      </c>
      <c r="AI11" s="14">
        <v>0.19226084789540901</v>
      </c>
      <c r="AJ11" s="14"/>
      <c r="AK11" s="14">
        <v>9.7000275246172205E-2</v>
      </c>
      <c r="AL11" s="14">
        <v>0.20854709519320999</v>
      </c>
      <c r="AM11" s="14">
        <v>0.175656926492996</v>
      </c>
      <c r="AN11" s="14">
        <v>9.3421238838649695E-2</v>
      </c>
      <c r="AO11" s="14"/>
      <c r="AP11" s="14">
        <v>7.6902147603384402E-2</v>
      </c>
      <c r="AQ11" s="14">
        <v>0.13053386487461799</v>
      </c>
      <c r="AR11" s="14">
        <v>0.20246787169701599</v>
      </c>
      <c r="AS11" s="14"/>
      <c r="AT11" s="14">
        <v>0.139905959924047</v>
      </c>
      <c r="AU11" s="14">
        <v>0.16547703777181699</v>
      </c>
      <c r="AV11" s="14">
        <v>0.16141255553606801</v>
      </c>
      <c r="AW11" s="14"/>
      <c r="AX11" s="14">
        <v>0.11219507984322</v>
      </c>
      <c r="AY11" s="14">
        <v>0.15264982501855101</v>
      </c>
      <c r="AZ11" s="14">
        <v>0.2172739993791</v>
      </c>
      <c r="BA11" s="14"/>
      <c r="BB11" s="14">
        <v>0.17709430291825401</v>
      </c>
      <c r="BC11" s="14">
        <v>0.20146035411840901</v>
      </c>
      <c r="BD11" s="14"/>
      <c r="BE11" s="14">
        <v>0.17568314100119301</v>
      </c>
      <c r="BF11" s="14">
        <v>0.13445830918568699</v>
      </c>
      <c r="BG11" s="14"/>
      <c r="BH11" s="14">
        <v>0.132981203531572</v>
      </c>
      <c r="BI11" s="14">
        <v>0.16873476152353201</v>
      </c>
    </row>
    <row r="12" spans="2:61" x14ac:dyDescent="0.35">
      <c r="B12" s="15" t="s">
        <v>289</v>
      </c>
      <c r="C12" s="14">
        <v>8.7522622623917107E-2</v>
      </c>
      <c r="D12" s="14">
        <v>0.109342630401108</v>
      </c>
      <c r="E12" s="14">
        <v>6.8572321887564E-2</v>
      </c>
      <c r="F12" s="14"/>
      <c r="G12" s="14">
        <v>6.6539034834380895E-2</v>
      </c>
      <c r="H12" s="14">
        <v>4.6397097523971802E-2</v>
      </c>
      <c r="I12" s="14">
        <v>0.13237854140935801</v>
      </c>
      <c r="J12" s="14">
        <v>9.4424239277453303E-2</v>
      </c>
      <c r="K12" s="14">
        <v>9.4726550110061897E-2</v>
      </c>
      <c r="L12" s="14">
        <v>8.5428448212785904E-2</v>
      </c>
      <c r="M12" s="14"/>
      <c r="N12" s="14">
        <v>0.117466250533656</v>
      </c>
      <c r="O12" s="14">
        <v>8.1483571616910999E-2</v>
      </c>
      <c r="P12" s="14"/>
      <c r="Q12" s="14">
        <v>7.0005065836273805E-2</v>
      </c>
      <c r="R12" s="14">
        <v>8.9162794274928001E-2</v>
      </c>
      <c r="S12" s="14">
        <v>0.10693765407386301</v>
      </c>
      <c r="T12" s="14">
        <v>5.7885651407580403E-2</v>
      </c>
      <c r="U12" s="14">
        <v>0.12163177451844701</v>
      </c>
      <c r="V12" s="14">
        <v>8.2531901623561998E-2</v>
      </c>
      <c r="W12" s="14">
        <v>0.12565986841384</v>
      </c>
      <c r="X12" s="14">
        <v>6.8488766028518097E-2</v>
      </c>
      <c r="Y12" s="14">
        <v>8.2671686147672896E-2</v>
      </c>
      <c r="Z12" s="14">
        <v>0.12656726123638301</v>
      </c>
      <c r="AA12" s="14"/>
      <c r="AB12" s="14">
        <v>3.4500495005883203E-2</v>
      </c>
      <c r="AC12" s="14">
        <v>8.59641003465582E-2</v>
      </c>
      <c r="AD12" s="14">
        <v>0.13821961685488701</v>
      </c>
      <c r="AE12" s="14"/>
      <c r="AF12" s="14">
        <v>4.0259788620959601E-2</v>
      </c>
      <c r="AG12" s="14">
        <v>0.13883038300636799</v>
      </c>
      <c r="AH12" s="14">
        <v>0.10698398752173401</v>
      </c>
      <c r="AI12" s="14">
        <v>8.2309386530961495E-2</v>
      </c>
      <c r="AJ12" s="14"/>
      <c r="AK12" s="14">
        <v>2.56056314308328E-2</v>
      </c>
      <c r="AL12" s="14">
        <v>0.144571608608491</v>
      </c>
      <c r="AM12" s="14">
        <v>0.120998042423973</v>
      </c>
      <c r="AN12" s="14">
        <v>8.92954830011434E-2</v>
      </c>
      <c r="AO12" s="14"/>
      <c r="AP12" s="14">
        <v>0</v>
      </c>
      <c r="AQ12" s="14">
        <v>4.1190938777630803E-2</v>
      </c>
      <c r="AR12" s="14">
        <v>0.163533941907021</v>
      </c>
      <c r="AS12" s="14"/>
      <c r="AT12" s="14">
        <v>4.6188103293503202E-2</v>
      </c>
      <c r="AU12" s="14">
        <v>9.2433758093641502E-2</v>
      </c>
      <c r="AV12" s="14">
        <v>0.19401263662412099</v>
      </c>
      <c r="AW12" s="14"/>
      <c r="AX12" s="14">
        <v>1.8669443852696199E-2</v>
      </c>
      <c r="AY12" s="14">
        <v>6.2088439727301797E-2</v>
      </c>
      <c r="AZ12" s="14">
        <v>0.16241642611562301</v>
      </c>
      <c r="BA12" s="14"/>
      <c r="BB12" s="14">
        <v>0.12838484330168901</v>
      </c>
      <c r="BC12" s="14">
        <v>7.4236536919296006E-2</v>
      </c>
      <c r="BD12" s="14"/>
      <c r="BE12" s="14">
        <v>8.2532939350373397E-2</v>
      </c>
      <c r="BF12" s="14">
        <v>9.6583543300989005E-2</v>
      </c>
      <c r="BG12" s="14"/>
      <c r="BH12" s="14">
        <v>0.10469519547353399</v>
      </c>
      <c r="BI12" s="14">
        <v>8.2815826519739302E-2</v>
      </c>
    </row>
    <row r="13" spans="2:61" x14ac:dyDescent="0.35">
      <c r="B13" s="15" t="s">
        <v>86</v>
      </c>
      <c r="C13" s="20">
        <v>7.4693138844960705E-2</v>
      </c>
      <c r="D13" s="20">
        <v>5.7299120615959598E-2</v>
      </c>
      <c r="E13" s="20">
        <v>9.0898060867643099E-2</v>
      </c>
      <c r="F13" s="20"/>
      <c r="G13" s="20">
        <v>7.3090059887452999E-2</v>
      </c>
      <c r="H13" s="20">
        <v>4.0898034390201697E-2</v>
      </c>
      <c r="I13" s="20">
        <v>7.3953233461486897E-2</v>
      </c>
      <c r="J13" s="20">
        <v>7.3526161224096803E-2</v>
      </c>
      <c r="K13" s="20">
        <v>8.4743110706906002E-2</v>
      </c>
      <c r="L13" s="20">
        <v>0.10849015248649301</v>
      </c>
      <c r="M13" s="20"/>
      <c r="N13" s="20">
        <v>6.06803607221598E-2</v>
      </c>
      <c r="O13" s="20">
        <v>7.7519245357122304E-2</v>
      </c>
      <c r="P13" s="20"/>
      <c r="Q13" s="20">
        <v>0.14838445416323101</v>
      </c>
      <c r="R13" s="20">
        <v>9.8879800940604098E-2</v>
      </c>
      <c r="S13" s="20">
        <v>4.4488953259144301E-2</v>
      </c>
      <c r="T13" s="20">
        <v>0.100767497440508</v>
      </c>
      <c r="U13" s="20">
        <v>4.8332749516735697E-2</v>
      </c>
      <c r="V13" s="20">
        <v>3.3750460574049998E-2</v>
      </c>
      <c r="W13" s="20">
        <v>9.6806463255362102E-2</v>
      </c>
      <c r="X13" s="20">
        <v>7.2370812946079194E-2</v>
      </c>
      <c r="Y13" s="20">
        <v>3.3004095812324399E-2</v>
      </c>
      <c r="Z13" s="20">
        <v>0.14418345576660699</v>
      </c>
      <c r="AA13" s="20"/>
      <c r="AB13" s="20">
        <v>1.7221105693175798E-2</v>
      </c>
      <c r="AC13" s="20">
        <v>7.0055473881036501E-2</v>
      </c>
      <c r="AD13" s="20">
        <v>7.4497395900343905E-2</v>
      </c>
      <c r="AE13" s="20"/>
      <c r="AF13" s="20">
        <v>4.9546561096466601E-2</v>
      </c>
      <c r="AG13" s="20">
        <v>6.6520448935432699E-2</v>
      </c>
      <c r="AH13" s="20">
        <v>0.120268595516643</v>
      </c>
      <c r="AI13" s="20">
        <v>0.122034601645963</v>
      </c>
      <c r="AJ13" s="20"/>
      <c r="AK13" s="20">
        <v>5.22352593520947E-2</v>
      </c>
      <c r="AL13" s="20">
        <v>4.0577262242694298E-2</v>
      </c>
      <c r="AM13" s="20">
        <v>0.162749269843452</v>
      </c>
      <c r="AN13" s="20">
        <v>5.8665822258430103E-2</v>
      </c>
      <c r="AO13" s="20"/>
      <c r="AP13" s="20">
        <v>2.1899942146741399E-2</v>
      </c>
      <c r="AQ13" s="20">
        <v>4.8530059955411799E-2</v>
      </c>
      <c r="AR13" s="20">
        <v>8.2323071263243494E-2</v>
      </c>
      <c r="AS13" s="20"/>
      <c r="AT13" s="20">
        <v>3.0038309213493701E-2</v>
      </c>
      <c r="AU13" s="20">
        <v>6.8003598677836494E-2</v>
      </c>
      <c r="AV13" s="20">
        <v>5.62260113211639E-2</v>
      </c>
      <c r="AW13" s="20"/>
      <c r="AX13" s="20">
        <v>2.46824806063374E-2</v>
      </c>
      <c r="AY13" s="20">
        <v>6.64427089146057E-2</v>
      </c>
      <c r="AZ13" s="20">
        <v>5.6610450118708897E-2</v>
      </c>
      <c r="BA13" s="20"/>
      <c r="BB13" s="20">
        <v>2.9915562657687699E-2</v>
      </c>
      <c r="BC13" s="20">
        <v>9.7018224380504794E-2</v>
      </c>
      <c r="BD13" s="20"/>
      <c r="BE13" s="20">
        <v>5.1046317558241197E-2</v>
      </c>
      <c r="BF13" s="20">
        <v>0.117634135336646</v>
      </c>
      <c r="BG13" s="20"/>
      <c r="BH13" s="20">
        <v>0.101788595458605</v>
      </c>
      <c r="BI13" s="20">
        <v>6.7266599400530896E-2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309</v>
      </c>
      <c r="C9" s="14">
        <v>0.49109683734374299</v>
      </c>
      <c r="D9" s="14">
        <v>0.47234806466565599</v>
      </c>
      <c r="E9" s="14">
        <v>0.51168606293344798</v>
      </c>
      <c r="F9" s="14"/>
      <c r="G9" s="14">
        <v>0.52296874560185502</v>
      </c>
      <c r="H9" s="14">
        <v>0.49341764004592298</v>
      </c>
      <c r="I9" s="14">
        <v>0.49159972596064899</v>
      </c>
      <c r="J9" s="14">
        <v>0.52079890835731601</v>
      </c>
      <c r="K9" s="14">
        <v>0.41544968376682301</v>
      </c>
      <c r="L9" s="14">
        <v>0.49381229110529801</v>
      </c>
      <c r="M9" s="14"/>
      <c r="N9" s="14">
        <v>0.51822338595126505</v>
      </c>
      <c r="O9" s="14">
        <v>0.48562593678424298</v>
      </c>
      <c r="P9" s="14"/>
      <c r="Q9" s="14">
        <v>0.57326140751184895</v>
      </c>
      <c r="R9" s="14">
        <v>0.47675184846001001</v>
      </c>
      <c r="S9" s="14">
        <v>0.48303908466898599</v>
      </c>
      <c r="T9" s="14">
        <v>0.40277532573656399</v>
      </c>
      <c r="U9" s="14">
        <v>0.46129845855968299</v>
      </c>
      <c r="V9" s="14">
        <v>0.56530627311217296</v>
      </c>
      <c r="W9" s="14">
        <v>0.47851125068019101</v>
      </c>
      <c r="X9" s="14">
        <v>0.477943905997611</v>
      </c>
      <c r="Y9" s="14">
        <v>0.50887741713331902</v>
      </c>
      <c r="Z9" s="14">
        <v>0.47929984845149898</v>
      </c>
      <c r="AA9" s="14"/>
      <c r="AB9" s="14">
        <v>0.625714889753201</v>
      </c>
      <c r="AC9" s="14">
        <v>0.46149770367030601</v>
      </c>
      <c r="AD9" s="14">
        <v>0.42227090403429901</v>
      </c>
      <c r="AE9" s="14"/>
      <c r="AF9" s="14">
        <v>0.60486482445066403</v>
      </c>
      <c r="AG9" s="14">
        <v>0.414761410802999</v>
      </c>
      <c r="AH9" s="14">
        <v>0.35014398787426898</v>
      </c>
      <c r="AI9" s="14">
        <v>0.44632562673309201</v>
      </c>
      <c r="AJ9" s="14"/>
      <c r="AK9" s="14">
        <v>0.59156243356779303</v>
      </c>
      <c r="AL9" s="14">
        <v>0.40729289508390198</v>
      </c>
      <c r="AM9" s="14">
        <v>0.44470449390362399</v>
      </c>
      <c r="AN9" s="14">
        <v>0.38715945809510899</v>
      </c>
      <c r="AO9" s="14"/>
      <c r="AP9" s="14">
        <v>0.62990914214993599</v>
      </c>
      <c r="AQ9" s="14">
        <v>0.52605845430690501</v>
      </c>
      <c r="AR9" s="14">
        <v>0.44073193924224102</v>
      </c>
      <c r="AS9" s="14"/>
      <c r="AT9" s="14">
        <v>0.60076255666121403</v>
      </c>
      <c r="AU9" s="14">
        <v>0.46951422244179303</v>
      </c>
      <c r="AV9" s="14">
        <v>0.46405758685216902</v>
      </c>
      <c r="AW9" s="14"/>
      <c r="AX9" s="14">
        <v>0.579414335400255</v>
      </c>
      <c r="AY9" s="14">
        <v>0.50579969308019601</v>
      </c>
      <c r="AZ9" s="14">
        <v>0.45075730579186002</v>
      </c>
      <c r="BA9" s="14"/>
      <c r="BB9" s="14">
        <v>0.46832002370753001</v>
      </c>
      <c r="BC9" s="14">
        <v>0.51131974512267397</v>
      </c>
      <c r="BD9" s="14"/>
      <c r="BE9" s="14">
        <v>0.50411115449606803</v>
      </c>
      <c r="BF9" s="14">
        <v>0.46746373501664401</v>
      </c>
      <c r="BG9" s="14"/>
      <c r="BH9" s="14">
        <v>0.49116270372771298</v>
      </c>
      <c r="BI9" s="14">
        <v>0.49107878415845901</v>
      </c>
    </row>
    <row r="10" spans="2:61" ht="29" x14ac:dyDescent="0.35">
      <c r="B10" s="15" t="s">
        <v>310</v>
      </c>
      <c r="C10" s="14">
        <v>0.39487014894374201</v>
      </c>
      <c r="D10" s="14">
        <v>0.403877894286643</v>
      </c>
      <c r="E10" s="14">
        <v>0.38420929915919</v>
      </c>
      <c r="F10" s="14"/>
      <c r="G10" s="14">
        <v>0.34630138837968999</v>
      </c>
      <c r="H10" s="14">
        <v>0.414274535984195</v>
      </c>
      <c r="I10" s="14">
        <v>0.36313664191598199</v>
      </c>
      <c r="J10" s="14">
        <v>0.355806650730908</v>
      </c>
      <c r="K10" s="14">
        <v>0.41800320456871298</v>
      </c>
      <c r="L10" s="14">
        <v>0.46708591487009399</v>
      </c>
      <c r="M10" s="14"/>
      <c r="N10" s="14">
        <v>0.43068793435949598</v>
      </c>
      <c r="O10" s="14">
        <v>0.38764639390191002</v>
      </c>
      <c r="P10" s="14"/>
      <c r="Q10" s="14">
        <v>0.223890263017202</v>
      </c>
      <c r="R10" s="14">
        <v>0.33439960336011998</v>
      </c>
      <c r="S10" s="14">
        <v>0.40002058075478503</v>
      </c>
      <c r="T10" s="14">
        <v>0.46225319447177698</v>
      </c>
      <c r="U10" s="14">
        <v>0.43299569156346102</v>
      </c>
      <c r="V10" s="14">
        <v>0.35909339336058599</v>
      </c>
      <c r="W10" s="14">
        <v>0.43647687552382902</v>
      </c>
      <c r="X10" s="14">
        <v>0.45852688780489298</v>
      </c>
      <c r="Y10" s="14">
        <v>0.43111239910760901</v>
      </c>
      <c r="Z10" s="14">
        <v>0.34584114897176399</v>
      </c>
      <c r="AA10" s="14"/>
      <c r="AB10" s="14">
        <v>0.32096515830179301</v>
      </c>
      <c r="AC10" s="14">
        <v>0.42333092952898999</v>
      </c>
      <c r="AD10" s="14">
        <v>0.45754405643900498</v>
      </c>
      <c r="AE10" s="14"/>
      <c r="AF10" s="14">
        <v>0.3333805740495</v>
      </c>
      <c r="AG10" s="14">
        <v>0.45277873923446399</v>
      </c>
      <c r="AH10" s="14">
        <v>0.48967371859521802</v>
      </c>
      <c r="AI10" s="14">
        <v>0.39939329197539603</v>
      </c>
      <c r="AJ10" s="14"/>
      <c r="AK10" s="14">
        <v>0.34236909736979299</v>
      </c>
      <c r="AL10" s="14">
        <v>0.473575391770101</v>
      </c>
      <c r="AM10" s="14">
        <v>0.37889087479469602</v>
      </c>
      <c r="AN10" s="14">
        <v>0.52354505890374803</v>
      </c>
      <c r="AO10" s="14"/>
      <c r="AP10" s="14">
        <v>0.305056604372133</v>
      </c>
      <c r="AQ10" s="14">
        <v>0.39316506489400699</v>
      </c>
      <c r="AR10" s="14">
        <v>0.42435407312142698</v>
      </c>
      <c r="AS10" s="14"/>
      <c r="AT10" s="14">
        <v>0.34341942590507502</v>
      </c>
      <c r="AU10" s="14">
        <v>0.42878753479367099</v>
      </c>
      <c r="AV10" s="14">
        <v>0.35678711324691298</v>
      </c>
      <c r="AW10" s="14"/>
      <c r="AX10" s="14">
        <v>0.36940935823896698</v>
      </c>
      <c r="AY10" s="14">
        <v>0.386648683185699</v>
      </c>
      <c r="AZ10" s="14">
        <v>0.42652102788628699</v>
      </c>
      <c r="BA10" s="14"/>
      <c r="BB10" s="14">
        <v>0.47852774166717799</v>
      </c>
      <c r="BC10" s="14">
        <v>0.39169160105343398</v>
      </c>
      <c r="BD10" s="14"/>
      <c r="BE10" s="14">
        <v>0.40874063975608399</v>
      </c>
      <c r="BF10" s="14">
        <v>0.369682294301934</v>
      </c>
      <c r="BG10" s="14"/>
      <c r="BH10" s="14">
        <v>0.35707369168546099</v>
      </c>
      <c r="BI10" s="14">
        <v>0.40522970422604698</v>
      </c>
    </row>
    <row r="11" spans="2:61" ht="29" x14ac:dyDescent="0.35">
      <c r="B11" s="15" t="s">
        <v>311</v>
      </c>
      <c r="C11" s="14">
        <v>4.04126916403518E-2</v>
      </c>
      <c r="D11" s="14">
        <v>5.5888242473025901E-2</v>
      </c>
      <c r="E11" s="14">
        <v>2.6807724373838299E-2</v>
      </c>
      <c r="F11" s="14"/>
      <c r="G11" s="14">
        <v>6.0709475076993001E-2</v>
      </c>
      <c r="H11" s="14">
        <v>4.1597784631097701E-2</v>
      </c>
      <c r="I11" s="14">
        <v>5.0169286779729601E-2</v>
      </c>
      <c r="J11" s="14">
        <v>2.34871833317736E-2</v>
      </c>
      <c r="K11" s="14">
        <v>6.3882899575812502E-2</v>
      </c>
      <c r="L11" s="14">
        <v>1.0802917951136999E-2</v>
      </c>
      <c r="M11" s="14"/>
      <c r="N11" s="14">
        <v>2.0026888632744901E-2</v>
      </c>
      <c r="O11" s="14">
        <v>4.4524114095667498E-2</v>
      </c>
      <c r="P11" s="14"/>
      <c r="Q11" s="14">
        <v>4.3160924077187197E-2</v>
      </c>
      <c r="R11" s="14">
        <v>6.5380117976946303E-2</v>
      </c>
      <c r="S11" s="14">
        <v>4.3247320388349497E-2</v>
      </c>
      <c r="T11" s="14">
        <v>3.9117325412416797E-2</v>
      </c>
      <c r="U11" s="14">
        <v>2.3907197455757302E-2</v>
      </c>
      <c r="V11" s="14">
        <v>2.6296134260217E-2</v>
      </c>
      <c r="W11" s="14">
        <v>4.0526166218097598E-2</v>
      </c>
      <c r="X11" s="14">
        <v>1.95762947339083E-2</v>
      </c>
      <c r="Y11" s="14">
        <v>3.2435422866971E-2</v>
      </c>
      <c r="Z11" s="14">
        <v>8.5912580725193796E-2</v>
      </c>
      <c r="AA11" s="14"/>
      <c r="AB11" s="14">
        <v>2.4369776808134101E-2</v>
      </c>
      <c r="AC11" s="14">
        <v>5.1499780275049097E-2</v>
      </c>
      <c r="AD11" s="14">
        <v>4.6122880270177198E-2</v>
      </c>
      <c r="AE11" s="14"/>
      <c r="AF11" s="14">
        <v>3.3638702711429901E-2</v>
      </c>
      <c r="AG11" s="14">
        <v>4.6277972871434599E-2</v>
      </c>
      <c r="AH11" s="14">
        <v>0.101683204811294</v>
      </c>
      <c r="AI11" s="14">
        <v>1.77782640427607E-2</v>
      </c>
      <c r="AJ11" s="14"/>
      <c r="AK11" s="14">
        <v>2.3470010913476402E-2</v>
      </c>
      <c r="AL11" s="14">
        <v>4.6328384628118703E-2</v>
      </c>
      <c r="AM11" s="14">
        <v>5.6833256197223701E-2</v>
      </c>
      <c r="AN11" s="14">
        <v>8.92954830011434E-2</v>
      </c>
      <c r="AO11" s="14"/>
      <c r="AP11" s="14">
        <v>3.6712800986333102E-2</v>
      </c>
      <c r="AQ11" s="14">
        <v>3.5272534843699098E-2</v>
      </c>
      <c r="AR11" s="14">
        <v>4.7192340926272301E-2</v>
      </c>
      <c r="AS11" s="14"/>
      <c r="AT11" s="14">
        <v>7.23392275327258E-3</v>
      </c>
      <c r="AU11" s="14">
        <v>5.2514885946875402E-2</v>
      </c>
      <c r="AV11" s="14">
        <v>8.9032392342710098E-2</v>
      </c>
      <c r="AW11" s="14"/>
      <c r="AX11" s="14">
        <v>2.0740562384014598E-2</v>
      </c>
      <c r="AY11" s="14">
        <v>4.6625008058049602E-2</v>
      </c>
      <c r="AZ11" s="14">
        <v>4.7603372877889003E-2</v>
      </c>
      <c r="BA11" s="14"/>
      <c r="BB11" s="14">
        <v>3.0688986432486999E-2</v>
      </c>
      <c r="BC11" s="14">
        <v>3.0284297860098602E-2</v>
      </c>
      <c r="BD11" s="14"/>
      <c r="BE11" s="14">
        <v>3.6901138171320298E-2</v>
      </c>
      <c r="BF11" s="14">
        <v>4.6789430541775798E-2</v>
      </c>
      <c r="BG11" s="14"/>
      <c r="BH11" s="14">
        <v>3.9176389517442102E-2</v>
      </c>
      <c r="BI11" s="14">
        <v>4.0751547213518202E-2</v>
      </c>
    </row>
    <row r="12" spans="2:61" ht="29" x14ac:dyDescent="0.35">
      <c r="B12" s="15" t="s">
        <v>312</v>
      </c>
      <c r="C12" s="14">
        <v>2.0566076779602201E-2</v>
      </c>
      <c r="D12" s="14">
        <v>2.8784553726731402E-2</v>
      </c>
      <c r="E12" s="14">
        <v>1.1295711644046001E-2</v>
      </c>
      <c r="F12" s="14"/>
      <c r="G12" s="14">
        <v>6.7505631400717296E-3</v>
      </c>
      <c r="H12" s="14">
        <v>1.29538051333893E-2</v>
      </c>
      <c r="I12" s="14">
        <v>3.1887372550737099E-2</v>
      </c>
      <c r="J12" s="14">
        <v>2.64603727496594E-2</v>
      </c>
      <c r="K12" s="14">
        <v>4.1298479739510001E-2</v>
      </c>
      <c r="L12" s="14">
        <v>4.2534706022399E-3</v>
      </c>
      <c r="M12" s="14"/>
      <c r="N12" s="14">
        <v>8.5985158601434106E-3</v>
      </c>
      <c r="O12" s="14">
        <v>2.2979702511257801E-2</v>
      </c>
      <c r="P12" s="14"/>
      <c r="Q12" s="14">
        <v>1.7663097293229998E-2</v>
      </c>
      <c r="R12" s="14">
        <v>1.9767899195739801E-2</v>
      </c>
      <c r="S12" s="14">
        <v>4.7483689102963599E-2</v>
      </c>
      <c r="T12" s="14">
        <v>7.8945891578576094E-2</v>
      </c>
      <c r="U12" s="14">
        <v>5.2778875850320699E-2</v>
      </c>
      <c r="V12" s="14">
        <v>8.0146335193049603E-3</v>
      </c>
      <c r="W12" s="14">
        <v>1.6092382735372099E-2</v>
      </c>
      <c r="X12" s="14">
        <v>0</v>
      </c>
      <c r="Y12" s="14">
        <v>5.1337444927121402E-3</v>
      </c>
      <c r="Z12" s="14">
        <v>2.28817641731918E-2</v>
      </c>
      <c r="AA12" s="14"/>
      <c r="AB12" s="14">
        <v>3.9202224518960502E-3</v>
      </c>
      <c r="AC12" s="14">
        <v>1.7915608206752101E-2</v>
      </c>
      <c r="AD12" s="14">
        <v>3.0489658448071701E-2</v>
      </c>
      <c r="AE12" s="14"/>
      <c r="AF12" s="14">
        <v>0</v>
      </c>
      <c r="AG12" s="14">
        <v>3.71269745499722E-2</v>
      </c>
      <c r="AH12" s="14">
        <v>0</v>
      </c>
      <c r="AI12" s="14">
        <v>3.7641927898613002E-2</v>
      </c>
      <c r="AJ12" s="14"/>
      <c r="AK12" s="14">
        <v>2.52449610894633E-3</v>
      </c>
      <c r="AL12" s="14">
        <v>3.7835843617235403E-2</v>
      </c>
      <c r="AM12" s="14">
        <v>3.55841853795687E-2</v>
      </c>
      <c r="AN12" s="14">
        <v>0</v>
      </c>
      <c r="AO12" s="14"/>
      <c r="AP12" s="14">
        <v>1.6111052745072501E-2</v>
      </c>
      <c r="AQ12" s="14">
        <v>1.2432627949411801E-2</v>
      </c>
      <c r="AR12" s="14">
        <v>2.99126299821094E-2</v>
      </c>
      <c r="AS12" s="14"/>
      <c r="AT12" s="14">
        <v>2.13608342252306E-2</v>
      </c>
      <c r="AU12" s="14">
        <v>1.7623045393924602E-2</v>
      </c>
      <c r="AV12" s="14">
        <v>2.85331145100951E-2</v>
      </c>
      <c r="AW12" s="14"/>
      <c r="AX12" s="14">
        <v>1.2892540619700001E-2</v>
      </c>
      <c r="AY12" s="14">
        <v>1.2956809726008999E-2</v>
      </c>
      <c r="AZ12" s="14">
        <v>3.4087336691370901E-2</v>
      </c>
      <c r="BA12" s="14"/>
      <c r="BB12" s="14">
        <v>1.7489132617122601E-2</v>
      </c>
      <c r="BC12" s="14">
        <v>8.7928846638775197E-3</v>
      </c>
      <c r="BD12" s="14"/>
      <c r="BE12" s="14">
        <v>1.82506788486019E-2</v>
      </c>
      <c r="BF12" s="14">
        <v>2.47706797250213E-2</v>
      </c>
      <c r="BG12" s="14"/>
      <c r="BH12" s="14">
        <v>3.9518757033225098E-2</v>
      </c>
      <c r="BI12" s="14">
        <v>1.5371374601735301E-2</v>
      </c>
    </row>
    <row r="13" spans="2:61" x14ac:dyDescent="0.35">
      <c r="B13" s="15" t="s">
        <v>86</v>
      </c>
      <c r="C13" s="20">
        <v>5.3054245292560601E-2</v>
      </c>
      <c r="D13" s="20">
        <v>3.9101244847943299E-2</v>
      </c>
      <c r="E13" s="20">
        <v>6.6001201889477501E-2</v>
      </c>
      <c r="F13" s="20"/>
      <c r="G13" s="20">
        <v>6.3269827801390496E-2</v>
      </c>
      <c r="H13" s="20">
        <v>3.7756234205395103E-2</v>
      </c>
      <c r="I13" s="20">
        <v>6.3206972792902702E-2</v>
      </c>
      <c r="J13" s="20">
        <v>7.3446884830343298E-2</v>
      </c>
      <c r="K13" s="20">
        <v>6.13657323491422E-2</v>
      </c>
      <c r="L13" s="20">
        <v>2.4045405471231501E-2</v>
      </c>
      <c r="M13" s="20"/>
      <c r="N13" s="20">
        <v>2.2463275196350298E-2</v>
      </c>
      <c r="O13" s="20">
        <v>5.9223852706922299E-2</v>
      </c>
      <c r="P13" s="20"/>
      <c r="Q13" s="20">
        <v>0.14202430810053199</v>
      </c>
      <c r="R13" s="20">
        <v>0.103700531007184</v>
      </c>
      <c r="S13" s="20">
        <v>2.6209325084915899E-2</v>
      </c>
      <c r="T13" s="20">
        <v>1.69082628006661E-2</v>
      </c>
      <c r="U13" s="20">
        <v>2.90197765707777E-2</v>
      </c>
      <c r="V13" s="20">
        <v>4.1289565747718797E-2</v>
      </c>
      <c r="W13" s="20">
        <v>2.8393324842510899E-2</v>
      </c>
      <c r="X13" s="20">
        <v>4.3952911463586902E-2</v>
      </c>
      <c r="Y13" s="20">
        <v>2.2441016399388398E-2</v>
      </c>
      <c r="Z13" s="20">
        <v>6.6064657678351693E-2</v>
      </c>
      <c r="AA13" s="20"/>
      <c r="AB13" s="20">
        <v>2.5029952684975699E-2</v>
      </c>
      <c r="AC13" s="20">
        <v>4.57559783189029E-2</v>
      </c>
      <c r="AD13" s="20">
        <v>4.3572500808447198E-2</v>
      </c>
      <c r="AE13" s="20"/>
      <c r="AF13" s="20">
        <v>2.8115898788406299E-2</v>
      </c>
      <c r="AG13" s="20">
        <v>4.9054902541129403E-2</v>
      </c>
      <c r="AH13" s="20">
        <v>5.8499088719219897E-2</v>
      </c>
      <c r="AI13" s="20">
        <v>9.8860889350138995E-2</v>
      </c>
      <c r="AJ13" s="20"/>
      <c r="AK13" s="20">
        <v>4.0073962039991202E-2</v>
      </c>
      <c r="AL13" s="20">
        <v>3.4967484900643303E-2</v>
      </c>
      <c r="AM13" s="20">
        <v>8.3987189724888098E-2</v>
      </c>
      <c r="AN13" s="20">
        <v>0</v>
      </c>
      <c r="AO13" s="20"/>
      <c r="AP13" s="20">
        <v>1.22103997465252E-2</v>
      </c>
      <c r="AQ13" s="20">
        <v>3.3071318005977499E-2</v>
      </c>
      <c r="AR13" s="20">
        <v>5.7809016727950802E-2</v>
      </c>
      <c r="AS13" s="20"/>
      <c r="AT13" s="20">
        <v>2.72232604552082E-2</v>
      </c>
      <c r="AU13" s="20">
        <v>3.1560311423735297E-2</v>
      </c>
      <c r="AV13" s="20">
        <v>6.1589793048113198E-2</v>
      </c>
      <c r="AW13" s="20"/>
      <c r="AX13" s="20">
        <v>1.7543203357063601E-2</v>
      </c>
      <c r="AY13" s="20">
        <v>4.79698059500459E-2</v>
      </c>
      <c r="AZ13" s="20">
        <v>4.1030956752593099E-2</v>
      </c>
      <c r="BA13" s="20"/>
      <c r="BB13" s="20">
        <v>4.9741155756826702E-3</v>
      </c>
      <c r="BC13" s="20">
        <v>5.7911471299916403E-2</v>
      </c>
      <c r="BD13" s="20"/>
      <c r="BE13" s="20">
        <v>3.1996388727925297E-2</v>
      </c>
      <c r="BF13" s="20">
        <v>9.1293860414625505E-2</v>
      </c>
      <c r="BG13" s="20"/>
      <c r="BH13" s="20">
        <v>7.3068458036159203E-2</v>
      </c>
      <c r="BI13" s="20">
        <v>4.7568589800241E-2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26"/>
  <sheetViews>
    <sheetView showGridLines="0" topLeftCell="A8"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43.5" x14ac:dyDescent="0.35">
      <c r="B9" s="15" t="s">
        <v>314</v>
      </c>
      <c r="C9" s="14">
        <v>0.47775268121167402</v>
      </c>
      <c r="D9" s="14">
        <v>0.46395515041128199</v>
      </c>
      <c r="E9" s="14">
        <v>0.48822366096806602</v>
      </c>
      <c r="F9" s="14"/>
      <c r="G9" s="14">
        <v>0.475448869876469</v>
      </c>
      <c r="H9" s="14">
        <v>0.474842454157551</v>
      </c>
      <c r="I9" s="14">
        <v>0.47342690233169998</v>
      </c>
      <c r="J9" s="14">
        <v>0.48175689087206502</v>
      </c>
      <c r="K9" s="14">
        <v>0.43670517861356201</v>
      </c>
      <c r="L9" s="14">
        <v>0.516198918042447</v>
      </c>
      <c r="M9" s="14"/>
      <c r="N9" s="14">
        <v>0.55994051733863104</v>
      </c>
      <c r="O9" s="14">
        <v>0.46117698316926198</v>
      </c>
      <c r="P9" s="14"/>
      <c r="Q9" s="14">
        <v>0.40267971623730198</v>
      </c>
      <c r="R9" s="14">
        <v>0.48248893385185798</v>
      </c>
      <c r="S9" s="14">
        <v>0.53011071772673801</v>
      </c>
      <c r="T9" s="14">
        <v>0.435300186964035</v>
      </c>
      <c r="U9" s="14">
        <v>0.58435376541263795</v>
      </c>
      <c r="V9" s="14">
        <v>0.48766513649888998</v>
      </c>
      <c r="W9" s="14">
        <v>0.48694853322862902</v>
      </c>
      <c r="X9" s="14">
        <v>0.48772423858017</v>
      </c>
      <c r="Y9" s="14">
        <v>0.46783434187679301</v>
      </c>
      <c r="Z9" s="14">
        <v>0.49636102912267699</v>
      </c>
      <c r="AA9" s="14"/>
      <c r="AB9" s="14">
        <v>0.48778149123150599</v>
      </c>
      <c r="AC9" s="14">
        <v>0.49370531837364101</v>
      </c>
      <c r="AD9" s="14">
        <v>0.44195008109390099</v>
      </c>
      <c r="AE9" s="14"/>
      <c r="AF9" s="14">
        <v>0.48524893854932499</v>
      </c>
      <c r="AG9" s="14">
        <v>0.44563309193579898</v>
      </c>
      <c r="AH9" s="14">
        <v>0.41986545697296002</v>
      </c>
      <c r="AI9" s="14">
        <v>0.55558545093874001</v>
      </c>
      <c r="AJ9" s="14"/>
      <c r="AK9" s="14">
        <v>0.50768739204202096</v>
      </c>
      <c r="AL9" s="14">
        <v>0.47100162250919198</v>
      </c>
      <c r="AM9" s="14">
        <v>0.47530034657051901</v>
      </c>
      <c r="AN9" s="14">
        <v>0.69742445686582599</v>
      </c>
      <c r="AO9" s="14"/>
      <c r="AP9" s="14">
        <v>0.46776453190237799</v>
      </c>
      <c r="AQ9" s="14">
        <v>0.49981816476450203</v>
      </c>
      <c r="AR9" s="14">
        <v>0.46937273431663001</v>
      </c>
      <c r="AS9" s="14"/>
      <c r="AT9" s="14">
        <v>0.52874224530250002</v>
      </c>
      <c r="AU9" s="14">
        <v>0.47127922875915101</v>
      </c>
      <c r="AV9" s="14">
        <v>0.42232916412836502</v>
      </c>
      <c r="AW9" s="14"/>
      <c r="AX9" s="14">
        <v>0.46481909714007602</v>
      </c>
      <c r="AY9" s="14">
        <v>0.48522008493221103</v>
      </c>
      <c r="AZ9" s="14">
        <v>0.48036648135911802</v>
      </c>
      <c r="BA9" s="14"/>
      <c r="BB9" s="14">
        <v>0.39426998980667399</v>
      </c>
      <c r="BC9" s="14">
        <v>0.46828668733651502</v>
      </c>
      <c r="BD9" s="14"/>
      <c r="BE9" s="14">
        <v>0.46753914177668299</v>
      </c>
      <c r="BF9" s="14">
        <v>0.49629976437891399</v>
      </c>
      <c r="BG9" s="14"/>
      <c r="BH9" s="14">
        <v>0.47311521830821901</v>
      </c>
      <c r="BI9" s="14">
        <v>0.479023754132336</v>
      </c>
    </row>
    <row r="10" spans="2:61" x14ac:dyDescent="0.35">
      <c r="B10" s="15" t="s">
        <v>315</v>
      </c>
      <c r="C10" s="14">
        <v>0.462749087368651</v>
      </c>
      <c r="D10" s="14">
        <v>0.42921181792609497</v>
      </c>
      <c r="E10" s="14">
        <v>0.49437889941702501</v>
      </c>
      <c r="F10" s="14"/>
      <c r="G10" s="14">
        <v>0.480760835188625</v>
      </c>
      <c r="H10" s="14">
        <v>0.48662007239171901</v>
      </c>
      <c r="I10" s="14">
        <v>0.45137645383974101</v>
      </c>
      <c r="J10" s="14">
        <v>0.42010637718100702</v>
      </c>
      <c r="K10" s="14">
        <v>0.44632693143437002</v>
      </c>
      <c r="L10" s="14">
        <v>0.49073719793445703</v>
      </c>
      <c r="M10" s="14"/>
      <c r="N10" s="14">
        <v>0.47938901618636798</v>
      </c>
      <c r="O10" s="14">
        <v>0.45939313533818699</v>
      </c>
      <c r="P10" s="14"/>
      <c r="Q10" s="14">
        <v>0.460229244596431</v>
      </c>
      <c r="R10" s="14">
        <v>0.45073329710700599</v>
      </c>
      <c r="S10" s="14">
        <v>0.48817170349890598</v>
      </c>
      <c r="T10" s="14">
        <v>0.49095956580846001</v>
      </c>
      <c r="U10" s="14">
        <v>0.48249503255449799</v>
      </c>
      <c r="V10" s="14">
        <v>0.58007093933718101</v>
      </c>
      <c r="W10" s="14">
        <v>0.427081221211835</v>
      </c>
      <c r="X10" s="14">
        <v>0.45929911078482399</v>
      </c>
      <c r="Y10" s="14">
        <v>0.438746515789812</v>
      </c>
      <c r="Z10" s="14">
        <v>0.45047043168037998</v>
      </c>
      <c r="AA10" s="14"/>
      <c r="AB10" s="14">
        <v>0.51746706231838702</v>
      </c>
      <c r="AC10" s="14">
        <v>0.47050203961787901</v>
      </c>
      <c r="AD10" s="14">
        <v>0.41716187776910901</v>
      </c>
      <c r="AE10" s="14"/>
      <c r="AF10" s="14">
        <v>0.52405918664457496</v>
      </c>
      <c r="AG10" s="14">
        <v>0.41523098214804199</v>
      </c>
      <c r="AH10" s="14">
        <v>0.45408698362600902</v>
      </c>
      <c r="AI10" s="14">
        <v>0.42499812271145998</v>
      </c>
      <c r="AJ10" s="14"/>
      <c r="AK10" s="14">
        <v>0.55974231002189501</v>
      </c>
      <c r="AL10" s="14">
        <v>0.41991242815348601</v>
      </c>
      <c r="AM10" s="14">
        <v>0.38005559076011503</v>
      </c>
      <c r="AN10" s="14">
        <v>0.59888624751500197</v>
      </c>
      <c r="AO10" s="14"/>
      <c r="AP10" s="14">
        <v>0.60439635246388401</v>
      </c>
      <c r="AQ10" s="14">
        <v>0.48260394284135799</v>
      </c>
      <c r="AR10" s="14">
        <v>0.41018119499836098</v>
      </c>
      <c r="AS10" s="14"/>
      <c r="AT10" s="14">
        <v>0.50075469606283596</v>
      </c>
      <c r="AU10" s="14">
        <v>0.45230747103628699</v>
      </c>
      <c r="AV10" s="14">
        <v>0.42684651295175802</v>
      </c>
      <c r="AW10" s="14"/>
      <c r="AX10" s="14">
        <v>0.60540598177974403</v>
      </c>
      <c r="AY10" s="14">
        <v>0.45004873181495397</v>
      </c>
      <c r="AZ10" s="14">
        <v>0.41394790348199501</v>
      </c>
      <c r="BA10" s="14"/>
      <c r="BB10" s="14">
        <v>0.48362199883179502</v>
      </c>
      <c r="BC10" s="14">
        <v>0.45814588832273301</v>
      </c>
      <c r="BD10" s="14"/>
      <c r="BE10" s="14">
        <v>0.45506804838284498</v>
      </c>
      <c r="BF10" s="14">
        <v>0.47669732439141099</v>
      </c>
      <c r="BG10" s="14"/>
      <c r="BH10" s="14">
        <v>0.43098491409619799</v>
      </c>
      <c r="BI10" s="14">
        <v>0.471455266012963</v>
      </c>
    </row>
    <row r="11" spans="2:61" ht="29" x14ac:dyDescent="0.35">
      <c r="B11" s="15" t="s">
        <v>316</v>
      </c>
      <c r="C11" s="14">
        <v>0.46119979976880798</v>
      </c>
      <c r="D11" s="14">
        <v>0.41105571631329102</v>
      </c>
      <c r="E11" s="14">
        <v>0.50421987642960298</v>
      </c>
      <c r="F11" s="14"/>
      <c r="G11" s="14">
        <v>0.46868159216350103</v>
      </c>
      <c r="H11" s="14">
        <v>0.46352072682053103</v>
      </c>
      <c r="I11" s="14">
        <v>0.488097278784761</v>
      </c>
      <c r="J11" s="14">
        <v>0.43440820845609202</v>
      </c>
      <c r="K11" s="14">
        <v>0.41385654925276599</v>
      </c>
      <c r="L11" s="14">
        <v>0.485699652178675</v>
      </c>
      <c r="M11" s="14"/>
      <c r="N11" s="14">
        <v>0.466925510358637</v>
      </c>
      <c r="O11" s="14">
        <v>0.46004503460783402</v>
      </c>
      <c r="P11" s="14"/>
      <c r="Q11" s="14">
        <v>0.427697148609401</v>
      </c>
      <c r="R11" s="14">
        <v>0.47796724188524198</v>
      </c>
      <c r="S11" s="14">
        <v>0.47189235323145301</v>
      </c>
      <c r="T11" s="14">
        <v>0.55329446052739795</v>
      </c>
      <c r="U11" s="14">
        <v>0.50142826401302398</v>
      </c>
      <c r="V11" s="14">
        <v>0.501688846885472</v>
      </c>
      <c r="W11" s="14">
        <v>0.40298324957255199</v>
      </c>
      <c r="X11" s="14">
        <v>0.40415134643348399</v>
      </c>
      <c r="Y11" s="14">
        <v>0.45023998790062097</v>
      </c>
      <c r="Z11" s="14">
        <v>0.44433285032742498</v>
      </c>
      <c r="AA11" s="14"/>
      <c r="AB11" s="14">
        <v>0.443823787555987</v>
      </c>
      <c r="AC11" s="14">
        <v>0.54493662600057202</v>
      </c>
      <c r="AD11" s="14">
        <v>0.43420269956408802</v>
      </c>
      <c r="AE11" s="14"/>
      <c r="AF11" s="14">
        <v>0.46194429812884802</v>
      </c>
      <c r="AG11" s="14">
        <v>0.47639845649079199</v>
      </c>
      <c r="AH11" s="14">
        <v>0.419227600892008</v>
      </c>
      <c r="AI11" s="14">
        <v>0.45640688839149002</v>
      </c>
      <c r="AJ11" s="14"/>
      <c r="AK11" s="14">
        <v>0.496955295610637</v>
      </c>
      <c r="AL11" s="14">
        <v>0.46393712746534199</v>
      </c>
      <c r="AM11" s="14">
        <v>0.44833817204365201</v>
      </c>
      <c r="AN11" s="14">
        <v>0.32441682530367599</v>
      </c>
      <c r="AO11" s="14"/>
      <c r="AP11" s="14">
        <v>0.35406548144097599</v>
      </c>
      <c r="AQ11" s="14">
        <v>0.51576088039776602</v>
      </c>
      <c r="AR11" s="14">
        <v>0.479671792339602</v>
      </c>
      <c r="AS11" s="14"/>
      <c r="AT11" s="14">
        <v>0.45935164231514902</v>
      </c>
      <c r="AU11" s="14">
        <v>0.470030924174062</v>
      </c>
      <c r="AV11" s="14">
        <v>0.49906136792295303</v>
      </c>
      <c r="AW11" s="14"/>
      <c r="AX11" s="14">
        <v>0.4167174435814</v>
      </c>
      <c r="AY11" s="14">
        <v>0.462906678682032</v>
      </c>
      <c r="AZ11" s="14">
        <v>0.50079514171605499</v>
      </c>
      <c r="BA11" s="14"/>
      <c r="BB11" s="14">
        <v>0.51282692203125202</v>
      </c>
      <c r="BC11" s="14">
        <v>0.462263236536396</v>
      </c>
      <c r="BD11" s="14"/>
      <c r="BE11" s="14">
        <v>0.456574116316175</v>
      </c>
      <c r="BF11" s="14">
        <v>0.46959972187684701</v>
      </c>
      <c r="BG11" s="14"/>
      <c r="BH11" s="14">
        <v>0.39526501146180998</v>
      </c>
      <c r="BI11" s="14">
        <v>0.47927173386109001</v>
      </c>
    </row>
    <row r="12" spans="2:61" ht="43.5" x14ac:dyDescent="0.35">
      <c r="B12" s="15" t="s">
        <v>317</v>
      </c>
      <c r="C12" s="14">
        <v>0.38916211145713198</v>
      </c>
      <c r="D12" s="14">
        <v>0.37715997890860897</v>
      </c>
      <c r="E12" s="14">
        <v>0.40087261368504001</v>
      </c>
      <c r="F12" s="14"/>
      <c r="G12" s="14">
        <v>0.40875620626364001</v>
      </c>
      <c r="H12" s="14">
        <v>0.41196660517643702</v>
      </c>
      <c r="I12" s="14">
        <v>0.40101254527911201</v>
      </c>
      <c r="J12" s="14">
        <v>0.42669477520389498</v>
      </c>
      <c r="K12" s="14">
        <v>0.38498832224520402</v>
      </c>
      <c r="L12" s="14">
        <v>0.300443544654383</v>
      </c>
      <c r="M12" s="14"/>
      <c r="N12" s="14">
        <v>0.34853717384432797</v>
      </c>
      <c r="O12" s="14">
        <v>0.397355376185764</v>
      </c>
      <c r="P12" s="14"/>
      <c r="Q12" s="14">
        <v>0.41872409060079602</v>
      </c>
      <c r="R12" s="14">
        <v>0.37492707609638698</v>
      </c>
      <c r="S12" s="14">
        <v>0.47837421592860402</v>
      </c>
      <c r="T12" s="14">
        <v>0.34244388502983902</v>
      </c>
      <c r="U12" s="14">
        <v>0.40684351054357099</v>
      </c>
      <c r="V12" s="14">
        <v>0.37616874449751098</v>
      </c>
      <c r="W12" s="14">
        <v>0.33959344044390399</v>
      </c>
      <c r="X12" s="14">
        <v>0.46071461993628698</v>
      </c>
      <c r="Y12" s="14">
        <v>0.35511974364987198</v>
      </c>
      <c r="Z12" s="14">
        <v>0.61304413674790004</v>
      </c>
      <c r="AA12" s="14"/>
      <c r="AB12" s="14">
        <v>0.32310949181468601</v>
      </c>
      <c r="AC12" s="14">
        <v>0.42118804238070101</v>
      </c>
      <c r="AD12" s="14">
        <v>0.43773579085925102</v>
      </c>
      <c r="AE12" s="14"/>
      <c r="AF12" s="14">
        <v>0.35479122006125202</v>
      </c>
      <c r="AG12" s="14">
        <v>0.41786563273586602</v>
      </c>
      <c r="AH12" s="14">
        <v>0.38872996750375199</v>
      </c>
      <c r="AI12" s="14">
        <v>0.42435818313717799</v>
      </c>
      <c r="AJ12" s="14"/>
      <c r="AK12" s="14">
        <v>0.381056085502951</v>
      </c>
      <c r="AL12" s="14">
        <v>0.44065927777026298</v>
      </c>
      <c r="AM12" s="14">
        <v>0.34520638026628497</v>
      </c>
      <c r="AN12" s="14">
        <v>0.34170723276499398</v>
      </c>
      <c r="AO12" s="14"/>
      <c r="AP12" s="14">
        <v>0.33959939861698102</v>
      </c>
      <c r="AQ12" s="14">
        <v>0.44849099971922701</v>
      </c>
      <c r="AR12" s="14">
        <v>0.37906557531356999</v>
      </c>
      <c r="AS12" s="14"/>
      <c r="AT12" s="14">
        <v>0.34819832232466502</v>
      </c>
      <c r="AU12" s="14">
        <v>0.40981668286907103</v>
      </c>
      <c r="AV12" s="14">
        <v>0.46672072103505902</v>
      </c>
      <c r="AW12" s="14"/>
      <c r="AX12" s="14">
        <v>0.40194825282413599</v>
      </c>
      <c r="AY12" s="14">
        <v>0.38221752534785403</v>
      </c>
      <c r="AZ12" s="14">
        <v>0.40516640635100198</v>
      </c>
      <c r="BA12" s="14"/>
      <c r="BB12" s="14">
        <v>0.288274090933064</v>
      </c>
      <c r="BC12" s="14">
        <v>0.36877659643925098</v>
      </c>
      <c r="BD12" s="14"/>
      <c r="BE12" s="14">
        <v>0.39976940584743398</v>
      </c>
      <c r="BF12" s="14">
        <v>0.36989999644905402</v>
      </c>
      <c r="BG12" s="14"/>
      <c r="BH12" s="14">
        <v>0.37381601759172101</v>
      </c>
      <c r="BI12" s="14">
        <v>0.393368291594063</v>
      </c>
    </row>
    <row r="13" spans="2:61" ht="29" x14ac:dyDescent="0.35">
      <c r="B13" s="15" t="s">
        <v>318</v>
      </c>
      <c r="C13" s="14">
        <v>0.359791046246624</v>
      </c>
      <c r="D13" s="14">
        <v>0.37514908630126398</v>
      </c>
      <c r="E13" s="14">
        <v>0.34464337595216199</v>
      </c>
      <c r="F13" s="14"/>
      <c r="G13" s="14">
        <v>0.36029314730567602</v>
      </c>
      <c r="H13" s="14">
        <v>0.38693856104124902</v>
      </c>
      <c r="I13" s="14">
        <v>0.37956244581011001</v>
      </c>
      <c r="J13" s="14">
        <v>0.34664005380805701</v>
      </c>
      <c r="K13" s="14">
        <v>0.31532537811846001</v>
      </c>
      <c r="L13" s="14">
        <v>0.353683814746798</v>
      </c>
      <c r="M13" s="14"/>
      <c r="N13" s="14">
        <v>0.32192628953545999</v>
      </c>
      <c r="O13" s="14">
        <v>0.36742763583543098</v>
      </c>
      <c r="P13" s="14"/>
      <c r="Q13" s="14">
        <v>0.44153770065745901</v>
      </c>
      <c r="R13" s="14">
        <v>0.333090985216906</v>
      </c>
      <c r="S13" s="14">
        <v>0.47037147736440899</v>
      </c>
      <c r="T13" s="14">
        <v>0.27747239003629398</v>
      </c>
      <c r="U13" s="14">
        <v>0.33074191753953802</v>
      </c>
      <c r="V13" s="14">
        <v>0.39486034512746399</v>
      </c>
      <c r="W13" s="14">
        <v>0.32519244527729302</v>
      </c>
      <c r="X13" s="14">
        <v>0.36406814050251002</v>
      </c>
      <c r="Y13" s="14">
        <v>0.31492834139229903</v>
      </c>
      <c r="Z13" s="14">
        <v>0.47675136422783498</v>
      </c>
      <c r="AA13" s="14"/>
      <c r="AB13" s="14">
        <v>0.35179871016498498</v>
      </c>
      <c r="AC13" s="14">
        <v>0.34007204063955498</v>
      </c>
      <c r="AD13" s="14">
        <v>0.38059080611853202</v>
      </c>
      <c r="AE13" s="14"/>
      <c r="AF13" s="14">
        <v>0.31737115394145299</v>
      </c>
      <c r="AG13" s="14">
        <v>0.41818559104310998</v>
      </c>
      <c r="AH13" s="14">
        <v>0.31086447755924002</v>
      </c>
      <c r="AI13" s="14">
        <v>0.34183854069226999</v>
      </c>
      <c r="AJ13" s="14"/>
      <c r="AK13" s="14">
        <v>0.325807114786895</v>
      </c>
      <c r="AL13" s="14">
        <v>0.413351485154973</v>
      </c>
      <c r="AM13" s="14">
        <v>0.38808517329457598</v>
      </c>
      <c r="AN13" s="14">
        <v>0.163253496364162</v>
      </c>
      <c r="AO13" s="14"/>
      <c r="AP13" s="14">
        <v>0.30838659207556601</v>
      </c>
      <c r="AQ13" s="14">
        <v>0.33805742984588899</v>
      </c>
      <c r="AR13" s="14">
        <v>0.40846335608615902</v>
      </c>
      <c r="AS13" s="14"/>
      <c r="AT13" s="14">
        <v>0.37778630999688001</v>
      </c>
      <c r="AU13" s="14">
        <v>0.37818876417590003</v>
      </c>
      <c r="AV13" s="14">
        <v>0.33580980861113802</v>
      </c>
      <c r="AW13" s="14"/>
      <c r="AX13" s="14">
        <v>0.32428976228718698</v>
      </c>
      <c r="AY13" s="14">
        <v>0.37524752071859302</v>
      </c>
      <c r="AZ13" s="14">
        <v>0.376105183119259</v>
      </c>
      <c r="BA13" s="14"/>
      <c r="BB13" s="14">
        <v>0.42750373560972599</v>
      </c>
      <c r="BC13" s="14">
        <v>0.32743528364607599</v>
      </c>
      <c r="BD13" s="14"/>
      <c r="BE13" s="14">
        <v>0.36189619439831899</v>
      </c>
      <c r="BF13" s="14">
        <v>0.35596824239910801</v>
      </c>
      <c r="BG13" s="14"/>
      <c r="BH13" s="14">
        <v>0.35843204590581401</v>
      </c>
      <c r="BI13" s="14">
        <v>0.36016353192863099</v>
      </c>
    </row>
    <row r="14" spans="2:61" ht="29" x14ac:dyDescent="0.35">
      <c r="B14" s="15" t="s">
        <v>319</v>
      </c>
      <c r="C14" s="14">
        <v>0.33724082831121899</v>
      </c>
      <c r="D14" s="14">
        <v>0.303078158147568</v>
      </c>
      <c r="E14" s="14">
        <v>0.36644000648730501</v>
      </c>
      <c r="F14" s="14"/>
      <c r="G14" s="14">
        <v>0.374371985702384</v>
      </c>
      <c r="H14" s="14">
        <v>0.38264775110788402</v>
      </c>
      <c r="I14" s="14">
        <v>0.31165383685814602</v>
      </c>
      <c r="J14" s="14">
        <v>0.27988452052708901</v>
      </c>
      <c r="K14" s="14">
        <v>0.30217973292025502</v>
      </c>
      <c r="L14" s="14">
        <v>0.372206791585938</v>
      </c>
      <c r="M14" s="14"/>
      <c r="N14" s="14">
        <v>0.42608410480347397</v>
      </c>
      <c r="O14" s="14">
        <v>0.31932285658168902</v>
      </c>
      <c r="P14" s="14"/>
      <c r="Q14" s="14">
        <v>0.33112097354533898</v>
      </c>
      <c r="R14" s="14">
        <v>0.33089202606984403</v>
      </c>
      <c r="S14" s="14">
        <v>0.29734855945090499</v>
      </c>
      <c r="T14" s="14">
        <v>0.38230567640153501</v>
      </c>
      <c r="U14" s="14">
        <v>0.32341149015395698</v>
      </c>
      <c r="V14" s="14">
        <v>0.40265072487861397</v>
      </c>
      <c r="W14" s="14">
        <v>0.34788823826359999</v>
      </c>
      <c r="X14" s="14">
        <v>0.28355595842828801</v>
      </c>
      <c r="Y14" s="14">
        <v>0.33081486505018998</v>
      </c>
      <c r="Z14" s="14">
        <v>0.27775828304702599</v>
      </c>
      <c r="AA14" s="14"/>
      <c r="AB14" s="14">
        <v>0.37780529779559602</v>
      </c>
      <c r="AC14" s="14">
        <v>0.35657395158376998</v>
      </c>
      <c r="AD14" s="14">
        <v>0.29841177144813802</v>
      </c>
      <c r="AE14" s="14"/>
      <c r="AF14" s="14">
        <v>0.37608466694293102</v>
      </c>
      <c r="AG14" s="14">
        <v>0.29641133399416802</v>
      </c>
      <c r="AH14" s="14">
        <v>0.40923208888965401</v>
      </c>
      <c r="AI14" s="14">
        <v>0.32632634696172502</v>
      </c>
      <c r="AJ14" s="14"/>
      <c r="AK14" s="14">
        <v>0.39657803153854798</v>
      </c>
      <c r="AL14" s="14">
        <v>0.32699843823958302</v>
      </c>
      <c r="AM14" s="14">
        <v>0.282795759547942</v>
      </c>
      <c r="AN14" s="14">
        <v>0.24502732785620901</v>
      </c>
      <c r="AO14" s="14"/>
      <c r="AP14" s="14">
        <v>0.36891071075249399</v>
      </c>
      <c r="AQ14" s="14">
        <v>0.36054825883725999</v>
      </c>
      <c r="AR14" s="14">
        <v>0.32151354073153998</v>
      </c>
      <c r="AS14" s="14"/>
      <c r="AT14" s="14">
        <v>0.384077899775981</v>
      </c>
      <c r="AU14" s="14">
        <v>0.35878111123844703</v>
      </c>
      <c r="AV14" s="14">
        <v>0.27143035068839</v>
      </c>
      <c r="AW14" s="14"/>
      <c r="AX14" s="14">
        <v>0.38577349402383199</v>
      </c>
      <c r="AY14" s="14">
        <v>0.34310520538406902</v>
      </c>
      <c r="AZ14" s="14">
        <v>0.32223628122956799</v>
      </c>
      <c r="BA14" s="14"/>
      <c r="BB14" s="14">
        <v>0.40409833973743398</v>
      </c>
      <c r="BC14" s="14">
        <v>0.35945471169161902</v>
      </c>
      <c r="BD14" s="14"/>
      <c r="BE14" s="14">
        <v>0.36104009451114999</v>
      </c>
      <c r="BF14" s="14">
        <v>0.29402300237154999</v>
      </c>
      <c r="BG14" s="14"/>
      <c r="BH14" s="14">
        <v>0.31937194120929802</v>
      </c>
      <c r="BI14" s="14">
        <v>0.34213847579443801</v>
      </c>
    </row>
    <row r="15" spans="2:61" ht="43.5" x14ac:dyDescent="0.35">
      <c r="B15" s="15" t="s">
        <v>320</v>
      </c>
      <c r="C15" s="14">
        <v>0.24180269341416999</v>
      </c>
      <c r="D15" s="14">
        <v>0.27271183989346298</v>
      </c>
      <c r="E15" s="14">
        <v>0.213816099424574</v>
      </c>
      <c r="F15" s="14"/>
      <c r="G15" s="14">
        <v>0.26514984093813299</v>
      </c>
      <c r="H15" s="14">
        <v>0.245778617735123</v>
      </c>
      <c r="I15" s="14">
        <v>0.27186397197829099</v>
      </c>
      <c r="J15" s="14">
        <v>0.26266192156993001</v>
      </c>
      <c r="K15" s="14">
        <v>0.215174616150553</v>
      </c>
      <c r="L15" s="14">
        <v>0.18486117664927601</v>
      </c>
      <c r="M15" s="14"/>
      <c r="N15" s="14">
        <v>0.19423245200008299</v>
      </c>
      <c r="O15" s="14">
        <v>0.25139669168255802</v>
      </c>
      <c r="P15" s="14"/>
      <c r="Q15" s="14">
        <v>0.168846585843725</v>
      </c>
      <c r="R15" s="14">
        <v>0.24933335313764901</v>
      </c>
      <c r="S15" s="14">
        <v>0.31592052240665702</v>
      </c>
      <c r="T15" s="14">
        <v>0.18495627684070301</v>
      </c>
      <c r="U15" s="14">
        <v>0.29981200829795501</v>
      </c>
      <c r="V15" s="14">
        <v>0.235846332411034</v>
      </c>
      <c r="W15" s="14">
        <v>0.243771238701572</v>
      </c>
      <c r="X15" s="14">
        <v>0.20102332098141701</v>
      </c>
      <c r="Y15" s="14">
        <v>0.21624772690744001</v>
      </c>
      <c r="Z15" s="14">
        <v>0.397949501899097</v>
      </c>
      <c r="AA15" s="14"/>
      <c r="AB15" s="14">
        <v>0.19741887694597299</v>
      </c>
      <c r="AC15" s="14">
        <v>0.233290356972048</v>
      </c>
      <c r="AD15" s="14">
        <v>0.28058623702152902</v>
      </c>
      <c r="AE15" s="14"/>
      <c r="AF15" s="14">
        <v>0.20272254071003001</v>
      </c>
      <c r="AG15" s="14">
        <v>0.281751486292737</v>
      </c>
      <c r="AH15" s="14">
        <v>0.20704428644921399</v>
      </c>
      <c r="AI15" s="14">
        <v>0.23769152679112501</v>
      </c>
      <c r="AJ15" s="14"/>
      <c r="AK15" s="14">
        <v>0.213894220637974</v>
      </c>
      <c r="AL15" s="14">
        <v>0.31320832878410099</v>
      </c>
      <c r="AM15" s="14">
        <v>0.21560547036074099</v>
      </c>
      <c r="AN15" s="14">
        <v>0.24928987883018</v>
      </c>
      <c r="AO15" s="14"/>
      <c r="AP15" s="14">
        <v>0.20876953802869</v>
      </c>
      <c r="AQ15" s="14">
        <v>0.22682709585423999</v>
      </c>
      <c r="AR15" s="14">
        <v>0.26810502028810301</v>
      </c>
      <c r="AS15" s="14"/>
      <c r="AT15" s="14">
        <v>0.220224384556825</v>
      </c>
      <c r="AU15" s="14">
        <v>0.25332569684307998</v>
      </c>
      <c r="AV15" s="14">
        <v>0.26251834795619999</v>
      </c>
      <c r="AW15" s="14"/>
      <c r="AX15" s="14">
        <v>0.22335042527884399</v>
      </c>
      <c r="AY15" s="14">
        <v>0.23675504409187001</v>
      </c>
      <c r="AZ15" s="14">
        <v>0.27016731753874701</v>
      </c>
      <c r="BA15" s="14"/>
      <c r="BB15" s="14">
        <v>0.241443373838822</v>
      </c>
      <c r="BC15" s="14">
        <v>0.214849251155731</v>
      </c>
      <c r="BD15" s="14"/>
      <c r="BE15" s="14">
        <v>0.24772364838723701</v>
      </c>
      <c r="BF15" s="14">
        <v>0.23105064756229601</v>
      </c>
      <c r="BG15" s="14"/>
      <c r="BH15" s="14">
        <v>0.271936773756011</v>
      </c>
      <c r="BI15" s="14">
        <v>0.23354330367694001</v>
      </c>
    </row>
    <row r="16" spans="2:61" ht="29" x14ac:dyDescent="0.35">
      <c r="B16" s="15" t="s">
        <v>321</v>
      </c>
      <c r="C16" s="14">
        <v>0.23979760163189801</v>
      </c>
      <c r="D16" s="14">
        <v>0.21936785491979899</v>
      </c>
      <c r="E16" s="14">
        <v>0.25794860189594099</v>
      </c>
      <c r="F16" s="14"/>
      <c r="G16" s="14">
        <v>0.238270554079939</v>
      </c>
      <c r="H16" s="14">
        <v>0.22753087454696899</v>
      </c>
      <c r="I16" s="14">
        <v>0.22404646269654699</v>
      </c>
      <c r="J16" s="14">
        <v>0.30355954770328702</v>
      </c>
      <c r="K16" s="14">
        <v>0.151747852244287</v>
      </c>
      <c r="L16" s="14">
        <v>0.27899088804703798</v>
      </c>
      <c r="M16" s="14"/>
      <c r="N16" s="14">
        <v>0.279070047258899</v>
      </c>
      <c r="O16" s="14">
        <v>0.23187710839620099</v>
      </c>
      <c r="P16" s="14"/>
      <c r="Q16" s="14">
        <v>0.31885488396804901</v>
      </c>
      <c r="R16" s="14">
        <v>0.233322052703651</v>
      </c>
      <c r="S16" s="14">
        <v>0.24747646444230301</v>
      </c>
      <c r="T16" s="14">
        <v>0.22775101045901999</v>
      </c>
      <c r="U16" s="14">
        <v>0.24683445947130001</v>
      </c>
      <c r="V16" s="14">
        <v>0.28154433906716803</v>
      </c>
      <c r="W16" s="14">
        <v>0.213467626854286</v>
      </c>
      <c r="X16" s="14">
        <v>0.238149259894751</v>
      </c>
      <c r="Y16" s="14">
        <v>0.21705789474392501</v>
      </c>
      <c r="Z16" s="14">
        <v>0.26599255231258001</v>
      </c>
      <c r="AA16" s="14"/>
      <c r="AB16" s="14">
        <v>0.25457724555780398</v>
      </c>
      <c r="AC16" s="14">
        <v>0.22711445172574199</v>
      </c>
      <c r="AD16" s="14">
        <v>0.23541236894790099</v>
      </c>
      <c r="AE16" s="14"/>
      <c r="AF16" s="14">
        <v>0.27337459005626102</v>
      </c>
      <c r="AG16" s="14">
        <v>0.22959116655797901</v>
      </c>
      <c r="AH16" s="14">
        <v>0.18375306584988299</v>
      </c>
      <c r="AI16" s="14">
        <v>0.18558316924457499</v>
      </c>
      <c r="AJ16" s="14"/>
      <c r="AK16" s="14">
        <v>0.25632301091739901</v>
      </c>
      <c r="AL16" s="14">
        <v>0.220319847860455</v>
      </c>
      <c r="AM16" s="14">
        <v>0.23127719535567001</v>
      </c>
      <c r="AN16" s="14">
        <v>0.26258275851391599</v>
      </c>
      <c r="AO16" s="14"/>
      <c r="AP16" s="14">
        <v>0.28800023719377699</v>
      </c>
      <c r="AQ16" s="14">
        <v>0.22588899328726</v>
      </c>
      <c r="AR16" s="14">
        <v>0.23683607079399499</v>
      </c>
      <c r="AS16" s="14"/>
      <c r="AT16" s="14">
        <v>0.25841571270734998</v>
      </c>
      <c r="AU16" s="14">
        <v>0.228704173612335</v>
      </c>
      <c r="AV16" s="14">
        <v>0.27159575895099802</v>
      </c>
      <c r="AW16" s="14"/>
      <c r="AX16" s="14">
        <v>0.27034347493814798</v>
      </c>
      <c r="AY16" s="14">
        <v>0.25980815366306098</v>
      </c>
      <c r="AZ16" s="14">
        <v>0.21225610548462001</v>
      </c>
      <c r="BA16" s="14"/>
      <c r="BB16" s="14">
        <v>0.20359382946500401</v>
      </c>
      <c r="BC16" s="14">
        <v>0.21711764857885699</v>
      </c>
      <c r="BD16" s="14"/>
      <c r="BE16" s="14">
        <v>0.240345751238425</v>
      </c>
      <c r="BF16" s="14">
        <v>0.238802199753339</v>
      </c>
      <c r="BG16" s="14"/>
      <c r="BH16" s="14">
        <v>0.206731609587683</v>
      </c>
      <c r="BI16" s="14">
        <v>0.248860593176463</v>
      </c>
    </row>
    <row r="17" spans="2:61" ht="29" x14ac:dyDescent="0.35">
      <c r="B17" s="15" t="s">
        <v>322</v>
      </c>
      <c r="C17" s="14">
        <v>0.205008314619154</v>
      </c>
      <c r="D17" s="14">
        <v>0.218378372763809</v>
      </c>
      <c r="E17" s="14">
        <v>0.18843234125700101</v>
      </c>
      <c r="F17" s="14"/>
      <c r="G17" s="14">
        <v>0.241289213489254</v>
      </c>
      <c r="H17" s="14">
        <v>0.157386370415629</v>
      </c>
      <c r="I17" s="14">
        <v>0.19174805879790999</v>
      </c>
      <c r="J17" s="14">
        <v>0.20221161952050001</v>
      </c>
      <c r="K17" s="14">
        <v>0.186097537960699</v>
      </c>
      <c r="L17" s="14">
        <v>0.26500423287068398</v>
      </c>
      <c r="M17" s="14"/>
      <c r="N17" s="14">
        <v>0.24012252751740601</v>
      </c>
      <c r="O17" s="14">
        <v>0.19792645655564101</v>
      </c>
      <c r="P17" s="14"/>
      <c r="Q17" s="14">
        <v>0.170742434448512</v>
      </c>
      <c r="R17" s="14">
        <v>0.23287940477444</v>
      </c>
      <c r="S17" s="14">
        <v>0.22151040296365099</v>
      </c>
      <c r="T17" s="14">
        <v>0.24331601144041801</v>
      </c>
      <c r="U17" s="14">
        <v>0.13673179952072101</v>
      </c>
      <c r="V17" s="14">
        <v>0.234244155535315</v>
      </c>
      <c r="W17" s="14">
        <v>0.15572478583954899</v>
      </c>
      <c r="X17" s="14">
        <v>0.17444907606264901</v>
      </c>
      <c r="Y17" s="14">
        <v>0.251083469958854</v>
      </c>
      <c r="Z17" s="14">
        <v>0.10620065890734</v>
      </c>
      <c r="AA17" s="14"/>
      <c r="AB17" s="14">
        <v>0.250239537533334</v>
      </c>
      <c r="AC17" s="14">
        <v>0.21673178814174399</v>
      </c>
      <c r="AD17" s="14">
        <v>0.166840423868338</v>
      </c>
      <c r="AE17" s="14"/>
      <c r="AF17" s="14">
        <v>0.25710529158701301</v>
      </c>
      <c r="AG17" s="14">
        <v>0.16805857013310099</v>
      </c>
      <c r="AH17" s="14">
        <v>5.8212433687840501E-2</v>
      </c>
      <c r="AI17" s="14">
        <v>0.19665424486199101</v>
      </c>
      <c r="AJ17" s="14"/>
      <c r="AK17" s="14">
        <v>0.23477162984312</v>
      </c>
      <c r="AL17" s="14">
        <v>0.14507026879621099</v>
      </c>
      <c r="AM17" s="14">
        <v>0.22032511537806601</v>
      </c>
      <c r="AN17" s="14">
        <v>0.26258275851391599</v>
      </c>
      <c r="AO17" s="14"/>
      <c r="AP17" s="14">
        <v>0.30262118041914199</v>
      </c>
      <c r="AQ17" s="14">
        <v>0.18626501445569699</v>
      </c>
      <c r="AR17" s="14">
        <v>0.19859275436747401</v>
      </c>
      <c r="AS17" s="14"/>
      <c r="AT17" s="14">
        <v>0.27136264402386201</v>
      </c>
      <c r="AU17" s="14">
        <v>0.19257788481827701</v>
      </c>
      <c r="AV17" s="14">
        <v>0.127073988749352</v>
      </c>
      <c r="AW17" s="14"/>
      <c r="AX17" s="14">
        <v>0.246347988510181</v>
      </c>
      <c r="AY17" s="14">
        <v>0.215879180982226</v>
      </c>
      <c r="AZ17" s="14">
        <v>0.17586137519532699</v>
      </c>
      <c r="BA17" s="14"/>
      <c r="BB17" s="14">
        <v>0.30865854767880502</v>
      </c>
      <c r="BC17" s="14">
        <v>0.206855896936118</v>
      </c>
      <c r="BD17" s="14"/>
      <c r="BE17" s="14">
        <v>0.22073256503390701</v>
      </c>
      <c r="BF17" s="14">
        <v>0.17645416039659501</v>
      </c>
      <c r="BG17" s="14"/>
      <c r="BH17" s="14">
        <v>0.168183035692131</v>
      </c>
      <c r="BI17" s="14">
        <v>0.21510168157743401</v>
      </c>
    </row>
    <row r="18" spans="2:61" ht="29" x14ac:dyDescent="0.35">
      <c r="B18" s="15" t="s">
        <v>323</v>
      </c>
      <c r="C18" s="14">
        <v>0.13950022121717001</v>
      </c>
      <c r="D18" s="14">
        <v>0.165730146933836</v>
      </c>
      <c r="E18" s="14">
        <v>0.11345350735885</v>
      </c>
      <c r="F18" s="14"/>
      <c r="G18" s="14">
        <v>0.100036975942824</v>
      </c>
      <c r="H18" s="14">
        <v>0.124481026512562</v>
      </c>
      <c r="I18" s="14">
        <v>0.14770663140245599</v>
      </c>
      <c r="J18" s="14">
        <v>0.12662652910716601</v>
      </c>
      <c r="K18" s="14">
        <v>0.110116803598739</v>
      </c>
      <c r="L18" s="14">
        <v>0.21283869876262099</v>
      </c>
      <c r="M18" s="14"/>
      <c r="N18" s="14">
        <v>0.21531908475373401</v>
      </c>
      <c r="O18" s="14">
        <v>0.12420902184845101</v>
      </c>
      <c r="P18" s="14"/>
      <c r="Q18" s="14">
        <v>5.8704447438859199E-2</v>
      </c>
      <c r="R18" s="14">
        <v>7.4608886007929504E-2</v>
      </c>
      <c r="S18" s="14">
        <v>0.18046586280239099</v>
      </c>
      <c r="T18" s="14">
        <v>5.0706053205972199E-2</v>
      </c>
      <c r="U18" s="14">
        <v>0.164639959988549</v>
      </c>
      <c r="V18" s="14">
        <v>0.15585431435286601</v>
      </c>
      <c r="W18" s="14">
        <v>0.15628505438610099</v>
      </c>
      <c r="X18" s="14">
        <v>0.16781018510971499</v>
      </c>
      <c r="Y18" s="14">
        <v>0.19890385990984299</v>
      </c>
      <c r="Z18" s="14">
        <v>6.4845993402242799E-2</v>
      </c>
      <c r="AA18" s="14"/>
      <c r="AB18" s="14">
        <v>0.201910351649248</v>
      </c>
      <c r="AC18" s="14">
        <v>9.9132217029737901E-2</v>
      </c>
      <c r="AD18" s="14">
        <v>0.140963587102959</v>
      </c>
      <c r="AE18" s="14"/>
      <c r="AF18" s="14">
        <v>0.15677232197711299</v>
      </c>
      <c r="AG18" s="14">
        <v>0.13277744906108299</v>
      </c>
      <c r="AH18" s="14">
        <v>6.1292752491015498E-2</v>
      </c>
      <c r="AI18" s="14">
        <v>0.13369189546093499</v>
      </c>
      <c r="AJ18" s="14"/>
      <c r="AK18" s="14">
        <v>0.16872894836878</v>
      </c>
      <c r="AL18" s="14">
        <v>0.121639615264633</v>
      </c>
      <c r="AM18" s="14">
        <v>0.123105760036251</v>
      </c>
      <c r="AN18" s="14">
        <v>0</v>
      </c>
      <c r="AO18" s="14"/>
      <c r="AP18" s="14">
        <v>0.22095087815849801</v>
      </c>
      <c r="AQ18" s="14">
        <v>0.13989813745448099</v>
      </c>
      <c r="AR18" s="14">
        <v>0.115734826692237</v>
      </c>
      <c r="AS18" s="14"/>
      <c r="AT18" s="14">
        <v>0.20297294453988801</v>
      </c>
      <c r="AU18" s="14">
        <v>0.133638832939905</v>
      </c>
      <c r="AV18" s="14">
        <v>6.8043485063212894E-2</v>
      </c>
      <c r="AW18" s="14"/>
      <c r="AX18" s="14">
        <v>0.19958728817621299</v>
      </c>
      <c r="AY18" s="14">
        <v>0.131360254619346</v>
      </c>
      <c r="AZ18" s="14">
        <v>0.13277404051828301</v>
      </c>
      <c r="BA18" s="14"/>
      <c r="BB18" s="14">
        <v>0.178471978576349</v>
      </c>
      <c r="BC18" s="14">
        <v>0.146690907751171</v>
      </c>
      <c r="BD18" s="14"/>
      <c r="BE18" s="14">
        <v>0.15792480451174401</v>
      </c>
      <c r="BF18" s="14">
        <v>0.106042448731809</v>
      </c>
      <c r="BG18" s="14"/>
      <c r="BH18" s="14">
        <v>0.13606183902917801</v>
      </c>
      <c r="BI18" s="14">
        <v>0.14044264050569799</v>
      </c>
    </row>
    <row r="19" spans="2:61" x14ac:dyDescent="0.35">
      <c r="B19" s="15" t="s">
        <v>324</v>
      </c>
      <c r="C19" s="14">
        <v>0.113139633780033</v>
      </c>
      <c r="D19" s="14">
        <v>0.118529332679896</v>
      </c>
      <c r="E19" s="14">
        <v>0.107116239019885</v>
      </c>
      <c r="F19" s="14"/>
      <c r="G19" s="14">
        <v>0.17131478075711201</v>
      </c>
      <c r="H19" s="14">
        <v>0.15401498008780001</v>
      </c>
      <c r="I19" s="14">
        <v>7.6534661466370502E-2</v>
      </c>
      <c r="J19" s="14">
        <v>0.13262833798899201</v>
      </c>
      <c r="K19" s="14">
        <v>0.104482870156269</v>
      </c>
      <c r="L19" s="14">
        <v>5.2665846816435699E-2</v>
      </c>
      <c r="M19" s="14"/>
      <c r="N19" s="14">
        <v>9.1829205424659596E-2</v>
      </c>
      <c r="O19" s="14">
        <v>0.11743753529708401</v>
      </c>
      <c r="P19" s="14"/>
      <c r="Q19" s="14">
        <v>0.14056284822868501</v>
      </c>
      <c r="R19" s="14">
        <v>0.14846834809498399</v>
      </c>
      <c r="S19" s="14">
        <v>0.15217346958511299</v>
      </c>
      <c r="T19" s="14">
        <v>6.8193182585533904E-2</v>
      </c>
      <c r="U19" s="14">
        <v>0.14442948979432901</v>
      </c>
      <c r="V19" s="14">
        <v>0.107923538706376</v>
      </c>
      <c r="W19" s="14">
        <v>5.7800748315610502E-2</v>
      </c>
      <c r="X19" s="14">
        <v>0.140020678884231</v>
      </c>
      <c r="Y19" s="14">
        <v>7.7628154901918794E-2</v>
      </c>
      <c r="Z19" s="14">
        <v>9.5703362247757301E-2</v>
      </c>
      <c r="AA19" s="14"/>
      <c r="AB19" s="14">
        <v>0.16297888800188501</v>
      </c>
      <c r="AC19" s="14">
        <v>0.14239669135864</v>
      </c>
      <c r="AD19" s="14">
        <v>7.29017914704541E-2</v>
      </c>
      <c r="AE19" s="14"/>
      <c r="AF19" s="14">
        <v>0.155437977648227</v>
      </c>
      <c r="AG19" s="14">
        <v>8.4096282346421095E-2</v>
      </c>
      <c r="AH19" s="14">
        <v>0.133167562367006</v>
      </c>
      <c r="AI19" s="14">
        <v>6.7276274028893704E-2</v>
      </c>
      <c r="AJ19" s="14"/>
      <c r="AK19" s="14">
        <v>0.17353967925956701</v>
      </c>
      <c r="AL19" s="14">
        <v>7.9472365816812301E-2</v>
      </c>
      <c r="AM19" s="14">
        <v>0.10305115707149499</v>
      </c>
      <c r="AN19" s="14">
        <v>7.2717598215868498E-2</v>
      </c>
      <c r="AO19" s="14"/>
      <c r="AP19" s="14">
        <v>0.21938412440576399</v>
      </c>
      <c r="AQ19" s="14">
        <v>0.125574739272139</v>
      </c>
      <c r="AR19" s="14">
        <v>7.1320675941764305E-2</v>
      </c>
      <c r="AS19" s="14"/>
      <c r="AT19" s="14">
        <v>0.15454302521080299</v>
      </c>
      <c r="AU19" s="14">
        <v>0.10491184229242199</v>
      </c>
      <c r="AV19" s="14">
        <v>8.6767224747235194E-2</v>
      </c>
      <c r="AW19" s="14"/>
      <c r="AX19" s="14">
        <v>0.22870403844766901</v>
      </c>
      <c r="AY19" s="14">
        <v>0.104300774212712</v>
      </c>
      <c r="AZ19" s="14">
        <v>8.7325783718201197E-2</v>
      </c>
      <c r="BA19" s="14"/>
      <c r="BB19" s="14">
        <v>0.15831156148444001</v>
      </c>
      <c r="BC19" s="14">
        <v>0.101555659626255</v>
      </c>
      <c r="BD19" s="14"/>
      <c r="BE19" s="14">
        <v>0.12571151901357</v>
      </c>
      <c r="BF19" s="14">
        <v>9.0309957302106197E-2</v>
      </c>
      <c r="BG19" s="14"/>
      <c r="BH19" s="14">
        <v>0.117825103132812</v>
      </c>
      <c r="BI19" s="14">
        <v>0.111855402867809</v>
      </c>
    </row>
    <row r="20" spans="2:61" x14ac:dyDescent="0.35">
      <c r="B20" s="15" t="s">
        <v>86</v>
      </c>
      <c r="C20" s="14">
        <v>3.6140196413438901E-2</v>
      </c>
      <c r="D20" s="14">
        <v>2.56955841581352E-2</v>
      </c>
      <c r="E20" s="14">
        <v>4.5804551154322901E-2</v>
      </c>
      <c r="F20" s="14"/>
      <c r="G20" s="14">
        <v>5.0869040025365603E-2</v>
      </c>
      <c r="H20" s="14">
        <v>2.0725508088015401E-2</v>
      </c>
      <c r="I20" s="14">
        <v>4.4107381390701798E-2</v>
      </c>
      <c r="J20" s="14">
        <v>2.92116319832651E-2</v>
      </c>
      <c r="K20" s="14">
        <v>4.8375421934648201E-2</v>
      </c>
      <c r="L20" s="14">
        <v>3.0590026546359599E-2</v>
      </c>
      <c r="M20" s="14"/>
      <c r="N20" s="14">
        <v>1.3480847739943199E-2</v>
      </c>
      <c r="O20" s="14">
        <v>4.0710149087085097E-2</v>
      </c>
      <c r="P20" s="14"/>
      <c r="Q20" s="14">
        <v>7.3058960166649103E-2</v>
      </c>
      <c r="R20" s="14">
        <v>6.2782849241712804E-2</v>
      </c>
      <c r="S20" s="14">
        <v>3.87043320269135E-2</v>
      </c>
      <c r="T20" s="14">
        <v>0</v>
      </c>
      <c r="U20" s="14">
        <v>2.4220328921809201E-2</v>
      </c>
      <c r="V20" s="14">
        <v>1.1189475313712101E-2</v>
      </c>
      <c r="W20" s="14">
        <v>3.8852042499161701E-2</v>
      </c>
      <c r="X20" s="14">
        <v>3.0210429625391201E-2</v>
      </c>
      <c r="Y20" s="14">
        <v>4.6721479960720501E-3</v>
      </c>
      <c r="Z20" s="14">
        <v>0.12851221594228701</v>
      </c>
      <c r="AA20" s="14"/>
      <c r="AB20" s="14">
        <v>3.3593142049542397E-2</v>
      </c>
      <c r="AC20" s="14">
        <v>2.1513314756651299E-2</v>
      </c>
      <c r="AD20" s="14">
        <v>1.9311910735091101E-2</v>
      </c>
      <c r="AE20" s="14"/>
      <c r="AF20" s="14">
        <v>3.4210148126047203E-2</v>
      </c>
      <c r="AG20" s="14">
        <v>1.9097625515339198E-2</v>
      </c>
      <c r="AH20" s="14">
        <v>3.2802670224678199E-2</v>
      </c>
      <c r="AI20" s="14">
        <v>6.5656561537332001E-2</v>
      </c>
      <c r="AJ20" s="14"/>
      <c r="AK20" s="14">
        <v>3.25968440473429E-2</v>
      </c>
      <c r="AL20" s="14">
        <v>1.6235499746760401E-2</v>
      </c>
      <c r="AM20" s="14">
        <v>5.0557385633493102E-2</v>
      </c>
      <c r="AN20" s="14">
        <v>5.8665822258430103E-2</v>
      </c>
      <c r="AO20" s="14"/>
      <c r="AP20" s="14">
        <v>5.53170031519944E-3</v>
      </c>
      <c r="AQ20" s="14">
        <v>1.8247828459367999E-2</v>
      </c>
      <c r="AR20" s="14">
        <v>2.5088852007225201E-2</v>
      </c>
      <c r="AS20" s="14"/>
      <c r="AT20" s="14">
        <v>3.0194987906494498E-3</v>
      </c>
      <c r="AU20" s="14">
        <v>2.2668739628074999E-2</v>
      </c>
      <c r="AV20" s="14">
        <v>3.3370981818342998E-2</v>
      </c>
      <c r="AW20" s="14"/>
      <c r="AX20" s="14">
        <v>5.6798618633958197E-3</v>
      </c>
      <c r="AY20" s="14">
        <v>3.5162730357848497E-2</v>
      </c>
      <c r="AZ20" s="14">
        <v>1.73266742827617E-2</v>
      </c>
      <c r="BA20" s="14"/>
      <c r="BB20" s="14">
        <v>0</v>
      </c>
      <c r="BC20" s="14">
        <v>3.87712980728942E-2</v>
      </c>
      <c r="BD20" s="14"/>
      <c r="BE20" s="14">
        <v>2.0633364371009402E-2</v>
      </c>
      <c r="BF20" s="14">
        <v>6.4299533867605896E-2</v>
      </c>
      <c r="BG20" s="14"/>
      <c r="BH20" s="14">
        <v>4.1927880187567802E-2</v>
      </c>
      <c r="BI20" s="14">
        <v>3.4553861757657199E-2</v>
      </c>
    </row>
    <row r="21" spans="2:61" x14ac:dyDescent="0.35">
      <c r="B21" s="15" t="s">
        <v>253</v>
      </c>
      <c r="C21" s="20">
        <v>8.7591491604848293E-3</v>
      </c>
      <c r="D21" s="20">
        <v>1.0995894451419999E-2</v>
      </c>
      <c r="E21" s="20">
        <v>6.81495701687811E-3</v>
      </c>
      <c r="F21" s="20"/>
      <c r="G21" s="20">
        <v>0</v>
      </c>
      <c r="H21" s="20">
        <v>1.7835681157798301E-2</v>
      </c>
      <c r="I21" s="20">
        <v>4.6707556315146101E-3</v>
      </c>
      <c r="J21" s="20">
        <v>0</v>
      </c>
      <c r="K21" s="20">
        <v>1.33620133725585E-2</v>
      </c>
      <c r="L21" s="20">
        <v>1.49023029969985E-2</v>
      </c>
      <c r="M21" s="20"/>
      <c r="N21" s="20">
        <v>1.94572729540625E-2</v>
      </c>
      <c r="O21" s="20">
        <v>6.6015443617800798E-3</v>
      </c>
      <c r="P21" s="20"/>
      <c r="Q21" s="20">
        <v>0</v>
      </c>
      <c r="R21" s="20">
        <v>0</v>
      </c>
      <c r="S21" s="20">
        <v>0</v>
      </c>
      <c r="T21" s="20">
        <v>1.51007017583232E-2</v>
      </c>
      <c r="U21" s="20">
        <v>2.3419671357459301E-2</v>
      </c>
      <c r="V21" s="20">
        <v>2.89143348193577E-2</v>
      </c>
      <c r="W21" s="20">
        <v>1.5037626523663399E-2</v>
      </c>
      <c r="X21" s="20">
        <v>1.92140535190473E-2</v>
      </c>
      <c r="Y21" s="20">
        <v>3.91279168093326E-3</v>
      </c>
      <c r="Z21" s="20">
        <v>0</v>
      </c>
      <c r="AA21" s="20"/>
      <c r="AB21" s="20">
        <v>0</v>
      </c>
      <c r="AC21" s="20">
        <v>1.00583397842987E-2</v>
      </c>
      <c r="AD21" s="20">
        <v>1.1976989724001E-2</v>
      </c>
      <c r="AE21" s="20"/>
      <c r="AF21" s="20">
        <v>6.5331759651108996E-3</v>
      </c>
      <c r="AG21" s="20">
        <v>9.4394428636102607E-3</v>
      </c>
      <c r="AH21" s="20">
        <v>1.5716517957601001E-2</v>
      </c>
      <c r="AI21" s="20">
        <v>1.22346963665938E-2</v>
      </c>
      <c r="AJ21" s="20"/>
      <c r="AK21" s="20">
        <v>4.6329817563964502E-3</v>
      </c>
      <c r="AL21" s="20">
        <v>1.09416247781189E-2</v>
      </c>
      <c r="AM21" s="20">
        <v>6.5680428019435503E-3</v>
      </c>
      <c r="AN21" s="20">
        <v>0</v>
      </c>
      <c r="AO21" s="20"/>
      <c r="AP21" s="20">
        <v>0</v>
      </c>
      <c r="AQ21" s="20">
        <v>4.6152862348244304E-3</v>
      </c>
      <c r="AR21" s="20">
        <v>1.6720294514291599E-2</v>
      </c>
      <c r="AS21" s="20"/>
      <c r="AT21" s="20">
        <v>6.1419367044004804E-3</v>
      </c>
      <c r="AU21" s="20">
        <v>1.08860421273236E-2</v>
      </c>
      <c r="AV21" s="20">
        <v>6.4429573727982402E-3</v>
      </c>
      <c r="AW21" s="20"/>
      <c r="AX21" s="20">
        <v>0</v>
      </c>
      <c r="AY21" s="20">
        <v>1.0937378691546601E-2</v>
      </c>
      <c r="AZ21" s="20">
        <v>1.1203002848150999E-2</v>
      </c>
      <c r="BA21" s="20"/>
      <c r="BB21" s="20">
        <v>7.0374969322006898E-3</v>
      </c>
      <c r="BC21" s="20">
        <v>1.8141147997584001E-2</v>
      </c>
      <c r="BD21" s="20"/>
      <c r="BE21" s="20">
        <v>8.2337649342209308E-3</v>
      </c>
      <c r="BF21" s="20">
        <v>9.71321067865831E-3</v>
      </c>
      <c r="BG21" s="20"/>
      <c r="BH21" s="20">
        <v>8.5241223461466897E-3</v>
      </c>
      <c r="BI21" s="20">
        <v>8.8235671893842592E-3</v>
      </c>
    </row>
    <row r="22" spans="2:61" x14ac:dyDescent="0.35">
      <c r="B22" s="16"/>
    </row>
    <row r="23" spans="2:61" x14ac:dyDescent="0.35">
      <c r="B23" t="s">
        <v>88</v>
      </c>
    </row>
    <row r="24" spans="2:61" x14ac:dyDescent="0.35">
      <c r="B24" t="s">
        <v>89</v>
      </c>
    </row>
    <row r="26" spans="2:61" x14ac:dyDescent="0.35">
      <c r="B26"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G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7" width="20.7265625" customWidth="1"/>
  </cols>
  <sheetData>
    <row r="2" spans="2:7" ht="40.15" customHeight="1" x14ac:dyDescent="0.35">
      <c r="D2" s="25" t="s">
        <v>179</v>
      </c>
      <c r="E2" s="23"/>
      <c r="F2" s="23"/>
      <c r="G2" s="23"/>
    </row>
    <row r="6" spans="2:7" ht="49.9" customHeight="1" x14ac:dyDescent="0.35">
      <c r="B6" s="17" t="s">
        <v>13</v>
      </c>
      <c r="C6" s="17" t="s">
        <v>326</v>
      </c>
      <c r="D6" s="17" t="s">
        <v>327</v>
      </c>
      <c r="E6" s="17" t="s">
        <v>328</v>
      </c>
      <c r="F6" s="17" t="s">
        <v>329</v>
      </c>
    </row>
    <row r="7" spans="2:7" x14ac:dyDescent="0.35">
      <c r="B7" s="15" t="s">
        <v>175</v>
      </c>
      <c r="C7" s="14">
        <v>0.35751661182283601</v>
      </c>
      <c r="D7" s="14">
        <v>0.365454858595607</v>
      </c>
      <c r="E7" s="14">
        <v>0.20008967958778601</v>
      </c>
      <c r="F7" s="14">
        <v>0.40656921245127198</v>
      </c>
    </row>
    <row r="8" spans="2:7" x14ac:dyDescent="0.35">
      <c r="B8" s="15" t="s">
        <v>176</v>
      </c>
      <c r="C8" s="14">
        <v>0.17799339030469899</v>
      </c>
      <c r="D8" s="14">
        <v>0.22015519748476101</v>
      </c>
      <c r="E8" s="14">
        <v>0.21751197163007099</v>
      </c>
      <c r="F8" s="14">
        <v>0.227652508986639</v>
      </c>
    </row>
    <row r="9" spans="2:7" x14ac:dyDescent="0.35">
      <c r="B9" s="15" t="s">
        <v>177</v>
      </c>
      <c r="C9" s="14">
        <v>7.2727776497425997E-2</v>
      </c>
      <c r="D9" s="14">
        <v>7.25137552512468E-2</v>
      </c>
      <c r="E9" s="14">
        <v>0.17588886520492999</v>
      </c>
      <c r="F9" s="14">
        <v>9.4693440996033301E-2</v>
      </c>
    </row>
    <row r="10" spans="2:7" x14ac:dyDescent="0.35">
      <c r="B10" s="15" t="s">
        <v>178</v>
      </c>
      <c r="C10" s="14">
        <v>0.17322245310070999</v>
      </c>
      <c r="D10" s="14">
        <v>0.14188676297105099</v>
      </c>
      <c r="E10" s="14">
        <v>0.178724440948832</v>
      </c>
      <c r="F10" s="14">
        <v>9.9913938795488696E-2</v>
      </c>
    </row>
    <row r="11" spans="2:7" x14ac:dyDescent="0.35">
      <c r="B11" s="15" t="s">
        <v>113</v>
      </c>
      <c r="C11" s="14">
        <v>0.218539768274328</v>
      </c>
      <c r="D11" s="14">
        <v>0.19998942569733399</v>
      </c>
      <c r="E11" s="14">
        <v>0.22778504262838001</v>
      </c>
      <c r="F11" s="14">
        <v>0.17117089877056799</v>
      </c>
    </row>
    <row r="12" spans="2:7" x14ac:dyDescent="0.35">
      <c r="B12" s="16"/>
      <c r="C12" s="16"/>
      <c r="D12" s="16"/>
      <c r="E12" s="16"/>
      <c r="F12" s="16"/>
    </row>
    <row r="13" spans="2:7" x14ac:dyDescent="0.35">
      <c r="B13" t="s">
        <v>88</v>
      </c>
    </row>
    <row r="14" spans="2:7" x14ac:dyDescent="0.35">
      <c r="B14" t="s">
        <v>89</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0.35751661182283601</v>
      </c>
      <c r="D9" s="14">
        <v>0.35650841580385001</v>
      </c>
      <c r="E9" s="14">
        <v>0.36114157799267099</v>
      </c>
      <c r="F9" s="14"/>
      <c r="G9" s="14">
        <v>0.34039564473008699</v>
      </c>
      <c r="H9" s="14">
        <v>0.32716561001244998</v>
      </c>
      <c r="I9" s="14">
        <v>0.37148016335488498</v>
      </c>
      <c r="J9" s="14">
        <v>0.37851967351891203</v>
      </c>
      <c r="K9" s="14">
        <v>0.37144825412995702</v>
      </c>
      <c r="L9" s="14">
        <v>0.35679277542190302</v>
      </c>
      <c r="M9" s="14"/>
      <c r="N9" s="14">
        <v>0.370933349976038</v>
      </c>
      <c r="O9" s="14">
        <v>0.35481071505244199</v>
      </c>
      <c r="P9" s="14"/>
      <c r="Q9" s="14">
        <v>0.243960525625465</v>
      </c>
      <c r="R9" s="14">
        <v>0.39733185934097698</v>
      </c>
      <c r="S9" s="14">
        <v>0.31015947846195002</v>
      </c>
      <c r="T9" s="14">
        <v>0.29614394931920301</v>
      </c>
      <c r="U9" s="14">
        <v>0.34426844588379502</v>
      </c>
      <c r="V9" s="14">
        <v>0.37555279107623302</v>
      </c>
      <c r="W9" s="14">
        <v>0.40167425348062002</v>
      </c>
      <c r="X9" s="14">
        <v>0.40692152789633101</v>
      </c>
      <c r="Y9" s="14">
        <v>0.32536635647687101</v>
      </c>
      <c r="Z9" s="14">
        <v>0.35669113115884299</v>
      </c>
      <c r="AA9" s="14"/>
      <c r="AB9" s="14">
        <v>0.307982186661168</v>
      </c>
      <c r="AC9" s="14">
        <v>0.27580243187596198</v>
      </c>
      <c r="AD9" s="14">
        <v>0.46346239205034301</v>
      </c>
      <c r="AE9" s="14"/>
      <c r="AF9" s="14">
        <v>0.31204854701603901</v>
      </c>
      <c r="AG9" s="14">
        <v>0.43062279777724699</v>
      </c>
      <c r="AH9" s="14">
        <v>0.369211425435303</v>
      </c>
      <c r="AI9" s="14">
        <v>0.313346549250893</v>
      </c>
      <c r="AJ9" s="14"/>
      <c r="AK9" s="14">
        <v>0.308165269488405</v>
      </c>
      <c r="AL9" s="14">
        <v>0.43520408411259098</v>
      </c>
      <c r="AM9" s="14">
        <v>0.33272919190278699</v>
      </c>
      <c r="AN9" s="14">
        <v>0.34628473177622998</v>
      </c>
      <c r="AO9" s="14"/>
      <c r="AP9" s="14">
        <v>0.26599330097977503</v>
      </c>
      <c r="AQ9" s="14">
        <v>0.31274478450647802</v>
      </c>
      <c r="AR9" s="14">
        <v>0.43976968270343803</v>
      </c>
      <c r="AS9" s="14"/>
      <c r="AT9" s="14">
        <v>0.29137652675687598</v>
      </c>
      <c r="AU9" s="14">
        <v>0.37349919550942601</v>
      </c>
      <c r="AV9" s="14">
        <v>0.41097251772002302</v>
      </c>
      <c r="AW9" s="14"/>
      <c r="AX9" s="14">
        <v>0.318213529541023</v>
      </c>
      <c r="AY9" s="14">
        <v>0.34177941741236401</v>
      </c>
      <c r="AZ9" s="14">
        <v>0.42814393693126201</v>
      </c>
      <c r="BA9" s="14"/>
      <c r="BB9" s="14">
        <v>0.288000099655151</v>
      </c>
      <c r="BC9" s="14">
        <v>0.35426170688759601</v>
      </c>
      <c r="BD9" s="14"/>
      <c r="BE9" s="14">
        <v>0.36126787508619801</v>
      </c>
      <c r="BF9" s="14">
        <v>0.35070457646813602</v>
      </c>
      <c r="BG9" s="14"/>
      <c r="BH9" s="14">
        <v>0.34644303236395102</v>
      </c>
      <c r="BI9" s="14">
        <v>0.36055174704181697</v>
      </c>
    </row>
    <row r="10" spans="2:61" x14ac:dyDescent="0.35">
      <c r="B10" s="15" t="s">
        <v>176</v>
      </c>
      <c r="C10" s="14">
        <v>0.17799339030469899</v>
      </c>
      <c r="D10" s="14">
        <v>0.22224141560946101</v>
      </c>
      <c r="E10" s="14">
        <v>0.13956861599304199</v>
      </c>
      <c r="F10" s="14"/>
      <c r="G10" s="14">
        <v>0.184226158720463</v>
      </c>
      <c r="H10" s="14">
        <v>0.24727888288035299</v>
      </c>
      <c r="I10" s="14">
        <v>0.16886289750436401</v>
      </c>
      <c r="J10" s="14">
        <v>0.17224269493903599</v>
      </c>
      <c r="K10" s="14">
        <v>0.159789721140288</v>
      </c>
      <c r="L10" s="14">
        <v>0.125106981412721</v>
      </c>
      <c r="M10" s="14"/>
      <c r="N10" s="14">
        <v>0.16086561452342599</v>
      </c>
      <c r="O10" s="14">
        <v>0.18144773163873801</v>
      </c>
      <c r="P10" s="14"/>
      <c r="Q10" s="14">
        <v>0.18974156122004099</v>
      </c>
      <c r="R10" s="14">
        <v>0.15221620225142199</v>
      </c>
      <c r="S10" s="14">
        <v>0.125730800906416</v>
      </c>
      <c r="T10" s="14">
        <v>0.22673756696719899</v>
      </c>
      <c r="U10" s="14">
        <v>0.184802182246978</v>
      </c>
      <c r="V10" s="14">
        <v>0.201328692854502</v>
      </c>
      <c r="W10" s="14">
        <v>0.22854600938015701</v>
      </c>
      <c r="X10" s="14">
        <v>0.18316550472419299</v>
      </c>
      <c r="Y10" s="14">
        <v>0.17817035550257301</v>
      </c>
      <c r="Z10" s="14">
        <v>0.109137619116896</v>
      </c>
      <c r="AA10" s="14"/>
      <c r="AB10" s="14">
        <v>0.142836642652371</v>
      </c>
      <c r="AC10" s="14">
        <v>0.21018060136786701</v>
      </c>
      <c r="AD10" s="14">
        <v>0.181214204082388</v>
      </c>
      <c r="AE10" s="14"/>
      <c r="AF10" s="14">
        <v>0.16096064217889899</v>
      </c>
      <c r="AG10" s="14">
        <v>0.1936304502434</v>
      </c>
      <c r="AH10" s="14">
        <v>0.15027666828803199</v>
      </c>
      <c r="AI10" s="14">
        <v>0.19471381575465599</v>
      </c>
      <c r="AJ10" s="14"/>
      <c r="AK10" s="14">
        <v>0.14958220375607101</v>
      </c>
      <c r="AL10" s="14">
        <v>0.185610350686741</v>
      </c>
      <c r="AM10" s="14">
        <v>0.19689920061573199</v>
      </c>
      <c r="AN10" s="14">
        <v>0.24955490202656899</v>
      </c>
      <c r="AO10" s="14"/>
      <c r="AP10" s="14">
        <v>9.8353269774466498E-2</v>
      </c>
      <c r="AQ10" s="14">
        <v>0.18758628051179099</v>
      </c>
      <c r="AR10" s="14">
        <v>0.19911377473844</v>
      </c>
      <c r="AS10" s="14"/>
      <c r="AT10" s="14">
        <v>0.16036929921805801</v>
      </c>
      <c r="AU10" s="14">
        <v>0.183944052662599</v>
      </c>
      <c r="AV10" s="14">
        <v>0.19540353515676701</v>
      </c>
      <c r="AW10" s="14"/>
      <c r="AX10" s="14">
        <v>0.161790736668457</v>
      </c>
      <c r="AY10" s="14">
        <v>0.17582631070351701</v>
      </c>
      <c r="AZ10" s="14">
        <v>0.18114804192978101</v>
      </c>
      <c r="BA10" s="14"/>
      <c r="BB10" s="14">
        <v>0.170265669050359</v>
      </c>
      <c r="BC10" s="14">
        <v>0.18082866146405899</v>
      </c>
      <c r="BD10" s="14"/>
      <c r="BE10" s="14">
        <v>0.17932870492164399</v>
      </c>
      <c r="BF10" s="14">
        <v>0.17556855105944599</v>
      </c>
      <c r="BG10" s="14"/>
      <c r="BH10" s="14">
        <v>0.17566658225135801</v>
      </c>
      <c r="BI10" s="14">
        <v>0.178631140464593</v>
      </c>
    </row>
    <row r="11" spans="2:61" x14ac:dyDescent="0.35">
      <c r="B11" s="15" t="s">
        <v>177</v>
      </c>
      <c r="C11" s="14">
        <v>7.2727776497425997E-2</v>
      </c>
      <c r="D11" s="14">
        <v>6.5014578472813805E-2</v>
      </c>
      <c r="E11" s="14">
        <v>8.0214851542761201E-2</v>
      </c>
      <c r="F11" s="14"/>
      <c r="G11" s="14">
        <v>7.7287512036039202E-2</v>
      </c>
      <c r="H11" s="14">
        <v>7.0438465779219597E-2</v>
      </c>
      <c r="I11" s="14">
        <v>8.07421712119408E-2</v>
      </c>
      <c r="J11" s="14">
        <v>7.7218966596778099E-2</v>
      </c>
      <c r="K11" s="14">
        <v>5.5676210240934998E-2</v>
      </c>
      <c r="L11" s="14">
        <v>7.1531170132276001E-2</v>
      </c>
      <c r="M11" s="14"/>
      <c r="N11" s="14">
        <v>5.9134461560874298E-2</v>
      </c>
      <c r="O11" s="14">
        <v>7.5469285392192706E-2</v>
      </c>
      <c r="P11" s="14"/>
      <c r="Q11" s="14">
        <v>4.8339947201128802E-2</v>
      </c>
      <c r="R11" s="14">
        <v>6.4910372158233601E-2</v>
      </c>
      <c r="S11" s="14">
        <v>8.1192838793448602E-2</v>
      </c>
      <c r="T11" s="14">
        <v>0.114274027392317</v>
      </c>
      <c r="U11" s="14">
        <v>4.6829864981573502E-2</v>
      </c>
      <c r="V11" s="14">
        <v>8.1424488848978696E-2</v>
      </c>
      <c r="W11" s="14">
        <v>4.0851401427447698E-2</v>
      </c>
      <c r="X11" s="14">
        <v>9.6032162229961193E-2</v>
      </c>
      <c r="Y11" s="14">
        <v>5.86230170728681E-2</v>
      </c>
      <c r="Z11" s="14">
        <v>0.188632672796503</v>
      </c>
      <c r="AA11" s="14"/>
      <c r="AB11" s="14">
        <v>7.3397467016560206E-2</v>
      </c>
      <c r="AC11" s="14">
        <v>6.2623746514082299E-2</v>
      </c>
      <c r="AD11" s="14">
        <v>5.9976534308151197E-2</v>
      </c>
      <c r="AE11" s="14"/>
      <c r="AF11" s="14">
        <v>6.4712510470255502E-2</v>
      </c>
      <c r="AG11" s="14">
        <v>6.3127503932623105E-2</v>
      </c>
      <c r="AH11" s="14">
        <v>0.13584430284561599</v>
      </c>
      <c r="AI11" s="14">
        <v>8.9680873737498099E-2</v>
      </c>
      <c r="AJ11" s="14"/>
      <c r="AK11" s="14">
        <v>5.8882925224030998E-2</v>
      </c>
      <c r="AL11" s="14">
        <v>6.1491144942759403E-2</v>
      </c>
      <c r="AM11" s="14">
        <v>7.5100093993516207E-2</v>
      </c>
      <c r="AN11" s="14">
        <v>5.8665822258430103E-2</v>
      </c>
      <c r="AO11" s="14"/>
      <c r="AP11" s="14">
        <v>8.7542170504665007E-2</v>
      </c>
      <c r="AQ11" s="14">
        <v>6.8784259910822404E-2</v>
      </c>
      <c r="AR11" s="14">
        <v>6.0836718666888001E-2</v>
      </c>
      <c r="AS11" s="14"/>
      <c r="AT11" s="14">
        <v>5.2057927730277398E-2</v>
      </c>
      <c r="AU11" s="14">
        <v>7.2776340758810801E-2</v>
      </c>
      <c r="AV11" s="14">
        <v>9.5056691007263494E-2</v>
      </c>
      <c r="AW11" s="14"/>
      <c r="AX11" s="14">
        <v>3.42078393949738E-2</v>
      </c>
      <c r="AY11" s="14">
        <v>9.4565585393401305E-2</v>
      </c>
      <c r="AZ11" s="14">
        <v>4.7066428090509302E-2</v>
      </c>
      <c r="BA11" s="14"/>
      <c r="BB11" s="14">
        <v>8.6205339070994397E-2</v>
      </c>
      <c r="BC11" s="14">
        <v>7.0050921394732499E-2</v>
      </c>
      <c r="BD11" s="14"/>
      <c r="BE11" s="14">
        <v>6.4047855502009393E-2</v>
      </c>
      <c r="BF11" s="14">
        <v>8.8489914354898405E-2</v>
      </c>
      <c r="BG11" s="14"/>
      <c r="BH11" s="14">
        <v>5.9429538313398297E-2</v>
      </c>
      <c r="BI11" s="14">
        <v>7.6372663971489493E-2</v>
      </c>
    </row>
    <row r="12" spans="2:61" x14ac:dyDescent="0.35">
      <c r="B12" s="15" t="s">
        <v>178</v>
      </c>
      <c r="C12" s="14">
        <v>0.17322245310070999</v>
      </c>
      <c r="D12" s="14">
        <v>0.16759553729243501</v>
      </c>
      <c r="E12" s="14">
        <v>0.17403248397384899</v>
      </c>
      <c r="F12" s="14"/>
      <c r="G12" s="14">
        <v>0.21649995879675599</v>
      </c>
      <c r="H12" s="14">
        <v>0.144511991153049</v>
      </c>
      <c r="I12" s="14">
        <v>0.1892733434444</v>
      </c>
      <c r="J12" s="14">
        <v>0.113811610796649</v>
      </c>
      <c r="K12" s="14">
        <v>0.195449168170646</v>
      </c>
      <c r="L12" s="14">
        <v>0.19640574986369599</v>
      </c>
      <c r="M12" s="14"/>
      <c r="N12" s="14">
        <v>0.18796676631286099</v>
      </c>
      <c r="O12" s="14">
        <v>0.17024881009994</v>
      </c>
      <c r="P12" s="14"/>
      <c r="Q12" s="14">
        <v>0.21427051404658401</v>
      </c>
      <c r="R12" s="14">
        <v>0.18470147994214001</v>
      </c>
      <c r="S12" s="14">
        <v>0.18264871477085301</v>
      </c>
      <c r="T12" s="14">
        <v>0.19274671339551</v>
      </c>
      <c r="U12" s="14">
        <v>0.160726967584126</v>
      </c>
      <c r="V12" s="14">
        <v>0.110994857195073</v>
      </c>
      <c r="W12" s="14">
        <v>0.122226513885602</v>
      </c>
      <c r="X12" s="14">
        <v>0.176228687436848</v>
      </c>
      <c r="Y12" s="14">
        <v>0.20297094868377399</v>
      </c>
      <c r="Z12" s="14">
        <v>0.14474708536584699</v>
      </c>
      <c r="AA12" s="14"/>
      <c r="AB12" s="14">
        <v>0.22500002068159</v>
      </c>
      <c r="AC12" s="14">
        <v>0.20469590155394399</v>
      </c>
      <c r="AD12" s="14">
        <v>0.121534456143262</v>
      </c>
      <c r="AE12" s="14"/>
      <c r="AF12" s="14">
        <v>0.21329533172839801</v>
      </c>
      <c r="AG12" s="14">
        <v>0.12928425531378701</v>
      </c>
      <c r="AH12" s="14">
        <v>0.16145324152847801</v>
      </c>
      <c r="AI12" s="14">
        <v>0.16927963910194699</v>
      </c>
      <c r="AJ12" s="14"/>
      <c r="AK12" s="14">
        <v>0.19950533958782801</v>
      </c>
      <c r="AL12" s="14">
        <v>0.13216282306013499</v>
      </c>
      <c r="AM12" s="14">
        <v>0.22020505305565299</v>
      </c>
      <c r="AN12" s="14">
        <v>0.26258275851391599</v>
      </c>
      <c r="AO12" s="14"/>
      <c r="AP12" s="14">
        <v>0.242529765706962</v>
      </c>
      <c r="AQ12" s="14">
        <v>0.190374262788641</v>
      </c>
      <c r="AR12" s="14">
        <v>0.12084563729516699</v>
      </c>
      <c r="AS12" s="14"/>
      <c r="AT12" s="14">
        <v>0.18829914817500601</v>
      </c>
      <c r="AU12" s="14">
        <v>0.181225242786441</v>
      </c>
      <c r="AV12" s="14">
        <v>9.4767236613052197E-2</v>
      </c>
      <c r="AW12" s="14"/>
      <c r="AX12" s="14">
        <v>0.213873053742488</v>
      </c>
      <c r="AY12" s="14">
        <v>0.16723395838285701</v>
      </c>
      <c r="AZ12" s="14">
        <v>0.143830546110289</v>
      </c>
      <c r="BA12" s="14"/>
      <c r="BB12" s="14">
        <v>0.21823525041729999</v>
      </c>
      <c r="BC12" s="14">
        <v>0.16432761015695799</v>
      </c>
      <c r="BD12" s="14"/>
      <c r="BE12" s="14">
        <v>0.18267734128706301</v>
      </c>
      <c r="BF12" s="14">
        <v>0.15605302827541701</v>
      </c>
      <c r="BG12" s="14"/>
      <c r="BH12" s="14">
        <v>0.160651762047514</v>
      </c>
      <c r="BI12" s="14">
        <v>0.17666792863860101</v>
      </c>
    </row>
    <row r="13" spans="2:61" x14ac:dyDescent="0.35">
      <c r="B13" s="15" t="s">
        <v>113</v>
      </c>
      <c r="C13" s="20">
        <v>0.218539768274328</v>
      </c>
      <c r="D13" s="20">
        <v>0.18864005282144</v>
      </c>
      <c r="E13" s="20">
        <v>0.245042470497677</v>
      </c>
      <c r="F13" s="20"/>
      <c r="G13" s="20">
        <v>0.18159072571665499</v>
      </c>
      <c r="H13" s="20">
        <v>0.210605050174929</v>
      </c>
      <c r="I13" s="20">
        <v>0.18964142448441099</v>
      </c>
      <c r="J13" s="20">
        <v>0.25820705414862499</v>
      </c>
      <c r="K13" s="20">
        <v>0.217636646318173</v>
      </c>
      <c r="L13" s="20">
        <v>0.25016332316940398</v>
      </c>
      <c r="M13" s="20"/>
      <c r="N13" s="20">
        <v>0.22109980762680101</v>
      </c>
      <c r="O13" s="20">
        <v>0.218023457816687</v>
      </c>
      <c r="P13" s="20"/>
      <c r="Q13" s="20">
        <v>0.30368745190678198</v>
      </c>
      <c r="R13" s="20">
        <v>0.20084008630722799</v>
      </c>
      <c r="S13" s="20">
        <v>0.300268167067333</v>
      </c>
      <c r="T13" s="20">
        <v>0.17009774292577201</v>
      </c>
      <c r="U13" s="20">
        <v>0.263372539303527</v>
      </c>
      <c r="V13" s="20">
        <v>0.23069917002521301</v>
      </c>
      <c r="W13" s="20">
        <v>0.206701821826174</v>
      </c>
      <c r="X13" s="20">
        <v>0.137652117712667</v>
      </c>
      <c r="Y13" s="20">
        <v>0.23486932226391299</v>
      </c>
      <c r="Z13" s="20">
        <v>0.20079149156191101</v>
      </c>
      <c r="AA13" s="20"/>
      <c r="AB13" s="20">
        <v>0.25078368298831</v>
      </c>
      <c r="AC13" s="20">
        <v>0.24669731868814401</v>
      </c>
      <c r="AD13" s="20">
        <v>0.17381241341585499</v>
      </c>
      <c r="AE13" s="20"/>
      <c r="AF13" s="20">
        <v>0.24898296860640801</v>
      </c>
      <c r="AG13" s="20">
        <v>0.18333499273294199</v>
      </c>
      <c r="AH13" s="20">
        <v>0.18321436190257101</v>
      </c>
      <c r="AI13" s="20">
        <v>0.23297912215500599</v>
      </c>
      <c r="AJ13" s="20"/>
      <c r="AK13" s="20">
        <v>0.28386426194366499</v>
      </c>
      <c r="AL13" s="20">
        <v>0.18553159719777401</v>
      </c>
      <c r="AM13" s="20">
        <v>0.175066460432312</v>
      </c>
      <c r="AN13" s="20">
        <v>8.2911785424854903E-2</v>
      </c>
      <c r="AO13" s="20"/>
      <c r="AP13" s="20">
        <v>0.30558149303413201</v>
      </c>
      <c r="AQ13" s="20">
        <v>0.24051041228226799</v>
      </c>
      <c r="AR13" s="20">
        <v>0.179434186596067</v>
      </c>
      <c r="AS13" s="20"/>
      <c r="AT13" s="20">
        <v>0.307897098119783</v>
      </c>
      <c r="AU13" s="20">
        <v>0.18855516828272301</v>
      </c>
      <c r="AV13" s="20">
        <v>0.203800019502894</v>
      </c>
      <c r="AW13" s="20"/>
      <c r="AX13" s="20">
        <v>0.27191484065305799</v>
      </c>
      <c r="AY13" s="20">
        <v>0.22059472810786099</v>
      </c>
      <c r="AZ13" s="20">
        <v>0.19981104693815899</v>
      </c>
      <c r="BA13" s="20"/>
      <c r="BB13" s="20">
        <v>0.237293641806196</v>
      </c>
      <c r="BC13" s="20">
        <v>0.23053110009665401</v>
      </c>
      <c r="BD13" s="20"/>
      <c r="BE13" s="20">
        <v>0.21267822320308499</v>
      </c>
      <c r="BF13" s="20">
        <v>0.22918392984210301</v>
      </c>
      <c r="BG13" s="20"/>
      <c r="BH13" s="20">
        <v>0.25780908502377903</v>
      </c>
      <c r="BI13" s="20">
        <v>0.20777651988349899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0.365454858595607</v>
      </c>
      <c r="D9" s="14">
        <v>0.374323726005721</v>
      </c>
      <c r="E9" s="14">
        <v>0.36026086692270998</v>
      </c>
      <c r="F9" s="14"/>
      <c r="G9" s="14">
        <v>0.33254307164976499</v>
      </c>
      <c r="H9" s="14">
        <v>0.34228980788674301</v>
      </c>
      <c r="I9" s="14">
        <v>0.35667975432826898</v>
      </c>
      <c r="J9" s="14">
        <v>0.38150750350801499</v>
      </c>
      <c r="K9" s="14">
        <v>0.41662447895111898</v>
      </c>
      <c r="L9" s="14">
        <v>0.37049472384010501</v>
      </c>
      <c r="M9" s="14"/>
      <c r="N9" s="14">
        <v>0.37231291797650001</v>
      </c>
      <c r="O9" s="14">
        <v>0.364071720569208</v>
      </c>
      <c r="P9" s="14"/>
      <c r="Q9" s="14">
        <v>0.235567951292665</v>
      </c>
      <c r="R9" s="14">
        <v>0.40853546797853502</v>
      </c>
      <c r="S9" s="14">
        <v>0.39093345877414598</v>
      </c>
      <c r="T9" s="14">
        <v>0.29444420967263202</v>
      </c>
      <c r="U9" s="14">
        <v>0.46089552753325702</v>
      </c>
      <c r="V9" s="14">
        <v>0.31334133051342</v>
      </c>
      <c r="W9" s="14">
        <v>0.3928482616049</v>
      </c>
      <c r="X9" s="14">
        <v>0.41456062739350802</v>
      </c>
      <c r="Y9" s="14">
        <v>0.318794130075646</v>
      </c>
      <c r="Z9" s="14">
        <v>0.40217826951866997</v>
      </c>
      <c r="AA9" s="14"/>
      <c r="AB9" s="14">
        <v>0.300959083855735</v>
      </c>
      <c r="AC9" s="14">
        <v>0.28479515390622601</v>
      </c>
      <c r="AD9" s="14">
        <v>0.464202494827538</v>
      </c>
      <c r="AE9" s="14"/>
      <c r="AF9" s="14">
        <v>0.33085430785332998</v>
      </c>
      <c r="AG9" s="14">
        <v>0.42747322914936597</v>
      </c>
      <c r="AH9" s="14">
        <v>0.32692818994224598</v>
      </c>
      <c r="AI9" s="14">
        <v>0.34905876873478497</v>
      </c>
      <c r="AJ9" s="14"/>
      <c r="AK9" s="14">
        <v>0.32046037074511402</v>
      </c>
      <c r="AL9" s="14">
        <v>0.43859644030176198</v>
      </c>
      <c r="AM9" s="14">
        <v>0.318405220191956</v>
      </c>
      <c r="AN9" s="14">
        <v>0.41261863241580998</v>
      </c>
      <c r="AO9" s="14"/>
      <c r="AP9" s="14">
        <v>0.30792710073075902</v>
      </c>
      <c r="AQ9" s="14">
        <v>0.30890703212008302</v>
      </c>
      <c r="AR9" s="14">
        <v>0.44678553916408897</v>
      </c>
      <c r="AS9" s="14"/>
      <c r="AT9" s="14">
        <v>0.32841098240083999</v>
      </c>
      <c r="AU9" s="14">
        <v>0.35527721042223998</v>
      </c>
      <c r="AV9" s="14">
        <v>0.45360015910872598</v>
      </c>
      <c r="AW9" s="14"/>
      <c r="AX9" s="14">
        <v>0.34371248405830002</v>
      </c>
      <c r="AY9" s="14">
        <v>0.33889093991218699</v>
      </c>
      <c r="AZ9" s="14">
        <v>0.45243922381998303</v>
      </c>
      <c r="BA9" s="14"/>
      <c r="BB9" s="14">
        <v>0.30361111044292699</v>
      </c>
      <c r="BC9" s="14">
        <v>0.373809834680424</v>
      </c>
      <c r="BD9" s="14"/>
      <c r="BE9" s="14">
        <v>0.36730380902653298</v>
      </c>
      <c r="BF9" s="14">
        <v>0.362097292138575</v>
      </c>
      <c r="BG9" s="14"/>
      <c r="BH9" s="14">
        <v>0.382954157837053</v>
      </c>
      <c r="BI9" s="14">
        <v>0.36065851070896399</v>
      </c>
    </row>
    <row r="10" spans="2:61" x14ac:dyDescent="0.35">
      <c r="B10" s="15" t="s">
        <v>176</v>
      </c>
      <c r="C10" s="14">
        <v>0.22015519748476101</v>
      </c>
      <c r="D10" s="14">
        <v>0.24127484774286301</v>
      </c>
      <c r="E10" s="14">
        <v>0.202843066466531</v>
      </c>
      <c r="F10" s="14"/>
      <c r="G10" s="14">
        <v>0.24017931992640201</v>
      </c>
      <c r="H10" s="14">
        <v>0.25959370821608302</v>
      </c>
      <c r="I10" s="14">
        <v>0.213391806285293</v>
      </c>
      <c r="J10" s="14">
        <v>0.23569005946381699</v>
      </c>
      <c r="K10" s="14">
        <v>0.16556802111648899</v>
      </c>
      <c r="L10" s="14">
        <v>0.19553304504327901</v>
      </c>
      <c r="M10" s="14"/>
      <c r="N10" s="14">
        <v>0.20628757088785701</v>
      </c>
      <c r="O10" s="14">
        <v>0.22295202973959899</v>
      </c>
      <c r="P10" s="14"/>
      <c r="Q10" s="14">
        <v>0.26910728544928297</v>
      </c>
      <c r="R10" s="14">
        <v>0.238513406588861</v>
      </c>
      <c r="S10" s="14">
        <v>0.19141294887962901</v>
      </c>
      <c r="T10" s="14">
        <v>0.38460924288291798</v>
      </c>
      <c r="U10" s="14">
        <v>0.15662579332853499</v>
      </c>
      <c r="V10" s="14">
        <v>0.14685176212307799</v>
      </c>
      <c r="W10" s="14">
        <v>0.25250041285158498</v>
      </c>
      <c r="X10" s="14">
        <v>0.217406039783615</v>
      </c>
      <c r="Y10" s="14">
        <v>0.197066590109367</v>
      </c>
      <c r="Z10" s="14">
        <v>0.14299098526909801</v>
      </c>
      <c r="AA10" s="14"/>
      <c r="AB10" s="14">
        <v>0.16371533611790301</v>
      </c>
      <c r="AC10" s="14">
        <v>0.261324067036525</v>
      </c>
      <c r="AD10" s="14">
        <v>0.239552829389998</v>
      </c>
      <c r="AE10" s="14"/>
      <c r="AF10" s="14">
        <v>0.17388310255456199</v>
      </c>
      <c r="AG10" s="14">
        <v>0.24526776284103499</v>
      </c>
      <c r="AH10" s="14">
        <v>0.27479789060258902</v>
      </c>
      <c r="AI10" s="14">
        <v>0.27391934192060102</v>
      </c>
      <c r="AJ10" s="14"/>
      <c r="AK10" s="14">
        <v>0.15723018323874199</v>
      </c>
      <c r="AL10" s="14">
        <v>0.23998880813288601</v>
      </c>
      <c r="AM10" s="14">
        <v>0.30066439383179999</v>
      </c>
      <c r="AN10" s="14">
        <v>0.17630909317205001</v>
      </c>
      <c r="AO10" s="14"/>
      <c r="AP10" s="14">
        <v>7.7886619757441905E-2</v>
      </c>
      <c r="AQ10" s="14">
        <v>0.20797978571360201</v>
      </c>
      <c r="AR10" s="14">
        <v>0.27001720919993499</v>
      </c>
      <c r="AS10" s="14"/>
      <c r="AT10" s="14">
        <v>0.16230438417304099</v>
      </c>
      <c r="AU10" s="14">
        <v>0.25840991424954601</v>
      </c>
      <c r="AV10" s="14">
        <v>0.17175611938252699</v>
      </c>
      <c r="AW10" s="14"/>
      <c r="AX10" s="14">
        <v>0.103842515964454</v>
      </c>
      <c r="AY10" s="14">
        <v>0.231756950630057</v>
      </c>
      <c r="AZ10" s="14">
        <v>0.22531134208509601</v>
      </c>
      <c r="BA10" s="14"/>
      <c r="BB10" s="14">
        <v>0.21286717813578901</v>
      </c>
      <c r="BC10" s="14">
        <v>0.209475757375888</v>
      </c>
      <c r="BD10" s="14"/>
      <c r="BE10" s="14">
        <v>0.21443372599692501</v>
      </c>
      <c r="BF10" s="14">
        <v>0.23054499508620199</v>
      </c>
      <c r="BG10" s="14"/>
      <c r="BH10" s="14">
        <v>0.213883383109848</v>
      </c>
      <c r="BI10" s="14">
        <v>0.22187422652743799</v>
      </c>
    </row>
    <row r="11" spans="2:61" x14ac:dyDescent="0.35">
      <c r="B11" s="15" t="s">
        <v>177</v>
      </c>
      <c r="C11" s="14">
        <v>7.25137552512468E-2</v>
      </c>
      <c r="D11" s="14">
        <v>6.9640236727021701E-2</v>
      </c>
      <c r="E11" s="14">
        <v>7.3609934630694096E-2</v>
      </c>
      <c r="F11" s="14"/>
      <c r="G11" s="14">
        <v>8.9095802175972003E-2</v>
      </c>
      <c r="H11" s="14">
        <v>8.0060797156768407E-2</v>
      </c>
      <c r="I11" s="14">
        <v>7.3080882113697995E-2</v>
      </c>
      <c r="J11" s="14">
        <v>5.6663704233938697E-2</v>
      </c>
      <c r="K11" s="14">
        <v>9.4305362714594901E-2</v>
      </c>
      <c r="L11" s="14">
        <v>4.9400434234582298E-2</v>
      </c>
      <c r="M11" s="14"/>
      <c r="N11" s="14">
        <v>6.2596397265850395E-2</v>
      </c>
      <c r="O11" s="14">
        <v>7.4513894676872999E-2</v>
      </c>
      <c r="P11" s="14"/>
      <c r="Q11" s="14">
        <v>2.80240175580968E-2</v>
      </c>
      <c r="R11" s="14">
        <v>6.8789883944461505E-2</v>
      </c>
      <c r="S11" s="14">
        <v>7.0517007808844998E-2</v>
      </c>
      <c r="T11" s="14">
        <v>6.7886261881029503E-2</v>
      </c>
      <c r="U11" s="14">
        <v>4.4906627200153003E-2</v>
      </c>
      <c r="V11" s="14">
        <v>0.117258445447669</v>
      </c>
      <c r="W11" s="14">
        <v>4.1414848574760098E-2</v>
      </c>
      <c r="X11" s="14">
        <v>8.6234363576845594E-2</v>
      </c>
      <c r="Y11" s="14">
        <v>5.9048695341088399E-2</v>
      </c>
      <c r="Z11" s="14">
        <v>0.188632672796503</v>
      </c>
      <c r="AA11" s="14"/>
      <c r="AB11" s="14">
        <v>8.6498080015043499E-2</v>
      </c>
      <c r="AC11" s="14">
        <v>7.1663471434542894E-2</v>
      </c>
      <c r="AD11" s="14">
        <v>5.0212753186177801E-2</v>
      </c>
      <c r="AE11" s="14"/>
      <c r="AF11" s="14">
        <v>6.0800160302675002E-2</v>
      </c>
      <c r="AG11" s="14">
        <v>6.5509360916093801E-2</v>
      </c>
      <c r="AH11" s="14">
        <v>0.15657355039637899</v>
      </c>
      <c r="AI11" s="14">
        <v>6.8357734944890794E-2</v>
      </c>
      <c r="AJ11" s="14"/>
      <c r="AK11" s="14">
        <v>5.5335063456808498E-2</v>
      </c>
      <c r="AL11" s="14">
        <v>6.0216438049969401E-2</v>
      </c>
      <c r="AM11" s="14">
        <v>7.8076270696797401E-2</v>
      </c>
      <c r="AN11" s="14">
        <v>0.13900753319773801</v>
      </c>
      <c r="AO11" s="14"/>
      <c r="AP11" s="14">
        <v>9.9581888692519605E-2</v>
      </c>
      <c r="AQ11" s="14">
        <v>6.8892160411135897E-2</v>
      </c>
      <c r="AR11" s="14">
        <v>5.2364372831148399E-2</v>
      </c>
      <c r="AS11" s="14"/>
      <c r="AT11" s="14">
        <v>5.8177179031540398E-2</v>
      </c>
      <c r="AU11" s="14">
        <v>7.0298727874430395E-2</v>
      </c>
      <c r="AV11" s="14">
        <v>8.8384331877913003E-2</v>
      </c>
      <c r="AW11" s="14"/>
      <c r="AX11" s="14">
        <v>5.9340884947594499E-2</v>
      </c>
      <c r="AY11" s="14">
        <v>7.2981421728001705E-2</v>
      </c>
      <c r="AZ11" s="14">
        <v>5.9610546662052698E-2</v>
      </c>
      <c r="BA11" s="14"/>
      <c r="BB11" s="14">
        <v>8.6596025021803302E-2</v>
      </c>
      <c r="BC11" s="14">
        <v>6.2757849007655103E-2</v>
      </c>
      <c r="BD11" s="14"/>
      <c r="BE11" s="14">
        <v>6.8002768035135996E-2</v>
      </c>
      <c r="BF11" s="14">
        <v>8.0705396904572804E-2</v>
      </c>
      <c r="BG11" s="14"/>
      <c r="BH11" s="14">
        <v>6.1719516436980003E-2</v>
      </c>
      <c r="BI11" s="14">
        <v>7.54723265523254E-2</v>
      </c>
    </row>
    <row r="12" spans="2:61" x14ac:dyDescent="0.35">
      <c r="B12" s="15" t="s">
        <v>178</v>
      </c>
      <c r="C12" s="14">
        <v>0.14188676297105099</v>
      </c>
      <c r="D12" s="14">
        <v>0.140394202451737</v>
      </c>
      <c r="E12" s="14">
        <v>0.142269006828075</v>
      </c>
      <c r="F12" s="14"/>
      <c r="G12" s="14">
        <v>0.16167618832879199</v>
      </c>
      <c r="H12" s="14">
        <v>0.12165633694693501</v>
      </c>
      <c r="I12" s="14">
        <v>0.18620679339325399</v>
      </c>
      <c r="J12" s="14">
        <v>0.10261036061043299</v>
      </c>
      <c r="K12" s="14">
        <v>0.14376247399085801</v>
      </c>
      <c r="L12" s="14">
        <v>0.136181021416869</v>
      </c>
      <c r="M12" s="14"/>
      <c r="N12" s="14">
        <v>0.153879171637331</v>
      </c>
      <c r="O12" s="14">
        <v>0.13946812592911201</v>
      </c>
      <c r="P12" s="14"/>
      <c r="Q12" s="14">
        <v>0.14892742064862299</v>
      </c>
      <c r="R12" s="14">
        <v>0.13151384229513899</v>
      </c>
      <c r="S12" s="14">
        <v>0.16035273782006501</v>
      </c>
      <c r="T12" s="14">
        <v>0.145256819050264</v>
      </c>
      <c r="U12" s="14">
        <v>0.104524098888279</v>
      </c>
      <c r="V12" s="14">
        <v>0.141782768338164</v>
      </c>
      <c r="W12" s="14">
        <v>5.2744453822941399E-2</v>
      </c>
      <c r="X12" s="14">
        <v>0.12534631212730901</v>
      </c>
      <c r="Y12" s="14">
        <v>0.23409975037304001</v>
      </c>
      <c r="Z12" s="14">
        <v>6.53510053868325E-2</v>
      </c>
      <c r="AA12" s="14"/>
      <c r="AB12" s="14">
        <v>0.20928069161934101</v>
      </c>
      <c r="AC12" s="14">
        <v>0.15618487745353901</v>
      </c>
      <c r="AD12" s="14">
        <v>9.4487583508835196E-2</v>
      </c>
      <c r="AE12" s="14"/>
      <c r="AF12" s="14">
        <v>0.18679877323472899</v>
      </c>
      <c r="AG12" s="14">
        <v>9.6823051494770301E-2</v>
      </c>
      <c r="AH12" s="14">
        <v>8.8758362043226097E-2</v>
      </c>
      <c r="AI12" s="14">
        <v>0.141581064579336</v>
      </c>
      <c r="AJ12" s="14"/>
      <c r="AK12" s="14">
        <v>0.17958916537427899</v>
      </c>
      <c r="AL12" s="14">
        <v>9.7203349546807302E-2</v>
      </c>
      <c r="AM12" s="14">
        <v>0.161116537510193</v>
      </c>
      <c r="AN12" s="14">
        <v>0.27206474121440299</v>
      </c>
      <c r="AO12" s="14"/>
      <c r="AP12" s="14">
        <v>0.21141969208918801</v>
      </c>
      <c r="AQ12" s="14">
        <v>0.176876759679789</v>
      </c>
      <c r="AR12" s="14">
        <v>8.4504037211773506E-2</v>
      </c>
      <c r="AS12" s="14"/>
      <c r="AT12" s="14">
        <v>0.15627190971471</v>
      </c>
      <c r="AU12" s="14">
        <v>0.14327125858533701</v>
      </c>
      <c r="AV12" s="14">
        <v>0.102945306093883</v>
      </c>
      <c r="AW12" s="14"/>
      <c r="AX12" s="14">
        <v>0.18732308057949201</v>
      </c>
      <c r="AY12" s="14">
        <v>0.14057045922612399</v>
      </c>
      <c r="AZ12" s="14">
        <v>0.12974380758408</v>
      </c>
      <c r="BA12" s="14"/>
      <c r="BB12" s="14">
        <v>0.22401198532080799</v>
      </c>
      <c r="BC12" s="14">
        <v>0.156823110703841</v>
      </c>
      <c r="BD12" s="14"/>
      <c r="BE12" s="14">
        <v>0.155505040794477</v>
      </c>
      <c r="BF12" s="14">
        <v>0.117156909721518</v>
      </c>
      <c r="BG12" s="14"/>
      <c r="BH12" s="14">
        <v>0.116960619593189</v>
      </c>
      <c r="BI12" s="14">
        <v>0.14871871969474701</v>
      </c>
    </row>
    <row r="13" spans="2:61" x14ac:dyDescent="0.35">
      <c r="B13" s="15" t="s">
        <v>113</v>
      </c>
      <c r="C13" s="20">
        <v>0.19998942569733399</v>
      </c>
      <c r="D13" s="20">
        <v>0.17436698707265699</v>
      </c>
      <c r="E13" s="20">
        <v>0.22101712515198901</v>
      </c>
      <c r="F13" s="20"/>
      <c r="G13" s="20">
        <v>0.17650561791906799</v>
      </c>
      <c r="H13" s="20">
        <v>0.19639934979347001</v>
      </c>
      <c r="I13" s="20">
        <v>0.17064076387948601</v>
      </c>
      <c r="J13" s="20">
        <v>0.22352837218379601</v>
      </c>
      <c r="K13" s="20">
        <v>0.17973966322693799</v>
      </c>
      <c r="L13" s="20">
        <v>0.248390775465164</v>
      </c>
      <c r="M13" s="20"/>
      <c r="N13" s="20">
        <v>0.20492394223246099</v>
      </c>
      <c r="O13" s="20">
        <v>0.198994229085207</v>
      </c>
      <c r="P13" s="20"/>
      <c r="Q13" s="20">
        <v>0.31837332505133298</v>
      </c>
      <c r="R13" s="20">
        <v>0.15264739919300399</v>
      </c>
      <c r="S13" s="20">
        <v>0.18678384671731599</v>
      </c>
      <c r="T13" s="20">
        <v>0.107803466513156</v>
      </c>
      <c r="U13" s="20">
        <v>0.23304795304977499</v>
      </c>
      <c r="V13" s="20">
        <v>0.28076569357766901</v>
      </c>
      <c r="W13" s="20">
        <v>0.26049202314581399</v>
      </c>
      <c r="X13" s="20">
        <v>0.156452657118724</v>
      </c>
      <c r="Y13" s="20">
        <v>0.19099083410085901</v>
      </c>
      <c r="Z13" s="20">
        <v>0.20084706702889599</v>
      </c>
      <c r="AA13" s="20"/>
      <c r="AB13" s="20">
        <v>0.23954680839197601</v>
      </c>
      <c r="AC13" s="20">
        <v>0.22603243016916699</v>
      </c>
      <c r="AD13" s="20">
        <v>0.15154433908745199</v>
      </c>
      <c r="AE13" s="20"/>
      <c r="AF13" s="20">
        <v>0.247663656054704</v>
      </c>
      <c r="AG13" s="20">
        <v>0.16492659559873499</v>
      </c>
      <c r="AH13" s="20">
        <v>0.15294200701555999</v>
      </c>
      <c r="AI13" s="20">
        <v>0.167083089820387</v>
      </c>
      <c r="AJ13" s="20"/>
      <c r="AK13" s="20">
        <v>0.287385217185056</v>
      </c>
      <c r="AL13" s="20">
        <v>0.16399496396857499</v>
      </c>
      <c r="AM13" s="20">
        <v>0.141737577769254</v>
      </c>
      <c r="AN13" s="20">
        <v>0</v>
      </c>
      <c r="AO13" s="20"/>
      <c r="AP13" s="20">
        <v>0.30318469873009202</v>
      </c>
      <c r="AQ13" s="20">
        <v>0.23734426207539</v>
      </c>
      <c r="AR13" s="20">
        <v>0.14632884159305501</v>
      </c>
      <c r="AS13" s="20"/>
      <c r="AT13" s="20">
        <v>0.294835544679869</v>
      </c>
      <c r="AU13" s="20">
        <v>0.17274288886844599</v>
      </c>
      <c r="AV13" s="20">
        <v>0.183314083536951</v>
      </c>
      <c r="AW13" s="20"/>
      <c r="AX13" s="20">
        <v>0.30578103445016003</v>
      </c>
      <c r="AY13" s="20">
        <v>0.21580022850363001</v>
      </c>
      <c r="AZ13" s="20">
        <v>0.13289507984878801</v>
      </c>
      <c r="BA13" s="20"/>
      <c r="BB13" s="20">
        <v>0.17291370107867299</v>
      </c>
      <c r="BC13" s="20">
        <v>0.197133448232192</v>
      </c>
      <c r="BD13" s="20"/>
      <c r="BE13" s="20">
        <v>0.19475465614692899</v>
      </c>
      <c r="BF13" s="20">
        <v>0.20949540614913201</v>
      </c>
      <c r="BG13" s="20"/>
      <c r="BH13" s="20">
        <v>0.224482323022931</v>
      </c>
      <c r="BI13" s="20">
        <v>0.19327621651652599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0.20008967958778601</v>
      </c>
      <c r="D9" s="14">
        <v>0.19163692335374199</v>
      </c>
      <c r="E9" s="14">
        <v>0.20921008610255201</v>
      </c>
      <c r="F9" s="14"/>
      <c r="G9" s="14">
        <v>8.1609717053217304E-2</v>
      </c>
      <c r="H9" s="14">
        <v>0.21243912850178201</v>
      </c>
      <c r="I9" s="14">
        <v>0.18088785807492599</v>
      </c>
      <c r="J9" s="14">
        <v>0.23502056221550599</v>
      </c>
      <c r="K9" s="14">
        <v>0.26346339486036402</v>
      </c>
      <c r="L9" s="14">
        <v>0.212877598611321</v>
      </c>
      <c r="M9" s="14"/>
      <c r="N9" s="14">
        <v>0.186070280531139</v>
      </c>
      <c r="O9" s="14">
        <v>0.20291712141433699</v>
      </c>
      <c r="P9" s="14"/>
      <c r="Q9" s="14">
        <v>0.16186602939023301</v>
      </c>
      <c r="R9" s="14">
        <v>0.23713037984656099</v>
      </c>
      <c r="S9" s="14">
        <v>0.23191501583351901</v>
      </c>
      <c r="T9" s="14">
        <v>0.19047967369905799</v>
      </c>
      <c r="U9" s="14">
        <v>0.28035116574256802</v>
      </c>
      <c r="V9" s="14">
        <v>0.175972682888626</v>
      </c>
      <c r="W9" s="14">
        <v>0.228905417443414</v>
      </c>
      <c r="X9" s="14">
        <v>9.8187126071682701E-2</v>
      </c>
      <c r="Y9" s="14">
        <v>0.19636699957079201</v>
      </c>
      <c r="Z9" s="14">
        <v>8.4714146137574206E-2</v>
      </c>
      <c r="AA9" s="14"/>
      <c r="AB9" s="14">
        <v>0.23620155009549701</v>
      </c>
      <c r="AC9" s="14">
        <v>0.18455833309286401</v>
      </c>
      <c r="AD9" s="14">
        <v>0.189371752227738</v>
      </c>
      <c r="AE9" s="14"/>
      <c r="AF9" s="14">
        <v>0.24589069910656999</v>
      </c>
      <c r="AG9" s="14">
        <v>0.171492829058603</v>
      </c>
      <c r="AH9" s="14">
        <v>0.166170266117393</v>
      </c>
      <c r="AI9" s="14">
        <v>0.16182791112289499</v>
      </c>
      <c r="AJ9" s="14"/>
      <c r="AK9" s="14">
        <v>0.26284510993650001</v>
      </c>
      <c r="AL9" s="14">
        <v>0.16313292397950199</v>
      </c>
      <c r="AM9" s="14">
        <v>0.14714465137791399</v>
      </c>
      <c r="AN9" s="14">
        <v>8.7013610170906294E-2</v>
      </c>
      <c r="AO9" s="14"/>
      <c r="AP9" s="14">
        <v>0.32555961379606402</v>
      </c>
      <c r="AQ9" s="14">
        <v>0.20255893925586399</v>
      </c>
      <c r="AR9" s="14">
        <v>0.165079012434314</v>
      </c>
      <c r="AS9" s="14"/>
      <c r="AT9" s="14">
        <v>0.28790331395101598</v>
      </c>
      <c r="AU9" s="14">
        <v>0.162458749524277</v>
      </c>
      <c r="AV9" s="14">
        <v>0.173677576960929</v>
      </c>
      <c r="AW9" s="14"/>
      <c r="AX9" s="14">
        <v>0.30287476281329101</v>
      </c>
      <c r="AY9" s="14">
        <v>0.19941961707921901</v>
      </c>
      <c r="AZ9" s="14">
        <v>0.162145148714856</v>
      </c>
      <c r="BA9" s="14"/>
      <c r="BB9" s="14">
        <v>0.211223490087868</v>
      </c>
      <c r="BC9" s="14">
        <v>0.185817668196918</v>
      </c>
      <c r="BD9" s="14"/>
      <c r="BE9" s="14">
        <v>0.20676442810305901</v>
      </c>
      <c r="BF9" s="14">
        <v>0.18796879665380101</v>
      </c>
      <c r="BG9" s="14"/>
      <c r="BH9" s="14">
        <v>0.23907151562021201</v>
      </c>
      <c r="BI9" s="14">
        <v>0.189405226211004</v>
      </c>
    </row>
    <row r="10" spans="2:61" x14ac:dyDescent="0.35">
      <c r="B10" s="15" t="s">
        <v>176</v>
      </c>
      <c r="C10" s="14">
        <v>0.21751197163007099</v>
      </c>
      <c r="D10" s="14">
        <v>0.20688356277139699</v>
      </c>
      <c r="E10" s="14">
        <v>0.22519352316246499</v>
      </c>
      <c r="F10" s="14"/>
      <c r="G10" s="14">
        <v>0.27982754886852501</v>
      </c>
      <c r="H10" s="14">
        <v>0.207884489930482</v>
      </c>
      <c r="I10" s="14">
        <v>0.27657290714706501</v>
      </c>
      <c r="J10" s="14">
        <v>0.11566105189152601</v>
      </c>
      <c r="K10" s="14">
        <v>0.19446994362616399</v>
      </c>
      <c r="L10" s="14">
        <v>0.23263710957935299</v>
      </c>
      <c r="M10" s="14"/>
      <c r="N10" s="14">
        <v>0.242263657891756</v>
      </c>
      <c r="O10" s="14">
        <v>0.212520034905026</v>
      </c>
      <c r="P10" s="14"/>
      <c r="Q10" s="14">
        <v>0.24486506304656999</v>
      </c>
      <c r="R10" s="14">
        <v>0.16559660508645499</v>
      </c>
      <c r="S10" s="14">
        <v>0.21855921934896599</v>
      </c>
      <c r="T10" s="14">
        <v>0.21555712795606499</v>
      </c>
      <c r="U10" s="14">
        <v>0.12319745019058601</v>
      </c>
      <c r="V10" s="14">
        <v>0.25175782632021598</v>
      </c>
      <c r="W10" s="14">
        <v>0.179403065127513</v>
      </c>
      <c r="X10" s="14">
        <v>0.26183297100839398</v>
      </c>
      <c r="Y10" s="14">
        <v>0.26432694555356701</v>
      </c>
      <c r="Z10" s="14">
        <v>0.29922476095828299</v>
      </c>
      <c r="AA10" s="14"/>
      <c r="AB10" s="14">
        <v>0.23302798757485299</v>
      </c>
      <c r="AC10" s="14">
        <v>0.21523178324068801</v>
      </c>
      <c r="AD10" s="14">
        <v>0.20149295396027</v>
      </c>
      <c r="AE10" s="14"/>
      <c r="AF10" s="14">
        <v>0.231008525872306</v>
      </c>
      <c r="AG10" s="14">
        <v>0.19074474029035099</v>
      </c>
      <c r="AH10" s="14">
        <v>0.30491806399646099</v>
      </c>
      <c r="AI10" s="14">
        <v>0.20549309979489599</v>
      </c>
      <c r="AJ10" s="14"/>
      <c r="AK10" s="14">
        <v>0.22215739501444701</v>
      </c>
      <c r="AL10" s="14">
        <v>0.20060697157320501</v>
      </c>
      <c r="AM10" s="14">
        <v>0.24690290681155</v>
      </c>
      <c r="AN10" s="14">
        <v>0.34478233943027098</v>
      </c>
      <c r="AO10" s="14"/>
      <c r="AP10" s="14">
        <v>0.29177642284918798</v>
      </c>
      <c r="AQ10" s="14">
        <v>0.25237327471057203</v>
      </c>
      <c r="AR10" s="14">
        <v>0.15005760902819301</v>
      </c>
      <c r="AS10" s="14"/>
      <c r="AT10" s="14">
        <v>0.23544126885362801</v>
      </c>
      <c r="AU10" s="14">
        <v>0.22178853869554299</v>
      </c>
      <c r="AV10" s="14">
        <v>0.17410803796096999</v>
      </c>
      <c r="AW10" s="14"/>
      <c r="AX10" s="14">
        <v>0.217114919358004</v>
      </c>
      <c r="AY10" s="14">
        <v>0.216188007190703</v>
      </c>
      <c r="AZ10" s="14">
        <v>0.20518263654903299</v>
      </c>
      <c r="BA10" s="14"/>
      <c r="BB10" s="14">
        <v>0.26320715435750103</v>
      </c>
      <c r="BC10" s="14">
        <v>0.22360636273377299</v>
      </c>
      <c r="BD10" s="14"/>
      <c r="BE10" s="14">
        <v>0.215300284165066</v>
      </c>
      <c r="BF10" s="14">
        <v>0.22152824352234499</v>
      </c>
      <c r="BG10" s="14"/>
      <c r="BH10" s="14">
        <v>0.14642105975651301</v>
      </c>
      <c r="BI10" s="14">
        <v>0.236997137305545</v>
      </c>
    </row>
    <row r="11" spans="2:61" x14ac:dyDescent="0.35">
      <c r="B11" s="15" t="s">
        <v>177</v>
      </c>
      <c r="C11" s="14">
        <v>0.17588886520492999</v>
      </c>
      <c r="D11" s="14">
        <v>0.167216422423001</v>
      </c>
      <c r="E11" s="14">
        <v>0.18502273949591</v>
      </c>
      <c r="F11" s="14"/>
      <c r="G11" s="14">
        <v>0.19138350223696701</v>
      </c>
      <c r="H11" s="14">
        <v>0.143833647421862</v>
      </c>
      <c r="I11" s="14">
        <v>0.17277295735152701</v>
      </c>
      <c r="J11" s="14">
        <v>0.175487302654112</v>
      </c>
      <c r="K11" s="14">
        <v>0.17837829159225699</v>
      </c>
      <c r="L11" s="14">
        <v>0.20277020252196901</v>
      </c>
      <c r="M11" s="14"/>
      <c r="N11" s="14">
        <v>0.17483703016191901</v>
      </c>
      <c r="O11" s="14">
        <v>0.176101000003521</v>
      </c>
      <c r="P11" s="14"/>
      <c r="Q11" s="14">
        <v>0.106292501083999</v>
      </c>
      <c r="R11" s="14">
        <v>0.194274214544091</v>
      </c>
      <c r="S11" s="14">
        <v>9.7578288768931404E-2</v>
      </c>
      <c r="T11" s="14">
        <v>0.26278402669692302</v>
      </c>
      <c r="U11" s="14">
        <v>0.11269450012325</v>
      </c>
      <c r="V11" s="14">
        <v>0.160615930882165</v>
      </c>
      <c r="W11" s="14">
        <v>0.13529842927155</v>
      </c>
      <c r="X11" s="14">
        <v>0.20020738830137799</v>
      </c>
      <c r="Y11" s="14">
        <v>0.18035908416426899</v>
      </c>
      <c r="Z11" s="14">
        <v>0.25665519992539898</v>
      </c>
      <c r="AA11" s="14"/>
      <c r="AB11" s="14">
        <v>0.17698689204867901</v>
      </c>
      <c r="AC11" s="14">
        <v>0.201356557989994</v>
      </c>
      <c r="AD11" s="14">
        <v>0.14651740830059801</v>
      </c>
      <c r="AE11" s="14"/>
      <c r="AF11" s="14">
        <v>0.17067815465767999</v>
      </c>
      <c r="AG11" s="14">
        <v>0.17129058650040399</v>
      </c>
      <c r="AH11" s="14">
        <v>0.23394723056335801</v>
      </c>
      <c r="AI11" s="14">
        <v>0.18208159327065701</v>
      </c>
      <c r="AJ11" s="14"/>
      <c r="AK11" s="14">
        <v>0.153235087998636</v>
      </c>
      <c r="AL11" s="14">
        <v>0.163662806815533</v>
      </c>
      <c r="AM11" s="14">
        <v>0.19424308773782301</v>
      </c>
      <c r="AN11" s="14">
        <v>0.15208706109708001</v>
      </c>
      <c r="AO11" s="14"/>
      <c r="AP11" s="14">
        <v>0.12771337285433201</v>
      </c>
      <c r="AQ11" s="14">
        <v>0.173965102790687</v>
      </c>
      <c r="AR11" s="14">
        <v>0.196730660109115</v>
      </c>
      <c r="AS11" s="14"/>
      <c r="AT11" s="14">
        <v>0.15611290633021299</v>
      </c>
      <c r="AU11" s="14">
        <v>0.18536486852067699</v>
      </c>
      <c r="AV11" s="14">
        <v>0.13691718547137</v>
      </c>
      <c r="AW11" s="14"/>
      <c r="AX11" s="14">
        <v>0.14883234952170901</v>
      </c>
      <c r="AY11" s="14">
        <v>0.183847286442584</v>
      </c>
      <c r="AZ11" s="14">
        <v>0.17046552715671601</v>
      </c>
      <c r="BA11" s="14"/>
      <c r="BB11" s="14">
        <v>0.13505613400973801</v>
      </c>
      <c r="BC11" s="14">
        <v>0.21955627182881199</v>
      </c>
      <c r="BD11" s="14"/>
      <c r="BE11" s="14">
        <v>0.17352601198822901</v>
      </c>
      <c r="BF11" s="14">
        <v>0.18017964367610401</v>
      </c>
      <c r="BG11" s="14"/>
      <c r="BH11" s="14">
        <v>0.180651034690716</v>
      </c>
      <c r="BI11" s="14">
        <v>0.174583611706843</v>
      </c>
    </row>
    <row r="12" spans="2:61" x14ac:dyDescent="0.35">
      <c r="B12" s="15" t="s">
        <v>178</v>
      </c>
      <c r="C12" s="14">
        <v>0.178724440948832</v>
      </c>
      <c r="D12" s="14">
        <v>0.209450093522387</v>
      </c>
      <c r="E12" s="14">
        <v>0.14838467381454501</v>
      </c>
      <c r="F12" s="14"/>
      <c r="G12" s="14">
        <v>0.27101929188408802</v>
      </c>
      <c r="H12" s="14">
        <v>0.215819520124961</v>
      </c>
      <c r="I12" s="14">
        <v>0.15409537743578999</v>
      </c>
      <c r="J12" s="14">
        <v>0.203700153489175</v>
      </c>
      <c r="K12" s="14">
        <v>0.12941905084292399</v>
      </c>
      <c r="L12" s="14">
        <v>0.109459042111883</v>
      </c>
      <c r="M12" s="14"/>
      <c r="N12" s="14">
        <v>0.18409765295456401</v>
      </c>
      <c r="O12" s="14">
        <v>0.177640767939273</v>
      </c>
      <c r="P12" s="14"/>
      <c r="Q12" s="14">
        <v>0.21071122205824</v>
      </c>
      <c r="R12" s="14">
        <v>0.16563116093677899</v>
      </c>
      <c r="S12" s="14">
        <v>0.174586635421564</v>
      </c>
      <c r="T12" s="14">
        <v>0.17627429603179601</v>
      </c>
      <c r="U12" s="14">
        <v>0.160935985485025</v>
      </c>
      <c r="V12" s="14">
        <v>0.146413110598862</v>
      </c>
      <c r="W12" s="14">
        <v>0.22986847922733999</v>
      </c>
      <c r="X12" s="14">
        <v>0.21555600223111801</v>
      </c>
      <c r="Y12" s="14">
        <v>0.171150928561495</v>
      </c>
      <c r="Z12" s="14">
        <v>8.5687022553988093E-2</v>
      </c>
      <c r="AA12" s="14"/>
      <c r="AB12" s="14">
        <v>0.17249240147741199</v>
      </c>
      <c r="AC12" s="14">
        <v>0.20383979253352899</v>
      </c>
      <c r="AD12" s="14">
        <v>0.184668487560848</v>
      </c>
      <c r="AE12" s="14"/>
      <c r="AF12" s="14">
        <v>0.171479187650596</v>
      </c>
      <c r="AG12" s="14">
        <v>0.19983161576969399</v>
      </c>
      <c r="AH12" s="14">
        <v>8.3492521377991305E-2</v>
      </c>
      <c r="AI12" s="14">
        <v>0.181251826915902</v>
      </c>
      <c r="AJ12" s="14"/>
      <c r="AK12" s="14">
        <v>0.170487490603692</v>
      </c>
      <c r="AL12" s="14">
        <v>0.18243836986216699</v>
      </c>
      <c r="AM12" s="14">
        <v>0.200244223627497</v>
      </c>
      <c r="AN12" s="14">
        <v>0.156896110704838</v>
      </c>
      <c r="AO12" s="14"/>
      <c r="AP12" s="14">
        <v>0.106556790528079</v>
      </c>
      <c r="AQ12" s="14">
        <v>0.18603816071917301</v>
      </c>
      <c r="AR12" s="14">
        <v>0.19880729148638401</v>
      </c>
      <c r="AS12" s="14"/>
      <c r="AT12" s="14">
        <v>0.14456250207982099</v>
      </c>
      <c r="AU12" s="14">
        <v>0.20577654603220499</v>
      </c>
      <c r="AV12" s="14">
        <v>0.152735946628446</v>
      </c>
      <c r="AW12" s="14"/>
      <c r="AX12" s="14">
        <v>0.132633520535023</v>
      </c>
      <c r="AY12" s="14">
        <v>0.179499693736689</v>
      </c>
      <c r="AZ12" s="14">
        <v>0.192900494574645</v>
      </c>
      <c r="BA12" s="14"/>
      <c r="BB12" s="14">
        <v>0.18710706435439001</v>
      </c>
      <c r="BC12" s="14">
        <v>0.17207261453016701</v>
      </c>
      <c r="BD12" s="14"/>
      <c r="BE12" s="14">
        <v>0.19500093266149801</v>
      </c>
      <c r="BF12" s="14">
        <v>0.149167454618368</v>
      </c>
      <c r="BG12" s="14"/>
      <c r="BH12" s="14">
        <v>0.17460344985117399</v>
      </c>
      <c r="BI12" s="14">
        <v>0.179853955146481</v>
      </c>
    </row>
    <row r="13" spans="2:61" x14ac:dyDescent="0.35">
      <c r="B13" s="15" t="s">
        <v>113</v>
      </c>
      <c r="C13" s="20">
        <v>0.22778504262838001</v>
      </c>
      <c r="D13" s="20">
        <v>0.22481299792947201</v>
      </c>
      <c r="E13" s="20">
        <v>0.23218897742452899</v>
      </c>
      <c r="F13" s="20"/>
      <c r="G13" s="20">
        <v>0.176159939957203</v>
      </c>
      <c r="H13" s="20">
        <v>0.22002321402091399</v>
      </c>
      <c r="I13" s="20">
        <v>0.215670899990691</v>
      </c>
      <c r="J13" s="20">
        <v>0.270130929749681</v>
      </c>
      <c r="K13" s="20">
        <v>0.23426931907828999</v>
      </c>
      <c r="L13" s="20">
        <v>0.242256047175474</v>
      </c>
      <c r="M13" s="20"/>
      <c r="N13" s="20">
        <v>0.21273137846062201</v>
      </c>
      <c r="O13" s="20">
        <v>0.23082107573784399</v>
      </c>
      <c r="P13" s="20"/>
      <c r="Q13" s="20">
        <v>0.27626518442095799</v>
      </c>
      <c r="R13" s="20">
        <v>0.23736763958611301</v>
      </c>
      <c r="S13" s="20">
        <v>0.27736084062701899</v>
      </c>
      <c r="T13" s="20">
        <v>0.15490487561615801</v>
      </c>
      <c r="U13" s="20">
        <v>0.32282089845857098</v>
      </c>
      <c r="V13" s="20">
        <v>0.26524044931013202</v>
      </c>
      <c r="W13" s="20">
        <v>0.226524608930183</v>
      </c>
      <c r="X13" s="20">
        <v>0.22421651238742801</v>
      </c>
      <c r="Y13" s="20">
        <v>0.187796042149878</v>
      </c>
      <c r="Z13" s="20">
        <v>0.27371887042475501</v>
      </c>
      <c r="AA13" s="20"/>
      <c r="AB13" s="20">
        <v>0.18129116880356</v>
      </c>
      <c r="AC13" s="20">
        <v>0.19501353314292599</v>
      </c>
      <c r="AD13" s="20">
        <v>0.27794939795054602</v>
      </c>
      <c r="AE13" s="20"/>
      <c r="AF13" s="20">
        <v>0.18094343271284799</v>
      </c>
      <c r="AG13" s="20">
        <v>0.26664022838094797</v>
      </c>
      <c r="AH13" s="20">
        <v>0.211471917944797</v>
      </c>
      <c r="AI13" s="20">
        <v>0.26934556889565098</v>
      </c>
      <c r="AJ13" s="20"/>
      <c r="AK13" s="20">
        <v>0.19127491644672501</v>
      </c>
      <c r="AL13" s="20">
        <v>0.29015892776959201</v>
      </c>
      <c r="AM13" s="20">
        <v>0.211465130445215</v>
      </c>
      <c r="AN13" s="20">
        <v>0.25922087859690501</v>
      </c>
      <c r="AO13" s="20"/>
      <c r="AP13" s="20">
        <v>0.14839379997233601</v>
      </c>
      <c r="AQ13" s="20">
        <v>0.18506452252370401</v>
      </c>
      <c r="AR13" s="20">
        <v>0.28932542694199298</v>
      </c>
      <c r="AS13" s="20"/>
      <c r="AT13" s="20">
        <v>0.17598000878532299</v>
      </c>
      <c r="AU13" s="20">
        <v>0.224611297227299</v>
      </c>
      <c r="AV13" s="20">
        <v>0.36256125297828601</v>
      </c>
      <c r="AW13" s="20"/>
      <c r="AX13" s="20">
        <v>0.198544447771973</v>
      </c>
      <c r="AY13" s="20">
        <v>0.22104539555080499</v>
      </c>
      <c r="AZ13" s="20">
        <v>0.269306193004751</v>
      </c>
      <c r="BA13" s="20"/>
      <c r="BB13" s="20">
        <v>0.20340615719050401</v>
      </c>
      <c r="BC13" s="20">
        <v>0.19894708271032899</v>
      </c>
      <c r="BD13" s="20"/>
      <c r="BE13" s="20">
        <v>0.20940834308214801</v>
      </c>
      <c r="BF13" s="20">
        <v>0.26115586152938203</v>
      </c>
      <c r="BG13" s="20"/>
      <c r="BH13" s="20">
        <v>0.259252940081384</v>
      </c>
      <c r="BI13" s="20">
        <v>0.21916006963012699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18"/>
  <sheetViews>
    <sheetView showGridLines="0" topLeftCell="A3"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0.40656921245127198</v>
      </c>
      <c r="D9" s="14">
        <v>0.42441041802552798</v>
      </c>
      <c r="E9" s="14">
        <v>0.39362187291600198</v>
      </c>
      <c r="F9" s="14"/>
      <c r="G9" s="14">
        <v>0.33411692022755302</v>
      </c>
      <c r="H9" s="14">
        <v>0.42459925588526298</v>
      </c>
      <c r="I9" s="14">
        <v>0.36421769762804301</v>
      </c>
      <c r="J9" s="14">
        <v>0.424292969547788</v>
      </c>
      <c r="K9" s="14">
        <v>0.48478489479321801</v>
      </c>
      <c r="L9" s="14">
        <v>0.41058631389260802</v>
      </c>
      <c r="M9" s="14"/>
      <c r="N9" s="14">
        <v>0.44932477174778801</v>
      </c>
      <c r="O9" s="14">
        <v>0.39794624250911698</v>
      </c>
      <c r="P9" s="14"/>
      <c r="Q9" s="14">
        <v>0.37367151444429297</v>
      </c>
      <c r="R9" s="14">
        <v>0.33606515154430699</v>
      </c>
      <c r="S9" s="14">
        <v>0.48430078920384101</v>
      </c>
      <c r="T9" s="14">
        <v>0.28530355111290601</v>
      </c>
      <c r="U9" s="14">
        <v>0.39007284803533898</v>
      </c>
      <c r="V9" s="14">
        <v>0.46015940290773999</v>
      </c>
      <c r="W9" s="14">
        <v>0.43452020568528898</v>
      </c>
      <c r="X9" s="14">
        <v>0.52184685575879497</v>
      </c>
      <c r="Y9" s="14">
        <v>0.413730400322248</v>
      </c>
      <c r="Z9" s="14">
        <v>0.26993611082456298</v>
      </c>
      <c r="AA9" s="14"/>
      <c r="AB9" s="14">
        <v>0.51248382736523301</v>
      </c>
      <c r="AC9" s="14">
        <v>0.37761161112343</v>
      </c>
      <c r="AD9" s="14">
        <v>0.36464379812000203</v>
      </c>
      <c r="AE9" s="14"/>
      <c r="AF9" s="14">
        <v>0.510539175034746</v>
      </c>
      <c r="AG9" s="14">
        <v>0.31890517318258299</v>
      </c>
      <c r="AH9" s="14">
        <v>0.34752366045215599</v>
      </c>
      <c r="AI9" s="14">
        <v>0.37824234654482197</v>
      </c>
      <c r="AJ9" s="14"/>
      <c r="AK9" s="14">
        <v>0.50876557937550404</v>
      </c>
      <c r="AL9" s="14">
        <v>0.36396250056559198</v>
      </c>
      <c r="AM9" s="14">
        <v>0.29831917669818903</v>
      </c>
      <c r="AN9" s="14">
        <v>0.33876308026713298</v>
      </c>
      <c r="AO9" s="14"/>
      <c r="AP9" s="14">
        <v>0.52411369583549905</v>
      </c>
      <c r="AQ9" s="14">
        <v>0.45730473481362899</v>
      </c>
      <c r="AR9" s="14">
        <v>0.34299033780983001</v>
      </c>
      <c r="AS9" s="14"/>
      <c r="AT9" s="14">
        <v>0.52162063621545895</v>
      </c>
      <c r="AU9" s="14">
        <v>0.38138365972984001</v>
      </c>
      <c r="AV9" s="14">
        <v>0.34323253110582103</v>
      </c>
      <c r="AW9" s="14"/>
      <c r="AX9" s="14">
        <v>0.52968112744107798</v>
      </c>
      <c r="AY9" s="14">
        <v>0.45250483265742802</v>
      </c>
      <c r="AZ9" s="14">
        <v>0.30492911942613798</v>
      </c>
      <c r="BA9" s="14"/>
      <c r="BB9" s="14">
        <v>0.41146999726613598</v>
      </c>
      <c r="BC9" s="14">
        <v>0.40930462908037701</v>
      </c>
      <c r="BD9" s="14"/>
      <c r="BE9" s="14">
        <v>0.41554586937738802</v>
      </c>
      <c r="BF9" s="14">
        <v>0.39026822261007499</v>
      </c>
      <c r="BG9" s="14"/>
      <c r="BH9" s="14">
        <v>0.42103217924334901</v>
      </c>
      <c r="BI9" s="14">
        <v>0.40260508684540403</v>
      </c>
    </row>
    <row r="10" spans="2:61" x14ac:dyDescent="0.35">
      <c r="B10" s="15" t="s">
        <v>176</v>
      </c>
      <c r="C10" s="14">
        <v>0.227652508986639</v>
      </c>
      <c r="D10" s="14">
        <v>0.218971138278168</v>
      </c>
      <c r="E10" s="14">
        <v>0.233660814746074</v>
      </c>
      <c r="F10" s="14"/>
      <c r="G10" s="14">
        <v>0.221736767082099</v>
      </c>
      <c r="H10" s="14">
        <v>0.24810050065811101</v>
      </c>
      <c r="I10" s="14">
        <v>0.226987361518833</v>
      </c>
      <c r="J10" s="14">
        <v>0.213453899435641</v>
      </c>
      <c r="K10" s="14">
        <v>0.17785798698807301</v>
      </c>
      <c r="L10" s="14">
        <v>0.26303602174749802</v>
      </c>
      <c r="M10" s="14"/>
      <c r="N10" s="14">
        <v>0.26060065038580799</v>
      </c>
      <c r="O10" s="14">
        <v>0.22100750567924299</v>
      </c>
      <c r="P10" s="14"/>
      <c r="Q10" s="14">
        <v>0.254149980503661</v>
      </c>
      <c r="R10" s="14">
        <v>0.20194656132463201</v>
      </c>
      <c r="S10" s="14">
        <v>0.192129950819004</v>
      </c>
      <c r="T10" s="14">
        <v>0.33488349520946198</v>
      </c>
      <c r="U10" s="14">
        <v>0.19509407665661099</v>
      </c>
      <c r="V10" s="14">
        <v>0.25991060399384103</v>
      </c>
      <c r="W10" s="14">
        <v>0.17158549382082</v>
      </c>
      <c r="X10" s="14">
        <v>0.21971808310086799</v>
      </c>
      <c r="Y10" s="14">
        <v>0.24863260005429799</v>
      </c>
      <c r="Z10" s="14">
        <v>0.304151186262831</v>
      </c>
      <c r="AA10" s="14"/>
      <c r="AB10" s="14">
        <v>0.228509326636123</v>
      </c>
      <c r="AC10" s="14">
        <v>0.270800681986059</v>
      </c>
      <c r="AD10" s="14">
        <v>0.19964345851854001</v>
      </c>
      <c r="AE10" s="14"/>
      <c r="AF10" s="14">
        <v>0.214255558506355</v>
      </c>
      <c r="AG10" s="14">
        <v>0.22007325021969901</v>
      </c>
      <c r="AH10" s="14">
        <v>0.33501027636616199</v>
      </c>
      <c r="AI10" s="14">
        <v>0.243646170620747</v>
      </c>
      <c r="AJ10" s="14"/>
      <c r="AK10" s="14">
        <v>0.21946037149804001</v>
      </c>
      <c r="AL10" s="14">
        <v>0.196394795143121</v>
      </c>
      <c r="AM10" s="14">
        <v>0.258581142689495</v>
      </c>
      <c r="AN10" s="14">
        <v>0.24955490202656899</v>
      </c>
      <c r="AO10" s="14"/>
      <c r="AP10" s="14">
        <v>0.21258212447229399</v>
      </c>
      <c r="AQ10" s="14">
        <v>0.25164883670944299</v>
      </c>
      <c r="AR10" s="14">
        <v>0.204203824325599</v>
      </c>
      <c r="AS10" s="14"/>
      <c r="AT10" s="14">
        <v>0.209151252517984</v>
      </c>
      <c r="AU10" s="14">
        <v>0.252704138868863</v>
      </c>
      <c r="AV10" s="14">
        <v>0.191329982325291</v>
      </c>
      <c r="AW10" s="14"/>
      <c r="AX10" s="14">
        <v>0.20248267503020001</v>
      </c>
      <c r="AY10" s="14">
        <v>0.228197920818871</v>
      </c>
      <c r="AZ10" s="14">
        <v>0.21995535556665</v>
      </c>
      <c r="BA10" s="14"/>
      <c r="BB10" s="14">
        <v>0.25234015442831698</v>
      </c>
      <c r="BC10" s="14">
        <v>0.21300803601693499</v>
      </c>
      <c r="BD10" s="14"/>
      <c r="BE10" s="14">
        <v>0.23035760083941001</v>
      </c>
      <c r="BF10" s="14">
        <v>0.222740248757195</v>
      </c>
      <c r="BG10" s="14"/>
      <c r="BH10" s="14">
        <v>0.20892031747545101</v>
      </c>
      <c r="BI10" s="14">
        <v>0.232786777846621</v>
      </c>
    </row>
    <row r="11" spans="2:61" x14ac:dyDescent="0.35">
      <c r="B11" s="15" t="s">
        <v>177</v>
      </c>
      <c r="C11" s="14">
        <v>9.4693440996033301E-2</v>
      </c>
      <c r="D11" s="14">
        <v>8.2649860779454298E-2</v>
      </c>
      <c r="E11" s="14">
        <v>0.10420201662877</v>
      </c>
      <c r="F11" s="14"/>
      <c r="G11" s="14">
        <v>7.4194820088499702E-2</v>
      </c>
      <c r="H11" s="14">
        <v>8.8394764183955699E-2</v>
      </c>
      <c r="I11" s="14">
        <v>0.123523046457859</v>
      </c>
      <c r="J11" s="14">
        <v>7.5459052397946202E-2</v>
      </c>
      <c r="K11" s="14">
        <v>8.9958529271726595E-2</v>
      </c>
      <c r="L11" s="14">
        <v>0.10672636614117401</v>
      </c>
      <c r="M11" s="14"/>
      <c r="N11" s="14">
        <v>8.8958845787754801E-2</v>
      </c>
      <c r="O11" s="14">
        <v>9.5849998012828994E-2</v>
      </c>
      <c r="P11" s="14"/>
      <c r="Q11" s="14">
        <v>4.8422811146582E-2</v>
      </c>
      <c r="R11" s="14">
        <v>0.13059129777096701</v>
      </c>
      <c r="S11" s="14">
        <v>8.60411056924167E-2</v>
      </c>
      <c r="T11" s="14">
        <v>0.15812874216134501</v>
      </c>
      <c r="U11" s="14">
        <v>2.3410193624114201E-2</v>
      </c>
      <c r="V11" s="14">
        <v>7.4934499811335098E-2</v>
      </c>
      <c r="W11" s="14">
        <v>0.104874418091309</v>
      </c>
      <c r="X11" s="14">
        <v>7.9478074521224198E-2</v>
      </c>
      <c r="Y11" s="14">
        <v>7.94706766504992E-2</v>
      </c>
      <c r="Z11" s="14">
        <v>0.122875687695447</v>
      </c>
      <c r="AA11" s="14"/>
      <c r="AB11" s="14">
        <v>8.2009474059649104E-2</v>
      </c>
      <c r="AC11" s="14">
        <v>9.4958367856339501E-2</v>
      </c>
      <c r="AD11" s="14">
        <v>9.5998184828681499E-2</v>
      </c>
      <c r="AE11" s="14"/>
      <c r="AF11" s="14">
        <v>7.3455138486037297E-2</v>
      </c>
      <c r="AG11" s="14">
        <v>0.11652851131941599</v>
      </c>
      <c r="AH11" s="14">
        <v>5.5422445936037297E-2</v>
      </c>
      <c r="AI11" s="14">
        <v>0.103217595120283</v>
      </c>
      <c r="AJ11" s="14"/>
      <c r="AK11" s="14">
        <v>6.3487503669259496E-2</v>
      </c>
      <c r="AL11" s="14">
        <v>9.2905242182772907E-2</v>
      </c>
      <c r="AM11" s="14">
        <v>0.15357552228757301</v>
      </c>
      <c r="AN11" s="14">
        <v>0.15913303834099199</v>
      </c>
      <c r="AO11" s="14"/>
      <c r="AP11" s="14">
        <v>7.5460700768656103E-2</v>
      </c>
      <c r="AQ11" s="14">
        <v>8.0170238585120596E-2</v>
      </c>
      <c r="AR11" s="14">
        <v>0.109768413114659</v>
      </c>
      <c r="AS11" s="14"/>
      <c r="AT11" s="14">
        <v>4.7799204223125703E-2</v>
      </c>
      <c r="AU11" s="14">
        <v>9.7617293943113095E-2</v>
      </c>
      <c r="AV11" s="14">
        <v>9.9752460446365099E-2</v>
      </c>
      <c r="AW11" s="14"/>
      <c r="AX11" s="14">
        <v>3.9552640758699603E-2</v>
      </c>
      <c r="AY11" s="14">
        <v>9.6565224411581593E-2</v>
      </c>
      <c r="AZ11" s="14">
        <v>0.108669839840331</v>
      </c>
      <c r="BA11" s="14"/>
      <c r="BB11" s="14">
        <v>0.11154495704902601</v>
      </c>
      <c r="BC11" s="14">
        <v>0.10730203127180001</v>
      </c>
      <c r="BD11" s="14"/>
      <c r="BE11" s="14">
        <v>9.1178313233713601E-2</v>
      </c>
      <c r="BF11" s="14">
        <v>0.10107667056754301</v>
      </c>
      <c r="BG11" s="14"/>
      <c r="BH11" s="14">
        <v>8.4271156862222599E-2</v>
      </c>
      <c r="BI11" s="14">
        <v>9.7550063983586996E-2</v>
      </c>
    </row>
    <row r="12" spans="2:61" x14ac:dyDescent="0.35">
      <c r="B12" s="15" t="s">
        <v>178</v>
      </c>
      <c r="C12" s="14">
        <v>9.9913938795488696E-2</v>
      </c>
      <c r="D12" s="14">
        <v>0.114108591284844</v>
      </c>
      <c r="E12" s="14">
        <v>8.5874461702254296E-2</v>
      </c>
      <c r="F12" s="14"/>
      <c r="G12" s="14">
        <v>0.16418829682302999</v>
      </c>
      <c r="H12" s="14">
        <v>0.12045559959714899</v>
      </c>
      <c r="I12" s="14">
        <v>9.7348894938103794E-2</v>
      </c>
      <c r="J12" s="14">
        <v>8.0747663446470899E-2</v>
      </c>
      <c r="K12" s="14">
        <v>6.4319344091103403E-2</v>
      </c>
      <c r="L12" s="14">
        <v>7.8231032459825503E-2</v>
      </c>
      <c r="M12" s="14"/>
      <c r="N12" s="14">
        <v>8.6380994223907506E-2</v>
      </c>
      <c r="O12" s="14">
        <v>0.10264327215446301</v>
      </c>
      <c r="P12" s="14"/>
      <c r="Q12" s="14">
        <v>0.106568797204374</v>
      </c>
      <c r="R12" s="14">
        <v>0.14869913017307201</v>
      </c>
      <c r="S12" s="14">
        <v>9.0988849886377496E-2</v>
      </c>
      <c r="T12" s="14">
        <v>0.113955656722685</v>
      </c>
      <c r="U12" s="14">
        <v>7.2732462961821495E-2</v>
      </c>
      <c r="V12" s="14">
        <v>8.6676173600629097E-2</v>
      </c>
      <c r="W12" s="14">
        <v>9.9655873784652002E-2</v>
      </c>
      <c r="X12" s="14">
        <v>5.0947504145518997E-2</v>
      </c>
      <c r="Y12" s="14">
        <v>0.101173486416341</v>
      </c>
      <c r="Z12" s="14">
        <v>0</v>
      </c>
      <c r="AA12" s="14"/>
      <c r="AB12" s="14">
        <v>7.4108022614493799E-2</v>
      </c>
      <c r="AC12" s="14">
        <v>0.12147514684638799</v>
      </c>
      <c r="AD12" s="14">
        <v>0.11827294608434399</v>
      </c>
      <c r="AE12" s="14"/>
      <c r="AF12" s="14">
        <v>8.8702195041211906E-2</v>
      </c>
      <c r="AG12" s="14">
        <v>0.118264569831282</v>
      </c>
      <c r="AH12" s="14">
        <v>0.10063414949463299</v>
      </c>
      <c r="AI12" s="14">
        <v>8.7269554984960598E-2</v>
      </c>
      <c r="AJ12" s="14"/>
      <c r="AK12" s="14">
        <v>6.5143206955973296E-2</v>
      </c>
      <c r="AL12" s="14">
        <v>0.13945622548386699</v>
      </c>
      <c r="AM12" s="14">
        <v>0.120731236597312</v>
      </c>
      <c r="AN12" s="14">
        <v>8.0341710939307504E-2</v>
      </c>
      <c r="AO12" s="14"/>
      <c r="AP12" s="14">
        <v>6.9845042001521807E-2</v>
      </c>
      <c r="AQ12" s="14">
        <v>9.9676263410899704E-2</v>
      </c>
      <c r="AR12" s="14">
        <v>0.10302489483569501</v>
      </c>
      <c r="AS12" s="14"/>
      <c r="AT12" s="14">
        <v>9.2195761565112305E-2</v>
      </c>
      <c r="AU12" s="14">
        <v>0.10441977468276099</v>
      </c>
      <c r="AV12" s="14">
        <v>8.5503781182471997E-2</v>
      </c>
      <c r="AW12" s="14"/>
      <c r="AX12" s="14">
        <v>8.75479151477426E-2</v>
      </c>
      <c r="AY12" s="14">
        <v>8.2645387942235804E-2</v>
      </c>
      <c r="AZ12" s="14">
        <v>0.11807771265295799</v>
      </c>
      <c r="BA12" s="14"/>
      <c r="BB12" s="14">
        <v>7.2808082220124803E-2</v>
      </c>
      <c r="BC12" s="14">
        <v>0.116264265242794</v>
      </c>
      <c r="BD12" s="14"/>
      <c r="BE12" s="14">
        <v>0.10598846444988499</v>
      </c>
      <c r="BF12" s="14">
        <v>8.8883019178373296E-2</v>
      </c>
      <c r="BG12" s="14"/>
      <c r="BH12" s="14">
        <v>8.0878334869049801E-2</v>
      </c>
      <c r="BI12" s="14">
        <v>0.10513136935678299</v>
      </c>
    </row>
    <row r="13" spans="2:61" x14ac:dyDescent="0.35">
      <c r="B13" s="15" t="s">
        <v>113</v>
      </c>
      <c r="C13" s="20">
        <v>0.17117089877056799</v>
      </c>
      <c r="D13" s="20">
        <v>0.15985999163200601</v>
      </c>
      <c r="E13" s="20">
        <v>0.18264083400690001</v>
      </c>
      <c r="F13" s="20"/>
      <c r="G13" s="20">
        <v>0.20576319577881799</v>
      </c>
      <c r="H13" s="20">
        <v>0.11844987967552099</v>
      </c>
      <c r="I13" s="20">
        <v>0.18792299945716101</v>
      </c>
      <c r="J13" s="20">
        <v>0.206046415172155</v>
      </c>
      <c r="K13" s="20">
        <v>0.18307924485587801</v>
      </c>
      <c r="L13" s="20">
        <v>0.14142026575889399</v>
      </c>
      <c r="M13" s="20"/>
      <c r="N13" s="20">
        <v>0.114734737854741</v>
      </c>
      <c r="O13" s="20">
        <v>0.18255298164434799</v>
      </c>
      <c r="P13" s="20"/>
      <c r="Q13" s="20">
        <v>0.21718689670109001</v>
      </c>
      <c r="R13" s="20">
        <v>0.182697859187022</v>
      </c>
      <c r="S13" s="20">
        <v>0.14653930439836099</v>
      </c>
      <c r="T13" s="20">
        <v>0.10772855479360301</v>
      </c>
      <c r="U13" s="20">
        <v>0.31869041872211401</v>
      </c>
      <c r="V13" s="20">
        <v>0.118319319686454</v>
      </c>
      <c r="W13" s="20">
        <v>0.18936400861792901</v>
      </c>
      <c r="X13" s="20">
        <v>0.12800948247359401</v>
      </c>
      <c r="Y13" s="20">
        <v>0.156992836556615</v>
      </c>
      <c r="Z13" s="20">
        <v>0.30303701521715998</v>
      </c>
      <c r="AA13" s="20"/>
      <c r="AB13" s="20">
        <v>0.102889349324501</v>
      </c>
      <c r="AC13" s="20">
        <v>0.13515419218778399</v>
      </c>
      <c r="AD13" s="20">
        <v>0.221441612448432</v>
      </c>
      <c r="AE13" s="20"/>
      <c r="AF13" s="20">
        <v>0.11304793293165</v>
      </c>
      <c r="AG13" s="20">
        <v>0.22622849544702101</v>
      </c>
      <c r="AH13" s="20">
        <v>0.161409467751011</v>
      </c>
      <c r="AI13" s="20">
        <v>0.18762433272918799</v>
      </c>
      <c r="AJ13" s="20"/>
      <c r="AK13" s="20">
        <v>0.14314333850122299</v>
      </c>
      <c r="AL13" s="20">
        <v>0.20728123662464801</v>
      </c>
      <c r="AM13" s="20">
        <v>0.16879292172743099</v>
      </c>
      <c r="AN13" s="20">
        <v>0.17220726842599801</v>
      </c>
      <c r="AO13" s="20"/>
      <c r="AP13" s="20">
        <v>0.11799843692202901</v>
      </c>
      <c r="AQ13" s="20">
        <v>0.111199926480908</v>
      </c>
      <c r="AR13" s="20">
        <v>0.24001252991421701</v>
      </c>
      <c r="AS13" s="20"/>
      <c r="AT13" s="20">
        <v>0.12923314547831899</v>
      </c>
      <c r="AU13" s="20">
        <v>0.16387513277542301</v>
      </c>
      <c r="AV13" s="20">
        <v>0.28018124494005198</v>
      </c>
      <c r="AW13" s="20"/>
      <c r="AX13" s="20">
        <v>0.14073564162228</v>
      </c>
      <c r="AY13" s="20">
        <v>0.14008663416988401</v>
      </c>
      <c r="AZ13" s="20">
        <v>0.24836797251392201</v>
      </c>
      <c r="BA13" s="20"/>
      <c r="BB13" s="20">
        <v>0.15183680903639599</v>
      </c>
      <c r="BC13" s="20">
        <v>0.15412103838809399</v>
      </c>
      <c r="BD13" s="20"/>
      <c r="BE13" s="20">
        <v>0.156929752099604</v>
      </c>
      <c r="BF13" s="20">
        <v>0.197031838886814</v>
      </c>
      <c r="BG13" s="20"/>
      <c r="BH13" s="20">
        <v>0.20489801154992801</v>
      </c>
      <c r="BI13" s="20">
        <v>0.161926701967605</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0.29126108480948798</v>
      </c>
      <c r="D9" s="14">
        <v>0.26342504623630503</v>
      </c>
      <c r="E9" s="14">
        <v>0.31701129354754998</v>
      </c>
      <c r="F9" s="14"/>
      <c r="G9" s="14">
        <v>0.35284327761233097</v>
      </c>
      <c r="H9" s="14">
        <v>0.32839639123262399</v>
      </c>
      <c r="I9" s="14">
        <v>0.34239349746650499</v>
      </c>
      <c r="J9" s="14">
        <v>0.25140959818074599</v>
      </c>
      <c r="K9" s="14">
        <v>0.219380161454133</v>
      </c>
      <c r="L9" s="14">
        <v>0.23950642081458301</v>
      </c>
      <c r="M9" s="14"/>
      <c r="N9" s="14">
        <v>0.26448628654975798</v>
      </c>
      <c r="O9" s="14">
        <v>0.29666104412237398</v>
      </c>
      <c r="P9" s="14"/>
      <c r="Q9" s="14">
        <v>0.34131308601729798</v>
      </c>
      <c r="R9" s="14">
        <v>0.30990308084700602</v>
      </c>
      <c r="S9" s="14">
        <v>0.308595084174762</v>
      </c>
      <c r="T9" s="14">
        <v>0.17455874969912299</v>
      </c>
      <c r="U9" s="14">
        <v>0.34130599448632398</v>
      </c>
      <c r="V9" s="14">
        <v>0.319055747834741</v>
      </c>
      <c r="W9" s="14">
        <v>0.28373048954720598</v>
      </c>
      <c r="X9" s="14">
        <v>0.228102984917466</v>
      </c>
      <c r="Y9" s="14">
        <v>0.29817440840660198</v>
      </c>
      <c r="Z9" s="14">
        <v>0.29275731002918298</v>
      </c>
      <c r="AA9" s="14"/>
      <c r="AB9" s="14">
        <v>0.37938705312139098</v>
      </c>
      <c r="AC9" s="14">
        <v>0.247789636950033</v>
      </c>
      <c r="AD9" s="14">
        <v>0.25801342486774798</v>
      </c>
      <c r="AE9" s="14"/>
      <c r="AF9" s="14">
        <v>0.36946628695010297</v>
      </c>
      <c r="AG9" s="14">
        <v>0.25313322009644701</v>
      </c>
      <c r="AH9" s="14">
        <v>0.12497832066390099</v>
      </c>
      <c r="AI9" s="14">
        <v>0.24857414108686399</v>
      </c>
      <c r="AJ9" s="14"/>
      <c r="AK9" s="14">
        <v>0.37885626188708699</v>
      </c>
      <c r="AL9" s="14">
        <v>0.24093178026039999</v>
      </c>
      <c r="AM9" s="14">
        <v>0.22152409040250801</v>
      </c>
      <c r="AN9" s="14">
        <v>0.34509653483500202</v>
      </c>
      <c r="AO9" s="14"/>
      <c r="AP9" s="14">
        <v>0.46433137003128799</v>
      </c>
      <c r="AQ9" s="14">
        <v>0.318054565617929</v>
      </c>
      <c r="AR9" s="14">
        <v>0.23144166620039</v>
      </c>
      <c r="AS9" s="14"/>
      <c r="AT9" s="14">
        <v>0.38250316901505399</v>
      </c>
      <c r="AU9" s="14">
        <v>0.282888181603205</v>
      </c>
      <c r="AV9" s="14">
        <v>0.21811302302991001</v>
      </c>
      <c r="AW9" s="14"/>
      <c r="AX9" s="14">
        <v>0.45569078537688801</v>
      </c>
      <c r="AY9" s="14">
        <v>0.303113065611199</v>
      </c>
      <c r="AZ9" s="14">
        <v>0.21149616667510401</v>
      </c>
      <c r="BA9" s="14"/>
      <c r="BB9" s="14">
        <v>0.31933191014873002</v>
      </c>
      <c r="BC9" s="14">
        <v>0.253434175655535</v>
      </c>
      <c r="BD9" s="14"/>
      <c r="BE9" s="14">
        <v>0.30507423553608498</v>
      </c>
      <c r="BF9" s="14">
        <v>0.26617735580853902</v>
      </c>
      <c r="BG9" s="14"/>
      <c r="BH9" s="14">
        <v>0.27967857336213298</v>
      </c>
      <c r="BI9" s="14">
        <v>0.29443571217804898</v>
      </c>
    </row>
    <row r="10" spans="2:61" x14ac:dyDescent="0.35">
      <c r="B10" s="15" t="s">
        <v>335</v>
      </c>
      <c r="C10" s="14">
        <v>0.324221033839102</v>
      </c>
      <c r="D10" s="14">
        <v>0.32847881750560598</v>
      </c>
      <c r="E10" s="14">
        <v>0.32082030980972498</v>
      </c>
      <c r="F10" s="14"/>
      <c r="G10" s="14">
        <v>0.31536383039737997</v>
      </c>
      <c r="H10" s="14">
        <v>0.34154960463525202</v>
      </c>
      <c r="I10" s="14">
        <v>0.27507626432119298</v>
      </c>
      <c r="J10" s="14">
        <v>0.359834217077656</v>
      </c>
      <c r="K10" s="14">
        <v>0.35565895992790802</v>
      </c>
      <c r="L10" s="14">
        <v>0.30799352177742201</v>
      </c>
      <c r="M10" s="14"/>
      <c r="N10" s="14">
        <v>0.39202429208646</v>
      </c>
      <c r="O10" s="14">
        <v>0.31054642713375302</v>
      </c>
      <c r="P10" s="14"/>
      <c r="Q10" s="14">
        <v>0.25925140249879802</v>
      </c>
      <c r="R10" s="14">
        <v>0.26424591877003101</v>
      </c>
      <c r="S10" s="14">
        <v>0.42326587757610301</v>
      </c>
      <c r="T10" s="14">
        <v>0.424159871996524</v>
      </c>
      <c r="U10" s="14">
        <v>0.29785443746374102</v>
      </c>
      <c r="V10" s="14">
        <v>0.417146892885492</v>
      </c>
      <c r="W10" s="14">
        <v>0.29082802767155103</v>
      </c>
      <c r="X10" s="14">
        <v>0.38543453542960798</v>
      </c>
      <c r="Y10" s="14">
        <v>0.30187071812583099</v>
      </c>
      <c r="Z10" s="14">
        <v>0.21285354843137599</v>
      </c>
      <c r="AA10" s="14"/>
      <c r="AB10" s="14">
        <v>0.35892327616710001</v>
      </c>
      <c r="AC10" s="14">
        <v>0.38703676853096702</v>
      </c>
      <c r="AD10" s="14">
        <v>0.29586977360205102</v>
      </c>
      <c r="AE10" s="14"/>
      <c r="AF10" s="14">
        <v>0.34971332254600301</v>
      </c>
      <c r="AG10" s="14">
        <v>0.29759466138379997</v>
      </c>
      <c r="AH10" s="14">
        <v>0.39652075391849501</v>
      </c>
      <c r="AI10" s="14">
        <v>0.31865030861554</v>
      </c>
      <c r="AJ10" s="14"/>
      <c r="AK10" s="14">
        <v>0.372240406309858</v>
      </c>
      <c r="AL10" s="14">
        <v>0.32771123353484499</v>
      </c>
      <c r="AM10" s="14">
        <v>0.30218376240655997</v>
      </c>
      <c r="AN10" s="14">
        <v>0.24928987883018</v>
      </c>
      <c r="AO10" s="14"/>
      <c r="AP10" s="14">
        <v>0.353820571382158</v>
      </c>
      <c r="AQ10" s="14">
        <v>0.40805034015584302</v>
      </c>
      <c r="AR10" s="14">
        <v>0.255192726068799</v>
      </c>
      <c r="AS10" s="14"/>
      <c r="AT10" s="14">
        <v>0.35459334229801098</v>
      </c>
      <c r="AU10" s="14">
        <v>0.32605978095087901</v>
      </c>
      <c r="AV10" s="14">
        <v>0.34176135005896302</v>
      </c>
      <c r="AW10" s="14"/>
      <c r="AX10" s="14">
        <v>0.33333381884181101</v>
      </c>
      <c r="AY10" s="14">
        <v>0.34152072342086898</v>
      </c>
      <c r="AZ10" s="14">
        <v>0.32496552046788002</v>
      </c>
      <c r="BA10" s="14"/>
      <c r="BB10" s="14">
        <v>0.34528791247677798</v>
      </c>
      <c r="BC10" s="14">
        <v>0.32764391083519201</v>
      </c>
      <c r="BD10" s="14"/>
      <c r="BE10" s="14">
        <v>0.338857226365608</v>
      </c>
      <c r="BF10" s="14">
        <v>0.29764271769623502</v>
      </c>
      <c r="BG10" s="14"/>
      <c r="BH10" s="14">
        <v>0.30525184194767702</v>
      </c>
      <c r="BI10" s="14">
        <v>0.32942026165871002</v>
      </c>
    </row>
    <row r="11" spans="2:61" x14ac:dyDescent="0.35">
      <c r="B11" s="15" t="s">
        <v>336</v>
      </c>
      <c r="C11" s="14">
        <v>0.16009803080055099</v>
      </c>
      <c r="D11" s="14">
        <v>0.16438421239107201</v>
      </c>
      <c r="E11" s="14">
        <v>0.153385285649528</v>
      </c>
      <c r="F11" s="14"/>
      <c r="G11" s="14">
        <v>0.18199328615611601</v>
      </c>
      <c r="H11" s="14">
        <v>0.13299211494317301</v>
      </c>
      <c r="I11" s="14">
        <v>0.16066002577958399</v>
      </c>
      <c r="J11" s="14">
        <v>0.13695210385565801</v>
      </c>
      <c r="K11" s="14">
        <v>0.16350025505619201</v>
      </c>
      <c r="L11" s="14">
        <v>0.19422830639858299</v>
      </c>
      <c r="M11" s="14"/>
      <c r="N11" s="14">
        <v>0.126596730571025</v>
      </c>
      <c r="O11" s="14">
        <v>0.166854595552725</v>
      </c>
      <c r="P11" s="14"/>
      <c r="Q11" s="14">
        <v>0.191880513900649</v>
      </c>
      <c r="R11" s="14">
        <v>0.169782929072952</v>
      </c>
      <c r="S11" s="14">
        <v>7.5864142818979505E-2</v>
      </c>
      <c r="T11" s="14">
        <v>0.218416869827496</v>
      </c>
      <c r="U11" s="14">
        <v>5.8126106477267403E-2</v>
      </c>
      <c r="V11" s="14">
        <v>0.12941949630948299</v>
      </c>
      <c r="W11" s="14">
        <v>0.17458145978748699</v>
      </c>
      <c r="X11" s="14">
        <v>0.176183523800298</v>
      </c>
      <c r="Y11" s="14">
        <v>0.16260985613130099</v>
      </c>
      <c r="Z11" s="14">
        <v>0.25569303642565999</v>
      </c>
      <c r="AA11" s="14"/>
      <c r="AB11" s="14">
        <v>0.13816412751490101</v>
      </c>
      <c r="AC11" s="14">
        <v>0.16412935063953901</v>
      </c>
      <c r="AD11" s="14">
        <v>0.16164792434992101</v>
      </c>
      <c r="AE11" s="14"/>
      <c r="AF11" s="14">
        <v>0.13136819397866101</v>
      </c>
      <c r="AG11" s="14">
        <v>0.16467035875758301</v>
      </c>
      <c r="AH11" s="14">
        <v>0.20182593872120699</v>
      </c>
      <c r="AI11" s="14">
        <v>0.22174849185755199</v>
      </c>
      <c r="AJ11" s="14"/>
      <c r="AK11" s="14">
        <v>0.134023632882488</v>
      </c>
      <c r="AL11" s="14">
        <v>0.14972632083012999</v>
      </c>
      <c r="AM11" s="14">
        <v>0.229469318039701</v>
      </c>
      <c r="AN11" s="14">
        <v>9.3421238838649695E-2</v>
      </c>
      <c r="AO11" s="14"/>
      <c r="AP11" s="14">
        <v>0.13814874280511999</v>
      </c>
      <c r="AQ11" s="14">
        <v>0.14453277530477701</v>
      </c>
      <c r="AR11" s="14">
        <v>0.185407443438384</v>
      </c>
      <c r="AS11" s="14"/>
      <c r="AT11" s="14">
        <v>0.114499303271702</v>
      </c>
      <c r="AU11" s="14">
        <v>0.18157730745039999</v>
      </c>
      <c r="AV11" s="14">
        <v>0.13994786464121001</v>
      </c>
      <c r="AW11" s="14"/>
      <c r="AX11" s="14">
        <v>9.6112680204242407E-2</v>
      </c>
      <c r="AY11" s="14">
        <v>0.161944372806541</v>
      </c>
      <c r="AZ11" s="14">
        <v>0.17322559917756</v>
      </c>
      <c r="BA11" s="14"/>
      <c r="BB11" s="14">
        <v>0.14089939541952101</v>
      </c>
      <c r="BC11" s="14">
        <v>0.17176970355257201</v>
      </c>
      <c r="BD11" s="14"/>
      <c r="BE11" s="14">
        <v>0.15081435981128799</v>
      </c>
      <c r="BF11" s="14">
        <v>0.176956537005096</v>
      </c>
      <c r="BG11" s="14"/>
      <c r="BH11" s="14">
        <v>0.18762226367340901</v>
      </c>
      <c r="BI11" s="14">
        <v>0.15255396892986101</v>
      </c>
    </row>
    <row r="12" spans="2:61" x14ac:dyDescent="0.35">
      <c r="B12" s="15" t="s">
        <v>337</v>
      </c>
      <c r="C12" s="14">
        <v>9.3462217328442301E-2</v>
      </c>
      <c r="D12" s="14">
        <v>9.8827146216104694E-2</v>
      </c>
      <c r="E12" s="14">
        <v>8.9349934146342402E-2</v>
      </c>
      <c r="F12" s="14"/>
      <c r="G12" s="14">
        <v>6.6189074506080706E-2</v>
      </c>
      <c r="H12" s="14">
        <v>9.4047596775330894E-2</v>
      </c>
      <c r="I12" s="14">
        <v>9.9865149160713498E-2</v>
      </c>
      <c r="J12" s="14">
        <v>8.5832098928399603E-2</v>
      </c>
      <c r="K12" s="14">
        <v>0.11887131853487599</v>
      </c>
      <c r="L12" s="14">
        <v>9.3502543194741897E-2</v>
      </c>
      <c r="M12" s="14"/>
      <c r="N12" s="14">
        <v>0.11045805043142901</v>
      </c>
      <c r="O12" s="14">
        <v>9.0034486282461801E-2</v>
      </c>
      <c r="P12" s="14"/>
      <c r="Q12" s="14">
        <v>4.9078727235723402E-2</v>
      </c>
      <c r="R12" s="14">
        <v>0.12827668766877301</v>
      </c>
      <c r="S12" s="14">
        <v>5.4156706909453303E-2</v>
      </c>
      <c r="T12" s="14">
        <v>0.13530115493659101</v>
      </c>
      <c r="U12" s="14">
        <v>2.4220328921809201E-2</v>
      </c>
      <c r="V12" s="14">
        <v>5.3322907395204101E-2</v>
      </c>
      <c r="W12" s="14">
        <v>0.1128316601061</v>
      </c>
      <c r="X12" s="14">
        <v>6.7059237321650506E-2</v>
      </c>
      <c r="Y12" s="14">
        <v>0.112466700153998</v>
      </c>
      <c r="Z12" s="14">
        <v>4.5753545919859702E-2</v>
      </c>
      <c r="AA12" s="14"/>
      <c r="AB12" s="14">
        <v>3.6120445600004498E-2</v>
      </c>
      <c r="AC12" s="14">
        <v>0.112160183944989</v>
      </c>
      <c r="AD12" s="14">
        <v>0.120304824508238</v>
      </c>
      <c r="AE12" s="14"/>
      <c r="AF12" s="14">
        <v>6.7270118637717105E-2</v>
      </c>
      <c r="AG12" s="14">
        <v>0.119032903236749</v>
      </c>
      <c r="AH12" s="14">
        <v>0.13738330014649699</v>
      </c>
      <c r="AI12" s="14">
        <v>7.5425987276118406E-2</v>
      </c>
      <c r="AJ12" s="14"/>
      <c r="AK12" s="14">
        <v>3.8363665364581002E-2</v>
      </c>
      <c r="AL12" s="14">
        <v>0.121979561138022</v>
      </c>
      <c r="AM12" s="14">
        <v>0.124622991290983</v>
      </c>
      <c r="AN12" s="14">
        <v>7.2717598215868498E-2</v>
      </c>
      <c r="AO12" s="14"/>
      <c r="AP12" s="14">
        <v>6.6786994313257596E-3</v>
      </c>
      <c r="AQ12" s="14">
        <v>7.2282947452406501E-2</v>
      </c>
      <c r="AR12" s="14">
        <v>0.14579078956675601</v>
      </c>
      <c r="AS12" s="14"/>
      <c r="AT12" s="14">
        <v>7.2165124177588705E-2</v>
      </c>
      <c r="AU12" s="14">
        <v>8.5248512607196403E-2</v>
      </c>
      <c r="AV12" s="14">
        <v>0.13385236542846099</v>
      </c>
      <c r="AW12" s="14"/>
      <c r="AX12" s="14">
        <v>2.48161495250654E-2</v>
      </c>
      <c r="AY12" s="14">
        <v>8.9509362797354206E-2</v>
      </c>
      <c r="AZ12" s="14">
        <v>0.12832723046414801</v>
      </c>
      <c r="BA12" s="14"/>
      <c r="BB12" s="14">
        <v>9.8792365779063501E-2</v>
      </c>
      <c r="BC12" s="14">
        <v>0.11655685835688399</v>
      </c>
      <c r="BD12" s="14"/>
      <c r="BE12" s="14">
        <v>9.35600689617508E-2</v>
      </c>
      <c r="BF12" s="14">
        <v>9.3284525511362307E-2</v>
      </c>
      <c r="BG12" s="14"/>
      <c r="BH12" s="14">
        <v>6.8062012329301605E-2</v>
      </c>
      <c r="BI12" s="14">
        <v>0.100424108652604</v>
      </c>
    </row>
    <row r="13" spans="2:61" x14ac:dyDescent="0.35">
      <c r="B13" s="15" t="s">
        <v>338</v>
      </c>
      <c r="C13" s="14">
        <v>8.7774723923415093E-2</v>
      </c>
      <c r="D13" s="14">
        <v>0.10891888058659201</v>
      </c>
      <c r="E13" s="14">
        <v>6.94339195142223E-2</v>
      </c>
      <c r="F13" s="14"/>
      <c r="G13" s="14">
        <v>4.2769765863691897E-2</v>
      </c>
      <c r="H13" s="14">
        <v>6.8166545133577797E-2</v>
      </c>
      <c r="I13" s="14">
        <v>8.3528576713270006E-2</v>
      </c>
      <c r="J13" s="14">
        <v>0.100166361858397</v>
      </c>
      <c r="K13" s="14">
        <v>9.3779041603060095E-2</v>
      </c>
      <c r="L13" s="14">
        <v>0.13187837824788401</v>
      </c>
      <c r="M13" s="14"/>
      <c r="N13" s="14">
        <v>9.3164468561397595E-2</v>
      </c>
      <c r="O13" s="14">
        <v>8.6687716601468998E-2</v>
      </c>
      <c r="P13" s="14"/>
      <c r="Q13" s="14">
        <v>2.03220214651397E-2</v>
      </c>
      <c r="R13" s="14">
        <v>8.2674475898953895E-2</v>
      </c>
      <c r="S13" s="14">
        <v>8.0727284793673401E-2</v>
      </c>
      <c r="T13" s="14">
        <v>4.7563353540266202E-2</v>
      </c>
      <c r="U13" s="14">
        <v>0.20882761404452299</v>
      </c>
      <c r="V13" s="14">
        <v>6.9865480261367699E-2</v>
      </c>
      <c r="W13" s="14">
        <v>0.101846150769121</v>
      </c>
      <c r="X13" s="14">
        <v>6.2911830121783793E-2</v>
      </c>
      <c r="Y13" s="14">
        <v>0.118745809358331</v>
      </c>
      <c r="Z13" s="14">
        <v>0.132192764052283</v>
      </c>
      <c r="AA13" s="14"/>
      <c r="AB13" s="14">
        <v>7.0276198546872198E-2</v>
      </c>
      <c r="AC13" s="14">
        <v>5.6675542321631502E-2</v>
      </c>
      <c r="AD13" s="14">
        <v>0.13136363172474799</v>
      </c>
      <c r="AE13" s="14"/>
      <c r="AF13" s="14">
        <v>5.3477309593619099E-2</v>
      </c>
      <c r="AG13" s="14">
        <v>0.13076733249284</v>
      </c>
      <c r="AH13" s="14">
        <v>6.2803005623200195E-2</v>
      </c>
      <c r="AI13" s="14">
        <v>8.0083563338737396E-2</v>
      </c>
      <c r="AJ13" s="14"/>
      <c r="AK13" s="14">
        <v>5.3691732849651799E-2</v>
      </c>
      <c r="AL13" s="14">
        <v>0.14006903052915501</v>
      </c>
      <c r="AM13" s="14">
        <v>7.1556135679608099E-2</v>
      </c>
      <c r="AN13" s="14">
        <v>0</v>
      </c>
      <c r="AO13" s="14"/>
      <c r="AP13" s="14">
        <v>2.7331073949892301E-2</v>
      </c>
      <c r="AQ13" s="14">
        <v>3.24365528075857E-2</v>
      </c>
      <c r="AR13" s="14">
        <v>0.14910413738109299</v>
      </c>
      <c r="AS13" s="14"/>
      <c r="AT13" s="14">
        <v>5.57484493462648E-2</v>
      </c>
      <c r="AU13" s="14">
        <v>9.40210961074473E-2</v>
      </c>
      <c r="AV13" s="14">
        <v>0.140950435979914</v>
      </c>
      <c r="AW13" s="14"/>
      <c r="AX13" s="14">
        <v>7.6913925974384706E-2</v>
      </c>
      <c r="AY13" s="14">
        <v>6.8312648533434106E-2</v>
      </c>
      <c r="AZ13" s="14">
        <v>0.13711453309476301</v>
      </c>
      <c r="BA13" s="14"/>
      <c r="BB13" s="14">
        <v>8.8884892971327401E-2</v>
      </c>
      <c r="BC13" s="14">
        <v>8.5241774174701399E-2</v>
      </c>
      <c r="BD13" s="14"/>
      <c r="BE13" s="14">
        <v>9.04430699357687E-2</v>
      </c>
      <c r="BF13" s="14">
        <v>8.2929191605740402E-2</v>
      </c>
      <c r="BG13" s="14"/>
      <c r="BH13" s="14">
        <v>8.9508570043263E-2</v>
      </c>
      <c r="BI13" s="14">
        <v>8.7299497512462604E-2</v>
      </c>
    </row>
    <row r="14" spans="2:61" x14ac:dyDescent="0.35">
      <c r="B14" s="15" t="s">
        <v>86</v>
      </c>
      <c r="C14" s="20">
        <v>4.3182909299001301E-2</v>
      </c>
      <c r="D14" s="20">
        <v>3.5965897064320601E-2</v>
      </c>
      <c r="E14" s="20">
        <v>4.9999257332632302E-2</v>
      </c>
      <c r="F14" s="20"/>
      <c r="G14" s="20">
        <v>4.0840765464401303E-2</v>
      </c>
      <c r="H14" s="20">
        <v>3.4847747280042897E-2</v>
      </c>
      <c r="I14" s="20">
        <v>3.8476486558734903E-2</v>
      </c>
      <c r="J14" s="20">
        <v>6.58056200991428E-2</v>
      </c>
      <c r="K14" s="20">
        <v>4.88102634238314E-2</v>
      </c>
      <c r="L14" s="20">
        <v>3.2890829566785802E-2</v>
      </c>
      <c r="M14" s="20"/>
      <c r="N14" s="20">
        <v>1.32701717999304E-2</v>
      </c>
      <c r="O14" s="20">
        <v>4.9215730307217299E-2</v>
      </c>
      <c r="P14" s="20"/>
      <c r="Q14" s="20">
        <v>0.138154248882392</v>
      </c>
      <c r="R14" s="20">
        <v>4.5116907742283698E-2</v>
      </c>
      <c r="S14" s="20">
        <v>5.7390903727029402E-2</v>
      </c>
      <c r="T14" s="20">
        <v>0</v>
      </c>
      <c r="U14" s="20">
        <v>6.9665518606334798E-2</v>
      </c>
      <c r="V14" s="20">
        <v>1.1189475313712101E-2</v>
      </c>
      <c r="W14" s="20">
        <v>3.6182212118535E-2</v>
      </c>
      <c r="X14" s="20">
        <v>8.0307888409194103E-2</v>
      </c>
      <c r="Y14" s="20">
        <v>6.1325078239373903E-3</v>
      </c>
      <c r="Z14" s="20">
        <v>6.0749795141638398E-2</v>
      </c>
      <c r="AA14" s="20"/>
      <c r="AB14" s="20">
        <v>1.71288990497304E-2</v>
      </c>
      <c r="AC14" s="20">
        <v>3.2208517612840298E-2</v>
      </c>
      <c r="AD14" s="20">
        <v>3.2800420947295503E-2</v>
      </c>
      <c r="AE14" s="20"/>
      <c r="AF14" s="20">
        <v>2.8704768293896701E-2</v>
      </c>
      <c r="AG14" s="20">
        <v>3.48015240325808E-2</v>
      </c>
      <c r="AH14" s="20">
        <v>7.6488680926700497E-2</v>
      </c>
      <c r="AI14" s="20">
        <v>5.5517507825188397E-2</v>
      </c>
      <c r="AJ14" s="20"/>
      <c r="AK14" s="20">
        <v>2.2824300706334E-2</v>
      </c>
      <c r="AL14" s="20">
        <v>1.95820737074489E-2</v>
      </c>
      <c r="AM14" s="20">
        <v>5.0643702180640598E-2</v>
      </c>
      <c r="AN14" s="20">
        <v>0.23947474928029999</v>
      </c>
      <c r="AO14" s="20"/>
      <c r="AP14" s="20">
        <v>9.6895424002162393E-3</v>
      </c>
      <c r="AQ14" s="20">
        <v>2.46428186614592E-2</v>
      </c>
      <c r="AR14" s="20">
        <v>3.3063237344576599E-2</v>
      </c>
      <c r="AS14" s="20"/>
      <c r="AT14" s="20">
        <v>2.04906118913795E-2</v>
      </c>
      <c r="AU14" s="20">
        <v>3.0205121280871799E-2</v>
      </c>
      <c r="AV14" s="20">
        <v>2.5374960861541101E-2</v>
      </c>
      <c r="AW14" s="20"/>
      <c r="AX14" s="20">
        <v>1.31326400776087E-2</v>
      </c>
      <c r="AY14" s="20">
        <v>3.5599826830602498E-2</v>
      </c>
      <c r="AZ14" s="20">
        <v>2.4870950120545601E-2</v>
      </c>
      <c r="BA14" s="20"/>
      <c r="BB14" s="20">
        <v>6.8035232045809196E-3</v>
      </c>
      <c r="BC14" s="20">
        <v>4.53535774251154E-2</v>
      </c>
      <c r="BD14" s="20"/>
      <c r="BE14" s="20">
        <v>2.1251039389498998E-2</v>
      </c>
      <c r="BF14" s="20">
        <v>8.3009672373027796E-2</v>
      </c>
      <c r="BG14" s="20"/>
      <c r="BH14" s="20">
        <v>6.9876738644216799E-2</v>
      </c>
      <c r="BI14" s="20">
        <v>3.5866451068314299E-2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0.31786768207829502</v>
      </c>
      <c r="D9" s="14">
        <v>0.29515216368054797</v>
      </c>
      <c r="E9" s="14">
        <v>0.33513999821842499</v>
      </c>
      <c r="F9" s="14"/>
      <c r="G9" s="14">
        <v>0.29379092971903797</v>
      </c>
      <c r="H9" s="14">
        <v>0.33798038984991602</v>
      </c>
      <c r="I9" s="14">
        <v>0.32742611599187099</v>
      </c>
      <c r="J9" s="14">
        <v>0.31083410696430702</v>
      </c>
      <c r="K9" s="14">
        <v>0.26753772188710501</v>
      </c>
      <c r="L9" s="14">
        <v>0.34870405260375897</v>
      </c>
      <c r="M9" s="14"/>
      <c r="N9" s="14">
        <v>0.34985593704749601</v>
      </c>
      <c r="O9" s="14">
        <v>0.31141626931139699</v>
      </c>
      <c r="P9" s="14"/>
      <c r="Q9" s="14">
        <v>0.346726533893842</v>
      </c>
      <c r="R9" s="14">
        <v>0.27886680609259801</v>
      </c>
      <c r="S9" s="14">
        <v>0.34744653374365297</v>
      </c>
      <c r="T9" s="14">
        <v>0.26054783536982201</v>
      </c>
      <c r="U9" s="14">
        <v>0.279671751260749</v>
      </c>
      <c r="V9" s="14">
        <v>0.30413794299847702</v>
      </c>
      <c r="W9" s="14">
        <v>0.30331409725229902</v>
      </c>
      <c r="X9" s="14">
        <v>0.37094254064958798</v>
      </c>
      <c r="Y9" s="14">
        <v>0.34934216070744301</v>
      </c>
      <c r="Z9" s="14">
        <v>0.27533005780099401</v>
      </c>
      <c r="AA9" s="14"/>
      <c r="AB9" s="14">
        <v>0.41519423890440199</v>
      </c>
      <c r="AC9" s="14">
        <v>0.27317026468910099</v>
      </c>
      <c r="AD9" s="14">
        <v>0.28613136480970602</v>
      </c>
      <c r="AE9" s="14"/>
      <c r="AF9" s="14">
        <v>0.401214356398715</v>
      </c>
      <c r="AG9" s="14">
        <v>0.28197953952094201</v>
      </c>
      <c r="AH9" s="14">
        <v>0.179683121414172</v>
      </c>
      <c r="AI9" s="14">
        <v>0.2439039394841</v>
      </c>
      <c r="AJ9" s="14"/>
      <c r="AK9" s="14">
        <v>0.39723631937873</v>
      </c>
      <c r="AL9" s="14">
        <v>0.26101417384000902</v>
      </c>
      <c r="AM9" s="14">
        <v>0.31060086713988799</v>
      </c>
      <c r="AN9" s="14">
        <v>0.36267589658416499</v>
      </c>
      <c r="AO9" s="14"/>
      <c r="AP9" s="14">
        <v>0.53139120838282905</v>
      </c>
      <c r="AQ9" s="14">
        <v>0.34651800398264299</v>
      </c>
      <c r="AR9" s="14">
        <v>0.24382022299039099</v>
      </c>
      <c r="AS9" s="14"/>
      <c r="AT9" s="14">
        <v>0.45178471014678601</v>
      </c>
      <c r="AU9" s="14">
        <v>0.29165491345137301</v>
      </c>
      <c r="AV9" s="14">
        <v>0.191734415993287</v>
      </c>
      <c r="AW9" s="14"/>
      <c r="AX9" s="14">
        <v>0.44968818964337598</v>
      </c>
      <c r="AY9" s="14">
        <v>0.33322496916704197</v>
      </c>
      <c r="AZ9" s="14">
        <v>0.236902724066131</v>
      </c>
      <c r="BA9" s="14"/>
      <c r="BB9" s="14">
        <v>0.36923508751039003</v>
      </c>
      <c r="BC9" s="14">
        <v>0.31679002776732301</v>
      </c>
      <c r="BD9" s="14"/>
      <c r="BE9" s="14">
        <v>0.34312167307163399</v>
      </c>
      <c r="BF9" s="14">
        <v>0.27200817624885598</v>
      </c>
      <c r="BG9" s="14"/>
      <c r="BH9" s="14">
        <v>0.28370642853544298</v>
      </c>
      <c r="BI9" s="14">
        <v>0.32723087165375297</v>
      </c>
    </row>
    <row r="10" spans="2:61" x14ac:dyDescent="0.35">
      <c r="B10" s="15" t="s">
        <v>335</v>
      </c>
      <c r="C10" s="14">
        <v>0.36139871845494598</v>
      </c>
      <c r="D10" s="14">
        <v>0.36165148831681199</v>
      </c>
      <c r="E10" s="14">
        <v>0.36188114270453098</v>
      </c>
      <c r="F10" s="14"/>
      <c r="G10" s="14">
        <v>0.37091458000757699</v>
      </c>
      <c r="H10" s="14">
        <v>0.35525738001709101</v>
      </c>
      <c r="I10" s="14">
        <v>0.34003299217688099</v>
      </c>
      <c r="J10" s="14">
        <v>0.33550647902369601</v>
      </c>
      <c r="K10" s="14">
        <v>0.43039582359959999</v>
      </c>
      <c r="L10" s="14">
        <v>0.35752914315742101</v>
      </c>
      <c r="M10" s="14"/>
      <c r="N10" s="14">
        <v>0.40604423320505401</v>
      </c>
      <c r="O10" s="14">
        <v>0.35239458102635302</v>
      </c>
      <c r="P10" s="14"/>
      <c r="Q10" s="14">
        <v>0.31261742843921297</v>
      </c>
      <c r="R10" s="14">
        <v>0.32003777339780298</v>
      </c>
      <c r="S10" s="14">
        <v>0.33950772135629498</v>
      </c>
      <c r="T10" s="14">
        <v>0.43661294524958599</v>
      </c>
      <c r="U10" s="14">
        <v>0.32310572953066202</v>
      </c>
      <c r="V10" s="14">
        <v>0.45490033225387999</v>
      </c>
      <c r="W10" s="14">
        <v>0.33502541347091702</v>
      </c>
      <c r="X10" s="14">
        <v>0.347422741210687</v>
      </c>
      <c r="Y10" s="14">
        <v>0.41486094437439702</v>
      </c>
      <c r="Z10" s="14">
        <v>0.329916819250124</v>
      </c>
      <c r="AA10" s="14"/>
      <c r="AB10" s="14">
        <v>0.371456546156054</v>
      </c>
      <c r="AC10" s="14">
        <v>0.38407601529506002</v>
      </c>
      <c r="AD10" s="14">
        <v>0.35811395323106399</v>
      </c>
      <c r="AE10" s="14"/>
      <c r="AF10" s="14">
        <v>0.362289556859138</v>
      </c>
      <c r="AG10" s="14">
        <v>0.354010134761023</v>
      </c>
      <c r="AH10" s="14">
        <v>0.42155393333609398</v>
      </c>
      <c r="AI10" s="14">
        <v>0.38166881993992302</v>
      </c>
      <c r="AJ10" s="14"/>
      <c r="AK10" s="14">
        <v>0.36713108163723401</v>
      </c>
      <c r="AL10" s="14">
        <v>0.38506250388952801</v>
      </c>
      <c r="AM10" s="14">
        <v>0.33993093504763799</v>
      </c>
      <c r="AN10" s="14">
        <v>0.23628560815230501</v>
      </c>
      <c r="AO10" s="14"/>
      <c r="AP10" s="14">
        <v>0.332178118085732</v>
      </c>
      <c r="AQ10" s="14">
        <v>0.38946458341714901</v>
      </c>
      <c r="AR10" s="14">
        <v>0.36989167643715398</v>
      </c>
      <c r="AS10" s="14"/>
      <c r="AT10" s="14">
        <v>0.35118146326023503</v>
      </c>
      <c r="AU10" s="14">
        <v>0.39101277539465801</v>
      </c>
      <c r="AV10" s="14">
        <v>0.37576010911114099</v>
      </c>
      <c r="AW10" s="14"/>
      <c r="AX10" s="14">
        <v>0.363501997717806</v>
      </c>
      <c r="AY10" s="14">
        <v>0.37294518679792799</v>
      </c>
      <c r="AZ10" s="14">
        <v>0.37143234004430697</v>
      </c>
      <c r="BA10" s="14"/>
      <c r="BB10" s="14">
        <v>0.376663523548246</v>
      </c>
      <c r="BC10" s="14">
        <v>0.39103520379594803</v>
      </c>
      <c r="BD10" s="14"/>
      <c r="BE10" s="14">
        <v>0.374973038985358</v>
      </c>
      <c r="BF10" s="14">
        <v>0.33674868861771001</v>
      </c>
      <c r="BG10" s="14"/>
      <c r="BH10" s="14">
        <v>0.31324433713521299</v>
      </c>
      <c r="BI10" s="14">
        <v>0.37459725640145303</v>
      </c>
    </row>
    <row r="11" spans="2:61" x14ac:dyDescent="0.35">
      <c r="B11" s="15" t="s">
        <v>336</v>
      </c>
      <c r="C11" s="14">
        <v>0.13871409414576999</v>
      </c>
      <c r="D11" s="14">
        <v>0.150814083364679</v>
      </c>
      <c r="E11" s="14">
        <v>0.12889120237170101</v>
      </c>
      <c r="F11" s="14"/>
      <c r="G11" s="14">
        <v>0.14715383547003799</v>
      </c>
      <c r="H11" s="14">
        <v>0.13125959462116499</v>
      </c>
      <c r="I11" s="14">
        <v>0.13487228257389</v>
      </c>
      <c r="J11" s="14">
        <v>0.136714465123211</v>
      </c>
      <c r="K11" s="14">
        <v>0.14045852705383</v>
      </c>
      <c r="L11" s="14">
        <v>0.145928730847387</v>
      </c>
      <c r="M11" s="14"/>
      <c r="N11" s="14">
        <v>9.8027149882082498E-2</v>
      </c>
      <c r="O11" s="14">
        <v>0.14691986441743701</v>
      </c>
      <c r="P11" s="14"/>
      <c r="Q11" s="14">
        <v>0.14294013479190701</v>
      </c>
      <c r="R11" s="14">
        <v>0.17083465511566201</v>
      </c>
      <c r="S11" s="14">
        <v>0.12825335940111199</v>
      </c>
      <c r="T11" s="14">
        <v>0.183130059015184</v>
      </c>
      <c r="U11" s="14">
        <v>0.13542233413970101</v>
      </c>
      <c r="V11" s="14">
        <v>0.155423211571629</v>
      </c>
      <c r="W11" s="14">
        <v>0.13769406126299</v>
      </c>
      <c r="X11" s="14">
        <v>0.13196112711753999</v>
      </c>
      <c r="Y11" s="14">
        <v>9.2516025749132993E-2</v>
      </c>
      <c r="Z11" s="14">
        <v>0.16080767671974</v>
      </c>
      <c r="AA11" s="14"/>
      <c r="AB11" s="14">
        <v>0.109867026546048</v>
      </c>
      <c r="AC11" s="14">
        <v>0.15964054674976899</v>
      </c>
      <c r="AD11" s="14">
        <v>0.148850378562672</v>
      </c>
      <c r="AE11" s="14"/>
      <c r="AF11" s="14">
        <v>0.11517331301574101</v>
      </c>
      <c r="AG11" s="14">
        <v>0.156086799281309</v>
      </c>
      <c r="AH11" s="14">
        <v>0.16035673251428401</v>
      </c>
      <c r="AI11" s="14">
        <v>0.13397347425935599</v>
      </c>
      <c r="AJ11" s="14"/>
      <c r="AK11" s="14">
        <v>0.11811097532381901</v>
      </c>
      <c r="AL11" s="14">
        <v>0.14623277277855701</v>
      </c>
      <c r="AM11" s="14">
        <v>0.16343319607561901</v>
      </c>
      <c r="AN11" s="14">
        <v>8.0341710939307504E-2</v>
      </c>
      <c r="AO11" s="14"/>
      <c r="AP11" s="14">
        <v>9.0541967955006103E-2</v>
      </c>
      <c r="AQ11" s="14">
        <v>0.130540816865753</v>
      </c>
      <c r="AR11" s="14">
        <v>0.15690971277090601</v>
      </c>
      <c r="AS11" s="14"/>
      <c r="AT11" s="14">
        <v>8.0792937018797695E-2</v>
      </c>
      <c r="AU11" s="14">
        <v>0.154385874373652</v>
      </c>
      <c r="AV11" s="14">
        <v>0.160905341989975</v>
      </c>
      <c r="AW11" s="14"/>
      <c r="AX11" s="14">
        <v>8.3110741178253705E-2</v>
      </c>
      <c r="AY11" s="14">
        <v>0.14216579926046999</v>
      </c>
      <c r="AZ11" s="14">
        <v>0.16285311445775499</v>
      </c>
      <c r="BA11" s="14"/>
      <c r="BB11" s="14">
        <v>8.4430750982698699E-2</v>
      </c>
      <c r="BC11" s="14">
        <v>0.14855937661586899</v>
      </c>
      <c r="BD11" s="14"/>
      <c r="BE11" s="14">
        <v>0.119371739905862</v>
      </c>
      <c r="BF11" s="14">
        <v>0.173838475367497</v>
      </c>
      <c r="BG11" s="14"/>
      <c r="BH11" s="14">
        <v>0.16738576333595701</v>
      </c>
      <c r="BI11" s="14">
        <v>0.13085553375261</v>
      </c>
    </row>
    <row r="12" spans="2:61" x14ac:dyDescent="0.35">
      <c r="B12" s="15" t="s">
        <v>337</v>
      </c>
      <c r="C12" s="14">
        <v>8.0074366900827906E-2</v>
      </c>
      <c r="D12" s="14">
        <v>9.4226176474168505E-2</v>
      </c>
      <c r="E12" s="14">
        <v>6.79610155800002E-2</v>
      </c>
      <c r="F12" s="14"/>
      <c r="G12" s="14">
        <v>9.5937314360623097E-2</v>
      </c>
      <c r="H12" s="14">
        <v>0.106612356869755</v>
      </c>
      <c r="I12" s="14">
        <v>8.8818229707591706E-2</v>
      </c>
      <c r="J12" s="14">
        <v>7.7320776029696295E-2</v>
      </c>
      <c r="K12" s="14">
        <v>5.7822928948954501E-2</v>
      </c>
      <c r="L12" s="14">
        <v>4.8010089237525401E-2</v>
      </c>
      <c r="M12" s="14"/>
      <c r="N12" s="14">
        <v>9.0718589727629903E-2</v>
      </c>
      <c r="O12" s="14">
        <v>7.7927632885338494E-2</v>
      </c>
      <c r="P12" s="14"/>
      <c r="Q12" s="14">
        <v>3.0927509282095499E-2</v>
      </c>
      <c r="R12" s="14">
        <v>8.9936464518655806E-2</v>
      </c>
      <c r="S12" s="14">
        <v>5.3480732812861601E-2</v>
      </c>
      <c r="T12" s="14">
        <v>6.0066071008623399E-2</v>
      </c>
      <c r="U12" s="14">
        <v>9.5259618800870693E-2</v>
      </c>
      <c r="V12" s="14">
        <v>4.83088560037188E-2</v>
      </c>
      <c r="W12" s="14">
        <v>8.0915508697171207E-2</v>
      </c>
      <c r="X12" s="14">
        <v>9.4834079822050096E-2</v>
      </c>
      <c r="Y12" s="14">
        <v>8.56819391616849E-2</v>
      </c>
      <c r="Z12" s="14">
        <v>0.126979013914683</v>
      </c>
      <c r="AA12" s="14"/>
      <c r="AB12" s="14">
        <v>5.3193538404740101E-2</v>
      </c>
      <c r="AC12" s="14">
        <v>0.11761050447442301</v>
      </c>
      <c r="AD12" s="14">
        <v>6.6985863137346502E-2</v>
      </c>
      <c r="AE12" s="14"/>
      <c r="AF12" s="14">
        <v>6.4536815832809E-2</v>
      </c>
      <c r="AG12" s="14">
        <v>8.4464230558915401E-2</v>
      </c>
      <c r="AH12" s="14">
        <v>0.17990712401622999</v>
      </c>
      <c r="AI12" s="14">
        <v>8.5938482921302295E-2</v>
      </c>
      <c r="AJ12" s="14"/>
      <c r="AK12" s="14">
        <v>5.9904937142650903E-2</v>
      </c>
      <c r="AL12" s="14">
        <v>9.2065229529255901E-2</v>
      </c>
      <c r="AM12" s="14">
        <v>5.1807127405236901E-2</v>
      </c>
      <c r="AN12" s="14">
        <v>0.26203096206579302</v>
      </c>
      <c r="AO12" s="14"/>
      <c r="AP12" s="14">
        <v>3.9931098356516502E-2</v>
      </c>
      <c r="AQ12" s="14">
        <v>7.8928718205355103E-2</v>
      </c>
      <c r="AR12" s="14">
        <v>9.4726285311294706E-2</v>
      </c>
      <c r="AS12" s="14"/>
      <c r="AT12" s="14">
        <v>6.5530544929446197E-2</v>
      </c>
      <c r="AU12" s="14">
        <v>8.7243826538710198E-2</v>
      </c>
      <c r="AV12" s="14">
        <v>0.114013238967935</v>
      </c>
      <c r="AW12" s="14"/>
      <c r="AX12" s="14">
        <v>5.6794770118123297E-2</v>
      </c>
      <c r="AY12" s="14">
        <v>8.1723366736235203E-2</v>
      </c>
      <c r="AZ12" s="14">
        <v>9.8002542852744901E-2</v>
      </c>
      <c r="BA12" s="14"/>
      <c r="BB12" s="14">
        <v>0.122022017453198</v>
      </c>
      <c r="BC12" s="14">
        <v>5.1480896983957601E-2</v>
      </c>
      <c r="BD12" s="14"/>
      <c r="BE12" s="14">
        <v>8.03916914846287E-2</v>
      </c>
      <c r="BF12" s="14">
        <v>7.9498127343109196E-2</v>
      </c>
      <c r="BG12" s="14"/>
      <c r="BH12" s="14">
        <v>0.109288548742058</v>
      </c>
      <c r="BI12" s="14">
        <v>7.2067110301528306E-2</v>
      </c>
    </row>
    <row r="13" spans="2:61" x14ac:dyDescent="0.35">
      <c r="B13" s="15" t="s">
        <v>338</v>
      </c>
      <c r="C13" s="14">
        <v>5.8144851514406799E-2</v>
      </c>
      <c r="D13" s="14">
        <v>6.2170540566866002E-2</v>
      </c>
      <c r="E13" s="14">
        <v>5.4967964497108099E-2</v>
      </c>
      <c r="F13" s="14"/>
      <c r="G13" s="14">
        <v>4.5050687086430299E-2</v>
      </c>
      <c r="H13" s="14">
        <v>3.33500451311151E-2</v>
      </c>
      <c r="I13" s="14">
        <v>6.11624478567835E-2</v>
      </c>
      <c r="J13" s="14">
        <v>8.3835877797932307E-2</v>
      </c>
      <c r="K13" s="14">
        <v>6.3193953508607001E-2</v>
      </c>
      <c r="L13" s="14">
        <v>6.3112198693158497E-2</v>
      </c>
      <c r="M13" s="14"/>
      <c r="N13" s="14">
        <v>4.2370269604086998E-2</v>
      </c>
      <c r="O13" s="14">
        <v>6.1326279798840998E-2</v>
      </c>
      <c r="P13" s="14"/>
      <c r="Q13" s="14">
        <v>5.1052412550172503E-2</v>
      </c>
      <c r="R13" s="14">
        <v>6.6890853449897994E-2</v>
      </c>
      <c r="S13" s="14">
        <v>9.3597511345812498E-2</v>
      </c>
      <c r="T13" s="14">
        <v>5.9643089356784598E-2</v>
      </c>
      <c r="U13" s="14">
        <v>9.1762468546662201E-2</v>
      </c>
      <c r="V13" s="14">
        <v>2.6040181858582499E-2</v>
      </c>
      <c r="W13" s="14">
        <v>9.8678071321807101E-2</v>
      </c>
      <c r="X13" s="14">
        <v>1.63350448280404E-2</v>
      </c>
      <c r="Y13" s="14">
        <v>5.33831713502112E-2</v>
      </c>
      <c r="Z13" s="14">
        <v>2.7445729214923002E-2</v>
      </c>
      <c r="AA13" s="14"/>
      <c r="AB13" s="14">
        <v>3.6199675753559001E-2</v>
      </c>
      <c r="AC13" s="14">
        <v>1.99544894807137E-2</v>
      </c>
      <c r="AD13" s="14">
        <v>0.101102173948764</v>
      </c>
      <c r="AE13" s="14"/>
      <c r="AF13" s="14">
        <v>3.81913525545656E-2</v>
      </c>
      <c r="AG13" s="14">
        <v>8.0630271074385002E-2</v>
      </c>
      <c r="AH13" s="14">
        <v>0</v>
      </c>
      <c r="AI13" s="14">
        <v>7.5253640300104493E-2</v>
      </c>
      <c r="AJ13" s="14"/>
      <c r="AK13" s="14">
        <v>3.6966113888501899E-2</v>
      </c>
      <c r="AL13" s="14">
        <v>9.6283009189817595E-2</v>
      </c>
      <c r="AM13" s="14">
        <v>7.0451550114578904E-2</v>
      </c>
      <c r="AN13" s="14">
        <v>0</v>
      </c>
      <c r="AO13" s="14"/>
      <c r="AP13" s="14">
        <v>5.9576072199168401E-3</v>
      </c>
      <c r="AQ13" s="14">
        <v>3.3845290853390102E-2</v>
      </c>
      <c r="AR13" s="14">
        <v>9.3367576490208895E-2</v>
      </c>
      <c r="AS13" s="14"/>
      <c r="AT13" s="14">
        <v>3.6200821694873299E-2</v>
      </c>
      <c r="AU13" s="14">
        <v>4.56426993230553E-2</v>
      </c>
      <c r="AV13" s="14">
        <v>0.13217330251638701</v>
      </c>
      <c r="AW13" s="14"/>
      <c r="AX13" s="14">
        <v>4.1224439479045201E-2</v>
      </c>
      <c r="AY13" s="14">
        <v>4.0316532608237199E-2</v>
      </c>
      <c r="AZ13" s="14">
        <v>0.102281274742135</v>
      </c>
      <c r="BA13" s="14"/>
      <c r="BB13" s="14">
        <v>4.0845097300887097E-2</v>
      </c>
      <c r="BC13" s="14">
        <v>4.4316230786313297E-2</v>
      </c>
      <c r="BD13" s="14"/>
      <c r="BE13" s="14">
        <v>5.57255487101894E-2</v>
      </c>
      <c r="BF13" s="14">
        <v>6.2538138543076702E-2</v>
      </c>
      <c r="BG13" s="14"/>
      <c r="BH13" s="14">
        <v>6.3319885952606902E-2</v>
      </c>
      <c r="BI13" s="14">
        <v>5.6726436688275997E-2</v>
      </c>
    </row>
    <row r="14" spans="2:61" x14ac:dyDescent="0.35">
      <c r="B14" s="15" t="s">
        <v>86</v>
      </c>
      <c r="C14" s="20">
        <v>4.3800286905754701E-2</v>
      </c>
      <c r="D14" s="20">
        <v>3.59855475969263E-2</v>
      </c>
      <c r="E14" s="20">
        <v>5.1158676628234499E-2</v>
      </c>
      <c r="F14" s="20"/>
      <c r="G14" s="20">
        <v>4.7152653356293102E-2</v>
      </c>
      <c r="H14" s="20">
        <v>3.5540233510957302E-2</v>
      </c>
      <c r="I14" s="20">
        <v>4.7687931692982799E-2</v>
      </c>
      <c r="J14" s="20">
        <v>5.5788295061157997E-2</v>
      </c>
      <c r="K14" s="20">
        <v>4.0591045001903699E-2</v>
      </c>
      <c r="L14" s="20">
        <v>3.6715785460748801E-2</v>
      </c>
      <c r="M14" s="20"/>
      <c r="N14" s="20">
        <v>1.2983820533650201E-2</v>
      </c>
      <c r="O14" s="20">
        <v>5.0015372560632897E-2</v>
      </c>
      <c r="P14" s="20"/>
      <c r="Q14" s="20">
        <v>0.115735981042771</v>
      </c>
      <c r="R14" s="20">
        <v>7.3433447425383797E-2</v>
      </c>
      <c r="S14" s="20">
        <v>3.7714141340265503E-2</v>
      </c>
      <c r="T14" s="20">
        <v>0</v>
      </c>
      <c r="U14" s="20">
        <v>7.47780977213552E-2</v>
      </c>
      <c r="V14" s="20">
        <v>1.1189475313712101E-2</v>
      </c>
      <c r="W14" s="20">
        <v>4.4372847994816202E-2</v>
      </c>
      <c r="X14" s="20">
        <v>3.8504466372095501E-2</v>
      </c>
      <c r="Y14" s="20">
        <v>4.2157586571310397E-3</v>
      </c>
      <c r="Z14" s="20">
        <v>7.95207030995361E-2</v>
      </c>
      <c r="AA14" s="20"/>
      <c r="AB14" s="20">
        <v>1.4088974235196301E-2</v>
      </c>
      <c r="AC14" s="20">
        <v>4.5548179310933003E-2</v>
      </c>
      <c r="AD14" s="20">
        <v>3.8816266310448301E-2</v>
      </c>
      <c r="AE14" s="20"/>
      <c r="AF14" s="20">
        <v>1.85946053390308E-2</v>
      </c>
      <c r="AG14" s="20">
        <v>4.2829024803425597E-2</v>
      </c>
      <c r="AH14" s="20">
        <v>5.8499088719219897E-2</v>
      </c>
      <c r="AI14" s="20">
        <v>7.9261643095213996E-2</v>
      </c>
      <c r="AJ14" s="20"/>
      <c r="AK14" s="20">
        <v>2.0650572629063901E-2</v>
      </c>
      <c r="AL14" s="20">
        <v>1.9342310772832001E-2</v>
      </c>
      <c r="AM14" s="20">
        <v>6.3776324217039396E-2</v>
      </c>
      <c r="AN14" s="20">
        <v>5.8665822258430103E-2</v>
      </c>
      <c r="AO14" s="20"/>
      <c r="AP14" s="20">
        <v>0</v>
      </c>
      <c r="AQ14" s="20">
        <v>2.0702586675710399E-2</v>
      </c>
      <c r="AR14" s="20">
        <v>4.1284526000045098E-2</v>
      </c>
      <c r="AS14" s="20"/>
      <c r="AT14" s="20">
        <v>1.4509522949861501E-2</v>
      </c>
      <c r="AU14" s="20">
        <v>3.0059910918551501E-2</v>
      </c>
      <c r="AV14" s="20">
        <v>2.5413591421274501E-2</v>
      </c>
      <c r="AW14" s="20"/>
      <c r="AX14" s="20">
        <v>5.6798618633958197E-3</v>
      </c>
      <c r="AY14" s="20">
        <v>2.9624145430088299E-2</v>
      </c>
      <c r="AZ14" s="20">
        <v>2.85280038369276E-2</v>
      </c>
      <c r="BA14" s="20"/>
      <c r="BB14" s="20">
        <v>6.8035232045809196E-3</v>
      </c>
      <c r="BC14" s="20">
        <v>4.7818264050589303E-2</v>
      </c>
      <c r="BD14" s="20"/>
      <c r="BE14" s="20">
        <v>2.64163078423281E-2</v>
      </c>
      <c r="BF14" s="20">
        <v>7.53683938797505E-2</v>
      </c>
      <c r="BG14" s="20"/>
      <c r="BH14" s="20">
        <v>6.3055036298721695E-2</v>
      </c>
      <c r="BI14" s="20">
        <v>3.8522791202380197E-2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0.24153108965367701</v>
      </c>
      <c r="D9" s="14">
        <v>0.244083316899354</v>
      </c>
      <c r="E9" s="14">
        <v>0.23958458004699601</v>
      </c>
      <c r="F9" s="14"/>
      <c r="G9" s="14">
        <v>0.23794969199997401</v>
      </c>
      <c r="H9" s="14">
        <v>0.27679626779104699</v>
      </c>
      <c r="I9" s="14">
        <v>0.25232721433171001</v>
      </c>
      <c r="J9" s="14">
        <v>0.26153142098972398</v>
      </c>
      <c r="K9" s="14">
        <v>0.188597225124713</v>
      </c>
      <c r="L9" s="14">
        <v>0.21327456456968599</v>
      </c>
      <c r="M9" s="14"/>
      <c r="N9" s="14">
        <v>0.26138173111846802</v>
      </c>
      <c r="O9" s="14">
        <v>0.237527598938089</v>
      </c>
      <c r="P9" s="14"/>
      <c r="Q9" s="14">
        <v>0.194633642364818</v>
      </c>
      <c r="R9" s="14">
        <v>0.25684921591143201</v>
      </c>
      <c r="S9" s="14">
        <v>0.31723358628946902</v>
      </c>
      <c r="T9" s="14">
        <v>9.4268240337345904E-2</v>
      </c>
      <c r="U9" s="14">
        <v>0.24446240411168901</v>
      </c>
      <c r="V9" s="14">
        <v>0.23222609759725499</v>
      </c>
      <c r="W9" s="14">
        <v>0.245506164939437</v>
      </c>
      <c r="X9" s="14">
        <v>0.17669708061832601</v>
      </c>
      <c r="Y9" s="14">
        <v>0.30202036470337401</v>
      </c>
      <c r="Z9" s="14">
        <v>0.19037808786323701</v>
      </c>
      <c r="AA9" s="14"/>
      <c r="AB9" s="14">
        <v>0.34881851875465802</v>
      </c>
      <c r="AC9" s="14">
        <v>0.22500560897715299</v>
      </c>
      <c r="AD9" s="14">
        <v>0.185289151125822</v>
      </c>
      <c r="AE9" s="14"/>
      <c r="AF9" s="14">
        <v>0.33598279380685298</v>
      </c>
      <c r="AG9" s="14">
        <v>0.196561503054069</v>
      </c>
      <c r="AH9" s="14">
        <v>9.7712598578841806E-2</v>
      </c>
      <c r="AI9" s="14">
        <v>0.16943205219250099</v>
      </c>
      <c r="AJ9" s="14"/>
      <c r="AK9" s="14">
        <v>0.34778254476348403</v>
      </c>
      <c r="AL9" s="14">
        <v>0.18414183290136099</v>
      </c>
      <c r="AM9" s="14">
        <v>0.149635629344467</v>
      </c>
      <c r="AN9" s="14">
        <v>7.6554399765530398E-2</v>
      </c>
      <c r="AO9" s="14"/>
      <c r="AP9" s="14">
        <v>0.443131980498019</v>
      </c>
      <c r="AQ9" s="14">
        <v>0.29424978114753497</v>
      </c>
      <c r="AR9" s="14">
        <v>0.15263204783866299</v>
      </c>
      <c r="AS9" s="14"/>
      <c r="AT9" s="14">
        <v>0.342617687140371</v>
      </c>
      <c r="AU9" s="14">
        <v>0.22916271394639101</v>
      </c>
      <c r="AV9" s="14">
        <v>0.15729915531586799</v>
      </c>
      <c r="AW9" s="14"/>
      <c r="AX9" s="14">
        <v>0.42798355086592699</v>
      </c>
      <c r="AY9" s="14">
        <v>0.22782100263938199</v>
      </c>
      <c r="AZ9" s="14">
        <v>0.19602538091935501</v>
      </c>
      <c r="BA9" s="14"/>
      <c r="BB9" s="14">
        <v>0.31555079421271898</v>
      </c>
      <c r="BC9" s="14">
        <v>0.223062046286753</v>
      </c>
      <c r="BD9" s="14"/>
      <c r="BE9" s="14">
        <v>0.260030173847</v>
      </c>
      <c r="BF9" s="14">
        <v>0.207938028674653</v>
      </c>
      <c r="BG9" s="14"/>
      <c r="BH9" s="14">
        <v>0.23019610690015499</v>
      </c>
      <c r="BI9" s="14">
        <v>0.24463787237822299</v>
      </c>
    </row>
    <row r="10" spans="2:61" x14ac:dyDescent="0.35">
      <c r="B10" s="15" t="s">
        <v>335</v>
      </c>
      <c r="C10" s="14">
        <v>0.29343626764216801</v>
      </c>
      <c r="D10" s="14">
        <v>0.27500106702494498</v>
      </c>
      <c r="E10" s="14">
        <v>0.31020208005684402</v>
      </c>
      <c r="F10" s="14"/>
      <c r="G10" s="14">
        <v>0.34928253352203598</v>
      </c>
      <c r="H10" s="14">
        <v>0.29796903359177901</v>
      </c>
      <c r="I10" s="14">
        <v>0.24388468832907101</v>
      </c>
      <c r="J10" s="14">
        <v>0.26285170334836699</v>
      </c>
      <c r="K10" s="14">
        <v>0.32536331584452599</v>
      </c>
      <c r="L10" s="14">
        <v>0.309169493086974</v>
      </c>
      <c r="M10" s="14"/>
      <c r="N10" s="14">
        <v>0.39031476537399401</v>
      </c>
      <c r="O10" s="14">
        <v>0.27389774709121101</v>
      </c>
      <c r="P10" s="14"/>
      <c r="Q10" s="14">
        <v>0.28284218080998802</v>
      </c>
      <c r="R10" s="14">
        <v>0.25252722728934202</v>
      </c>
      <c r="S10" s="14">
        <v>0.29334724812913798</v>
      </c>
      <c r="T10" s="14">
        <v>0.33305312079413402</v>
      </c>
      <c r="U10" s="14">
        <v>0.27752773079920401</v>
      </c>
      <c r="V10" s="14">
        <v>0.34491093532482298</v>
      </c>
      <c r="W10" s="14">
        <v>0.24839599927737799</v>
      </c>
      <c r="X10" s="14">
        <v>0.35034086551348598</v>
      </c>
      <c r="Y10" s="14">
        <v>0.30584698514584202</v>
      </c>
      <c r="Z10" s="14">
        <v>0.27756192025007198</v>
      </c>
      <c r="AA10" s="14"/>
      <c r="AB10" s="14">
        <v>0.32228238605680398</v>
      </c>
      <c r="AC10" s="14">
        <v>0.33984963340435498</v>
      </c>
      <c r="AD10" s="14">
        <v>0.270704996684341</v>
      </c>
      <c r="AE10" s="14"/>
      <c r="AF10" s="14">
        <v>0.31126159218899602</v>
      </c>
      <c r="AG10" s="14">
        <v>0.25700088264062898</v>
      </c>
      <c r="AH10" s="14">
        <v>0.37544650256221201</v>
      </c>
      <c r="AI10" s="14">
        <v>0.31139896449370003</v>
      </c>
      <c r="AJ10" s="14"/>
      <c r="AK10" s="14">
        <v>0.31778846719783799</v>
      </c>
      <c r="AL10" s="14">
        <v>0.28485426786829798</v>
      </c>
      <c r="AM10" s="14">
        <v>0.28066316022781401</v>
      </c>
      <c r="AN10" s="14">
        <v>0.52109143260232105</v>
      </c>
      <c r="AO10" s="14"/>
      <c r="AP10" s="14">
        <v>0.27534041811515803</v>
      </c>
      <c r="AQ10" s="14">
        <v>0.36414868210537799</v>
      </c>
      <c r="AR10" s="14">
        <v>0.24711654008102499</v>
      </c>
      <c r="AS10" s="14"/>
      <c r="AT10" s="14">
        <v>0.32234446121129401</v>
      </c>
      <c r="AU10" s="14">
        <v>0.316952552097991</v>
      </c>
      <c r="AV10" s="14">
        <v>0.2692374893319</v>
      </c>
      <c r="AW10" s="14"/>
      <c r="AX10" s="14">
        <v>0.25870901599558299</v>
      </c>
      <c r="AY10" s="14">
        <v>0.34127051871498298</v>
      </c>
      <c r="AZ10" s="14">
        <v>0.26973262103719198</v>
      </c>
      <c r="BA10" s="14"/>
      <c r="BB10" s="14">
        <v>0.29648510289763202</v>
      </c>
      <c r="BC10" s="14">
        <v>0.30699971014371602</v>
      </c>
      <c r="BD10" s="14"/>
      <c r="BE10" s="14">
        <v>0.30634914067502</v>
      </c>
      <c r="BF10" s="14">
        <v>0.26998738083924201</v>
      </c>
      <c r="BG10" s="14"/>
      <c r="BH10" s="14">
        <v>0.25347955460522398</v>
      </c>
      <c r="BI10" s="14">
        <v>0.30438792310492102</v>
      </c>
    </row>
    <row r="11" spans="2:61" x14ac:dyDescent="0.35">
      <c r="B11" s="15" t="s">
        <v>336</v>
      </c>
      <c r="C11" s="14">
        <v>0.20165273085129601</v>
      </c>
      <c r="D11" s="14">
        <v>0.197934837658263</v>
      </c>
      <c r="E11" s="14">
        <v>0.20448998316217701</v>
      </c>
      <c r="F11" s="14"/>
      <c r="G11" s="14">
        <v>0.208760463294584</v>
      </c>
      <c r="H11" s="14">
        <v>0.20735767370831101</v>
      </c>
      <c r="I11" s="14">
        <v>0.20824660528844799</v>
      </c>
      <c r="J11" s="14">
        <v>0.16590036910173001</v>
      </c>
      <c r="K11" s="14">
        <v>0.19303103095770399</v>
      </c>
      <c r="L11" s="14">
        <v>0.224621000827847</v>
      </c>
      <c r="M11" s="14"/>
      <c r="N11" s="14">
        <v>0.11425182879260801</v>
      </c>
      <c r="O11" s="14">
        <v>0.219279803535401</v>
      </c>
      <c r="P11" s="14"/>
      <c r="Q11" s="14">
        <v>0.24201103085760001</v>
      </c>
      <c r="R11" s="14">
        <v>0.20668784738059101</v>
      </c>
      <c r="S11" s="14">
        <v>0.17929318838328401</v>
      </c>
      <c r="T11" s="14">
        <v>0.30888806402816799</v>
      </c>
      <c r="U11" s="14">
        <v>0.179142868713071</v>
      </c>
      <c r="V11" s="14">
        <v>0.246503196268828</v>
      </c>
      <c r="W11" s="14">
        <v>0.167142267362724</v>
      </c>
      <c r="X11" s="14">
        <v>0.21515168239181601</v>
      </c>
      <c r="Y11" s="14">
        <v>0.15126245149018799</v>
      </c>
      <c r="Z11" s="14">
        <v>0.248172817758015</v>
      </c>
      <c r="AA11" s="14"/>
      <c r="AB11" s="14">
        <v>0.13793489339155399</v>
      </c>
      <c r="AC11" s="14">
        <v>0.19361162896856399</v>
      </c>
      <c r="AD11" s="14">
        <v>0.23633012820962401</v>
      </c>
      <c r="AE11" s="14"/>
      <c r="AF11" s="14">
        <v>0.14218150837285801</v>
      </c>
      <c r="AG11" s="14">
        <v>0.23307743576083401</v>
      </c>
      <c r="AH11" s="14">
        <v>0.24666959617272899</v>
      </c>
      <c r="AI11" s="14">
        <v>0.26800897369962501</v>
      </c>
      <c r="AJ11" s="14"/>
      <c r="AK11" s="14">
        <v>0.15540311302783899</v>
      </c>
      <c r="AL11" s="14">
        <v>0.22360841358292699</v>
      </c>
      <c r="AM11" s="14">
        <v>0.26451273325563401</v>
      </c>
      <c r="AN11" s="14">
        <v>0.16735532111021401</v>
      </c>
      <c r="AO11" s="14"/>
      <c r="AP11" s="14">
        <v>0.15013964157513901</v>
      </c>
      <c r="AQ11" s="14">
        <v>0.18032656923038901</v>
      </c>
      <c r="AR11" s="14">
        <v>0.24056251415358601</v>
      </c>
      <c r="AS11" s="14"/>
      <c r="AT11" s="14">
        <v>0.13912432979651901</v>
      </c>
      <c r="AU11" s="14">
        <v>0.22848439288758701</v>
      </c>
      <c r="AV11" s="14">
        <v>0.20486126540963301</v>
      </c>
      <c r="AW11" s="14"/>
      <c r="AX11" s="14">
        <v>0.17164372568743</v>
      </c>
      <c r="AY11" s="14">
        <v>0.19824982605814301</v>
      </c>
      <c r="AZ11" s="14">
        <v>0.21508609011504801</v>
      </c>
      <c r="BA11" s="14"/>
      <c r="BB11" s="14">
        <v>0.142308561116086</v>
      </c>
      <c r="BC11" s="14">
        <v>0.188226445449418</v>
      </c>
      <c r="BD11" s="14"/>
      <c r="BE11" s="14">
        <v>0.18020120462501901</v>
      </c>
      <c r="BF11" s="14">
        <v>0.240607222926777</v>
      </c>
      <c r="BG11" s="14"/>
      <c r="BH11" s="14">
        <v>0.22668597427597301</v>
      </c>
      <c r="BI11" s="14">
        <v>0.19479141929023699</v>
      </c>
    </row>
    <row r="12" spans="2:61" x14ac:dyDescent="0.35">
      <c r="B12" s="15" t="s">
        <v>337</v>
      </c>
      <c r="C12" s="14">
        <v>0.109055030420023</v>
      </c>
      <c r="D12" s="14">
        <v>0.12817145897350901</v>
      </c>
      <c r="E12" s="14">
        <v>9.0660465949077201E-2</v>
      </c>
      <c r="F12" s="14"/>
      <c r="G12" s="14">
        <v>0.11144956763545399</v>
      </c>
      <c r="H12" s="14">
        <v>0.103691330984783</v>
      </c>
      <c r="I12" s="14">
        <v>0.118160738394224</v>
      </c>
      <c r="J12" s="14">
        <v>0.10107820428063199</v>
      </c>
      <c r="K12" s="14">
        <v>0.124500181735552</v>
      </c>
      <c r="L12" s="14">
        <v>9.8552817611662097E-2</v>
      </c>
      <c r="M12" s="14"/>
      <c r="N12" s="14">
        <v>0.115512391248563</v>
      </c>
      <c r="O12" s="14">
        <v>0.10775270554704</v>
      </c>
      <c r="P12" s="14"/>
      <c r="Q12" s="14">
        <v>8.94654799875646E-2</v>
      </c>
      <c r="R12" s="14">
        <v>9.9653445654402498E-2</v>
      </c>
      <c r="S12" s="14">
        <v>8.8558858430898696E-2</v>
      </c>
      <c r="T12" s="14">
        <v>0.15577801248953899</v>
      </c>
      <c r="U12" s="14">
        <v>7.9310777174715394E-2</v>
      </c>
      <c r="V12" s="14">
        <v>9.2436834223984105E-2</v>
      </c>
      <c r="W12" s="14">
        <v>0.158624890274466</v>
      </c>
      <c r="X12" s="14">
        <v>8.1280651717583294E-2</v>
      </c>
      <c r="Y12" s="14">
        <v>0.1170411263771</v>
      </c>
      <c r="Z12" s="14">
        <v>0.107554505450037</v>
      </c>
      <c r="AA12" s="14"/>
      <c r="AB12" s="14">
        <v>0.100694863429236</v>
      </c>
      <c r="AC12" s="14">
        <v>0.10694603889505901</v>
      </c>
      <c r="AD12" s="14">
        <v>0.121050047324145</v>
      </c>
      <c r="AE12" s="14"/>
      <c r="AF12" s="14">
        <v>0.10060507608812</v>
      </c>
      <c r="AG12" s="14">
        <v>0.127803590185638</v>
      </c>
      <c r="AH12" s="14">
        <v>0.14029763998951</v>
      </c>
      <c r="AI12" s="14">
        <v>9.1354797366741305E-2</v>
      </c>
      <c r="AJ12" s="14"/>
      <c r="AK12" s="14">
        <v>7.7490494957323797E-2</v>
      </c>
      <c r="AL12" s="14">
        <v>0.146877534684143</v>
      </c>
      <c r="AM12" s="14">
        <v>9.3115290078080906E-2</v>
      </c>
      <c r="AN12" s="14">
        <v>0.176333024263505</v>
      </c>
      <c r="AO12" s="14"/>
      <c r="AP12" s="14">
        <v>7.3653346256561003E-2</v>
      </c>
      <c r="AQ12" s="14">
        <v>9.2471051964967493E-2</v>
      </c>
      <c r="AR12" s="14">
        <v>0.14022970779180899</v>
      </c>
      <c r="AS12" s="14"/>
      <c r="AT12" s="14">
        <v>0.10321764245628499</v>
      </c>
      <c r="AU12" s="14">
        <v>9.7021261375816195E-2</v>
      </c>
      <c r="AV12" s="14">
        <v>0.172574994716789</v>
      </c>
      <c r="AW12" s="14"/>
      <c r="AX12" s="14">
        <v>6.3207148718727194E-2</v>
      </c>
      <c r="AY12" s="14">
        <v>0.10579550542308901</v>
      </c>
      <c r="AZ12" s="14">
        <v>0.13918057589584601</v>
      </c>
      <c r="BA12" s="14"/>
      <c r="BB12" s="14">
        <v>0.105624875324568</v>
      </c>
      <c r="BC12" s="14">
        <v>0.12216809359273199</v>
      </c>
      <c r="BD12" s="14"/>
      <c r="BE12" s="14">
        <v>0.114522250312489</v>
      </c>
      <c r="BF12" s="14">
        <v>9.91269361795733E-2</v>
      </c>
      <c r="BG12" s="14"/>
      <c r="BH12" s="14">
        <v>0.12485967987955</v>
      </c>
      <c r="BI12" s="14">
        <v>0.10472316569856099</v>
      </c>
    </row>
    <row r="13" spans="2:61" x14ac:dyDescent="0.35">
      <c r="B13" s="15" t="s">
        <v>338</v>
      </c>
      <c r="C13" s="14">
        <v>0.102881368890782</v>
      </c>
      <c r="D13" s="14">
        <v>0.11470459755321601</v>
      </c>
      <c r="E13" s="14">
        <v>9.3034802579880699E-2</v>
      </c>
      <c r="F13" s="14"/>
      <c r="G13" s="14">
        <v>5.1716978083551399E-2</v>
      </c>
      <c r="H13" s="14">
        <v>7.9337946644036997E-2</v>
      </c>
      <c r="I13" s="14">
        <v>0.115947188234008</v>
      </c>
      <c r="J13" s="14">
        <v>0.126259892854549</v>
      </c>
      <c r="K13" s="14">
        <v>0.10435916047211199</v>
      </c>
      <c r="L13" s="14">
        <v>0.12857046795513</v>
      </c>
      <c r="M13" s="14"/>
      <c r="N13" s="14">
        <v>0.101400622454606</v>
      </c>
      <c r="O13" s="14">
        <v>0.10318000682749</v>
      </c>
      <c r="P13" s="14"/>
      <c r="Q13" s="14">
        <v>6.9836078706170798E-2</v>
      </c>
      <c r="R13" s="14">
        <v>0.113691990028245</v>
      </c>
      <c r="S13" s="14">
        <v>8.1217282296595694E-2</v>
      </c>
      <c r="T13" s="14">
        <v>9.1122525823972497E-2</v>
      </c>
      <c r="U13" s="14">
        <v>0.173797898050743</v>
      </c>
      <c r="V13" s="14">
        <v>7.2733461271398306E-2</v>
      </c>
      <c r="W13" s="14">
        <v>0.127179494097966</v>
      </c>
      <c r="X13" s="14">
        <v>0.10499300844838701</v>
      </c>
      <c r="Y13" s="14">
        <v>0.11984637872821199</v>
      </c>
      <c r="Z13" s="14">
        <v>4.9272517007353599E-2</v>
      </c>
      <c r="AA13" s="14"/>
      <c r="AB13" s="14">
        <v>6.4571363752707805E-2</v>
      </c>
      <c r="AC13" s="14">
        <v>9.0795737924354705E-2</v>
      </c>
      <c r="AD13" s="14">
        <v>0.157851330444364</v>
      </c>
      <c r="AE13" s="14"/>
      <c r="AF13" s="14">
        <v>7.1814802353607501E-2</v>
      </c>
      <c r="AG13" s="14">
        <v>0.15217915751797501</v>
      </c>
      <c r="AH13" s="14">
        <v>8.1374573977487999E-2</v>
      </c>
      <c r="AI13" s="14">
        <v>7.1860340334258199E-2</v>
      </c>
      <c r="AJ13" s="14"/>
      <c r="AK13" s="14">
        <v>6.8527017101115195E-2</v>
      </c>
      <c r="AL13" s="14">
        <v>0.14319894739108599</v>
      </c>
      <c r="AM13" s="14">
        <v>0.13183271300148899</v>
      </c>
      <c r="AN13" s="14">
        <v>0</v>
      </c>
      <c r="AO13" s="14"/>
      <c r="AP13" s="14">
        <v>5.0026524341276399E-2</v>
      </c>
      <c r="AQ13" s="14">
        <v>3.68716534607368E-2</v>
      </c>
      <c r="AR13" s="14">
        <v>0.18178641940175599</v>
      </c>
      <c r="AS13" s="14"/>
      <c r="AT13" s="14">
        <v>8.0296880818334596E-2</v>
      </c>
      <c r="AU13" s="14">
        <v>8.8880875459626002E-2</v>
      </c>
      <c r="AV13" s="14">
        <v>0.14442090418279399</v>
      </c>
      <c r="AW13" s="14"/>
      <c r="AX13" s="14">
        <v>5.78349177615676E-2</v>
      </c>
      <c r="AY13" s="14">
        <v>8.5519551767281807E-2</v>
      </c>
      <c r="AZ13" s="14">
        <v>0.153382726317082</v>
      </c>
      <c r="BA13" s="14"/>
      <c r="BB13" s="14">
        <v>0.13322714324441501</v>
      </c>
      <c r="BC13" s="14">
        <v>0.105046906437169</v>
      </c>
      <c r="BD13" s="14"/>
      <c r="BE13" s="14">
        <v>0.113052864525806</v>
      </c>
      <c r="BF13" s="14">
        <v>8.4410634364443501E-2</v>
      </c>
      <c r="BG13" s="14"/>
      <c r="BH13" s="14">
        <v>8.7585717594314993E-2</v>
      </c>
      <c r="BI13" s="14">
        <v>0.10707372332500301</v>
      </c>
    </row>
    <row r="14" spans="2:61" x14ac:dyDescent="0.35">
      <c r="B14" s="15" t="s">
        <v>86</v>
      </c>
      <c r="C14" s="20">
        <v>5.1443512542054197E-2</v>
      </c>
      <c r="D14" s="20">
        <v>4.0104721890713499E-2</v>
      </c>
      <c r="E14" s="20">
        <v>6.2028088205024798E-2</v>
      </c>
      <c r="F14" s="20"/>
      <c r="G14" s="20">
        <v>4.0840765464401303E-2</v>
      </c>
      <c r="H14" s="20">
        <v>3.4847747280042897E-2</v>
      </c>
      <c r="I14" s="20">
        <v>6.1433565422540699E-2</v>
      </c>
      <c r="J14" s="20">
        <v>8.2378409424997301E-2</v>
      </c>
      <c r="K14" s="20">
        <v>6.41490858653921E-2</v>
      </c>
      <c r="L14" s="20">
        <v>2.58116559487001E-2</v>
      </c>
      <c r="M14" s="20"/>
      <c r="N14" s="20">
        <v>1.7138661011760901E-2</v>
      </c>
      <c r="O14" s="20">
        <v>5.8362138060768801E-2</v>
      </c>
      <c r="P14" s="20"/>
      <c r="Q14" s="20">
        <v>0.12121158727386</v>
      </c>
      <c r="R14" s="20">
        <v>7.0590273735987294E-2</v>
      </c>
      <c r="S14" s="20">
        <v>4.0349836470614797E-2</v>
      </c>
      <c r="T14" s="20">
        <v>1.6890036526839802E-2</v>
      </c>
      <c r="U14" s="20">
        <v>4.5758321150577499E-2</v>
      </c>
      <c r="V14" s="20">
        <v>1.1189475313712101E-2</v>
      </c>
      <c r="W14" s="20">
        <v>5.3151184048028599E-2</v>
      </c>
      <c r="X14" s="20">
        <v>7.1536711310401194E-2</v>
      </c>
      <c r="Y14" s="20">
        <v>3.9826935552839003E-3</v>
      </c>
      <c r="Z14" s="20">
        <v>0.12706015167128501</v>
      </c>
      <c r="AA14" s="20"/>
      <c r="AB14" s="20">
        <v>2.5697974615040298E-2</v>
      </c>
      <c r="AC14" s="20">
        <v>4.3791351830513997E-2</v>
      </c>
      <c r="AD14" s="20">
        <v>2.87743462117039E-2</v>
      </c>
      <c r="AE14" s="20"/>
      <c r="AF14" s="20">
        <v>3.8154227189564897E-2</v>
      </c>
      <c r="AG14" s="20">
        <v>3.3377430840854601E-2</v>
      </c>
      <c r="AH14" s="20">
        <v>5.8499088719219897E-2</v>
      </c>
      <c r="AI14" s="20">
        <v>8.7944871913175501E-2</v>
      </c>
      <c r="AJ14" s="20"/>
      <c r="AK14" s="20">
        <v>3.3008362952399603E-2</v>
      </c>
      <c r="AL14" s="20">
        <v>1.7319003572184799E-2</v>
      </c>
      <c r="AM14" s="20">
        <v>8.0240474092514502E-2</v>
      </c>
      <c r="AN14" s="20">
        <v>5.8665822258430103E-2</v>
      </c>
      <c r="AO14" s="20"/>
      <c r="AP14" s="20">
        <v>7.7080892138465503E-3</v>
      </c>
      <c r="AQ14" s="20">
        <v>3.1932262090994201E-2</v>
      </c>
      <c r="AR14" s="20">
        <v>3.7672770733161901E-2</v>
      </c>
      <c r="AS14" s="20"/>
      <c r="AT14" s="20">
        <v>1.23989985771971E-2</v>
      </c>
      <c r="AU14" s="20">
        <v>3.9498204232588E-2</v>
      </c>
      <c r="AV14" s="20">
        <v>5.1606191043015302E-2</v>
      </c>
      <c r="AW14" s="20"/>
      <c r="AX14" s="20">
        <v>2.0621640970764601E-2</v>
      </c>
      <c r="AY14" s="20">
        <v>4.1343595397120798E-2</v>
      </c>
      <c r="AZ14" s="20">
        <v>2.65926057154766E-2</v>
      </c>
      <c r="BA14" s="20"/>
      <c r="BB14" s="20">
        <v>6.8035232045809196E-3</v>
      </c>
      <c r="BC14" s="20">
        <v>5.4496798090211601E-2</v>
      </c>
      <c r="BD14" s="20"/>
      <c r="BE14" s="20">
        <v>2.5844366014665901E-2</v>
      </c>
      <c r="BF14" s="20">
        <v>9.7929797015310904E-2</v>
      </c>
      <c r="BG14" s="20"/>
      <c r="BH14" s="20">
        <v>7.7192966744783098E-2</v>
      </c>
      <c r="BI14" s="20">
        <v>4.4385896203054803E-2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I27"/>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178</v>
      </c>
      <c r="D7" s="10">
        <v>107</v>
      </c>
      <c r="E7" s="10">
        <v>71</v>
      </c>
      <c r="F7" s="10"/>
      <c r="G7" s="10">
        <v>16</v>
      </c>
      <c r="H7" s="10">
        <v>36</v>
      </c>
      <c r="I7" s="10">
        <v>39</v>
      </c>
      <c r="J7" s="10">
        <v>31</v>
      </c>
      <c r="K7" s="10">
        <v>31</v>
      </c>
      <c r="L7" s="10">
        <v>25</v>
      </c>
      <c r="M7" s="10"/>
      <c r="N7" s="10">
        <v>40</v>
      </c>
      <c r="O7" s="10">
        <v>138</v>
      </c>
      <c r="P7" s="10"/>
      <c r="Q7" s="10">
        <v>4</v>
      </c>
      <c r="R7" s="10">
        <v>36</v>
      </c>
      <c r="S7" s="10">
        <v>9</v>
      </c>
      <c r="T7" s="10">
        <v>10</v>
      </c>
      <c r="U7" s="10">
        <v>9</v>
      </c>
      <c r="V7" s="10">
        <v>13</v>
      </c>
      <c r="W7" s="10">
        <v>25</v>
      </c>
      <c r="X7" s="10">
        <v>14</v>
      </c>
      <c r="Y7" s="10">
        <v>44</v>
      </c>
      <c r="Z7" s="10">
        <v>6</v>
      </c>
      <c r="AA7" s="10"/>
      <c r="AB7" s="10">
        <v>27</v>
      </c>
      <c r="AC7" s="10">
        <v>41</v>
      </c>
      <c r="AD7" s="10">
        <v>94</v>
      </c>
      <c r="AE7" s="10"/>
      <c r="AF7" s="10">
        <v>47</v>
      </c>
      <c r="AG7" s="10">
        <v>92</v>
      </c>
      <c r="AH7" s="10">
        <v>10</v>
      </c>
      <c r="AI7" s="10">
        <v>23</v>
      </c>
      <c r="AJ7" s="10"/>
      <c r="AK7" s="10">
        <v>33</v>
      </c>
      <c r="AL7" s="10">
        <v>87</v>
      </c>
      <c r="AM7" s="10">
        <v>26</v>
      </c>
      <c r="AN7" s="10">
        <v>1</v>
      </c>
      <c r="AO7" s="10"/>
      <c r="AP7" s="10">
        <v>5</v>
      </c>
      <c r="AQ7" s="10">
        <v>41</v>
      </c>
      <c r="AR7" s="10">
        <v>124</v>
      </c>
      <c r="AS7" s="10"/>
      <c r="AT7" s="10">
        <v>39</v>
      </c>
      <c r="AU7" s="10">
        <v>85</v>
      </c>
      <c r="AV7" s="10">
        <v>41</v>
      </c>
      <c r="AW7" s="10"/>
      <c r="AX7" s="10">
        <v>13</v>
      </c>
      <c r="AY7" s="10">
        <v>76</v>
      </c>
      <c r="AZ7" s="10">
        <v>83</v>
      </c>
      <c r="BA7" s="10"/>
      <c r="BB7" s="10">
        <v>27</v>
      </c>
      <c r="BC7" s="10">
        <v>64</v>
      </c>
      <c r="BD7" s="10"/>
      <c r="BE7" s="10">
        <v>117</v>
      </c>
      <c r="BF7" s="10">
        <v>61</v>
      </c>
      <c r="BG7" s="10"/>
      <c r="BH7" s="10">
        <v>35</v>
      </c>
      <c r="BI7" s="10">
        <v>143</v>
      </c>
    </row>
    <row r="8" spans="2:61" ht="30" customHeight="1" x14ac:dyDescent="0.35">
      <c r="B8" s="11" t="s">
        <v>18</v>
      </c>
      <c r="C8" s="11">
        <v>181</v>
      </c>
      <c r="D8" s="11">
        <v>98</v>
      </c>
      <c r="E8" s="11">
        <v>83</v>
      </c>
      <c r="F8" s="11"/>
      <c r="G8" s="11">
        <v>14</v>
      </c>
      <c r="H8" s="11">
        <v>32</v>
      </c>
      <c r="I8" s="11">
        <v>37</v>
      </c>
      <c r="J8" s="11">
        <v>32</v>
      </c>
      <c r="K8" s="11">
        <v>29</v>
      </c>
      <c r="L8" s="11">
        <v>39</v>
      </c>
      <c r="M8" s="11"/>
      <c r="N8" s="11">
        <v>34</v>
      </c>
      <c r="O8" s="11">
        <v>147</v>
      </c>
      <c r="P8" s="11"/>
      <c r="Q8" s="11">
        <v>4</v>
      </c>
      <c r="R8" s="11">
        <v>42</v>
      </c>
      <c r="S8" s="11">
        <v>9</v>
      </c>
      <c r="T8" s="11">
        <v>11</v>
      </c>
      <c r="U8" s="11">
        <v>9</v>
      </c>
      <c r="V8" s="11">
        <v>11</v>
      </c>
      <c r="W8" s="11">
        <v>25</v>
      </c>
      <c r="X8" s="11">
        <v>12</v>
      </c>
      <c r="Y8" s="11">
        <v>42</v>
      </c>
      <c r="Z8" s="11">
        <v>8</v>
      </c>
      <c r="AA8" s="11"/>
      <c r="AB8" s="11">
        <v>29</v>
      </c>
      <c r="AC8" s="11">
        <v>45</v>
      </c>
      <c r="AD8" s="11">
        <v>90</v>
      </c>
      <c r="AE8" s="11"/>
      <c r="AF8" s="11">
        <v>49</v>
      </c>
      <c r="AG8" s="11">
        <v>94</v>
      </c>
      <c r="AH8" s="11">
        <v>9</v>
      </c>
      <c r="AI8" s="11">
        <v>23</v>
      </c>
      <c r="AJ8" s="11"/>
      <c r="AK8" s="11">
        <v>34</v>
      </c>
      <c r="AL8" s="11">
        <v>86</v>
      </c>
      <c r="AM8" s="11">
        <v>27</v>
      </c>
      <c r="AN8" s="11">
        <v>1</v>
      </c>
      <c r="AO8" s="11"/>
      <c r="AP8" s="11">
        <v>5</v>
      </c>
      <c r="AQ8" s="11">
        <v>39</v>
      </c>
      <c r="AR8" s="11">
        <v>124</v>
      </c>
      <c r="AS8" s="11"/>
      <c r="AT8" s="11">
        <v>38</v>
      </c>
      <c r="AU8" s="11">
        <v>84</v>
      </c>
      <c r="AV8" s="11">
        <v>39</v>
      </c>
      <c r="AW8" s="11"/>
      <c r="AX8" s="11">
        <v>15</v>
      </c>
      <c r="AY8" s="11">
        <v>78</v>
      </c>
      <c r="AZ8" s="11">
        <v>79</v>
      </c>
      <c r="BA8" s="11"/>
      <c r="BB8" s="11">
        <v>25</v>
      </c>
      <c r="BC8" s="11">
        <v>67</v>
      </c>
      <c r="BD8" s="11"/>
      <c r="BE8" s="11">
        <v>119</v>
      </c>
      <c r="BF8" s="11">
        <v>63</v>
      </c>
      <c r="BG8" s="11"/>
      <c r="BH8" s="11">
        <v>34</v>
      </c>
      <c r="BI8" s="11">
        <v>147</v>
      </c>
    </row>
    <row r="9" spans="2:61" ht="29" x14ac:dyDescent="0.35">
      <c r="B9" s="15" t="s">
        <v>342</v>
      </c>
      <c r="C9" s="14">
        <v>0.52470617684718701</v>
      </c>
      <c r="D9" s="14">
        <v>0.50442265505200701</v>
      </c>
      <c r="E9" s="14">
        <v>0.54856349886798395</v>
      </c>
      <c r="F9" s="14"/>
      <c r="G9" s="14">
        <v>0.47577796399715999</v>
      </c>
      <c r="H9" s="14">
        <v>0.52447936388946104</v>
      </c>
      <c r="I9" s="14">
        <v>0.57836794511406597</v>
      </c>
      <c r="J9" s="14">
        <v>0.63298198467599098</v>
      </c>
      <c r="K9" s="14">
        <v>0.48171999052112402</v>
      </c>
      <c r="L9" s="14">
        <v>0.43468734929816799</v>
      </c>
      <c r="M9" s="14"/>
      <c r="N9" s="14">
        <v>0.50463765301183405</v>
      </c>
      <c r="O9" s="14">
        <v>0.52936970280232098</v>
      </c>
      <c r="P9" s="14"/>
      <c r="Q9" s="14">
        <v>0.70717864222570004</v>
      </c>
      <c r="R9" s="14">
        <v>0.431938062595637</v>
      </c>
      <c r="S9" s="14">
        <v>0.56712406339967003</v>
      </c>
      <c r="T9" s="14">
        <v>0.42500457695912802</v>
      </c>
      <c r="U9" s="14">
        <v>0.89954773543100397</v>
      </c>
      <c r="V9" s="14">
        <v>0.31403375929644001</v>
      </c>
      <c r="W9" s="14">
        <v>0.60894681131117001</v>
      </c>
      <c r="X9" s="14">
        <v>0.50977300095026301</v>
      </c>
      <c r="Y9" s="14">
        <v>0.61693014951922198</v>
      </c>
      <c r="Z9" s="14">
        <v>0.15423601208263099</v>
      </c>
      <c r="AA9" s="14"/>
      <c r="AB9" s="14">
        <v>0.62814751339038699</v>
      </c>
      <c r="AC9" s="14">
        <v>0.488288328555877</v>
      </c>
      <c r="AD9" s="14">
        <v>0.57789015308379499</v>
      </c>
      <c r="AE9" s="14"/>
      <c r="AF9" s="14">
        <v>0.497343717896996</v>
      </c>
      <c r="AG9" s="14">
        <v>0.51795462698286698</v>
      </c>
      <c r="AH9" s="14">
        <v>0.821367802274651</v>
      </c>
      <c r="AI9" s="14">
        <v>0.54161033291591498</v>
      </c>
      <c r="AJ9" s="14"/>
      <c r="AK9" s="14">
        <v>0.60117083746927202</v>
      </c>
      <c r="AL9" s="14">
        <v>0.62082534921852295</v>
      </c>
      <c r="AM9" s="14">
        <v>0.37462261684343001</v>
      </c>
      <c r="AN9" s="14">
        <v>0</v>
      </c>
      <c r="AO9" s="14"/>
      <c r="AP9" s="14">
        <v>0.42378045207321002</v>
      </c>
      <c r="AQ9" s="14">
        <v>0.463403733231048</v>
      </c>
      <c r="AR9" s="14">
        <v>0.527591411844889</v>
      </c>
      <c r="AS9" s="14"/>
      <c r="AT9" s="14">
        <v>0.60709952158566804</v>
      </c>
      <c r="AU9" s="14">
        <v>0.52740629043023601</v>
      </c>
      <c r="AV9" s="14">
        <v>0.50068695178919698</v>
      </c>
      <c r="AW9" s="14"/>
      <c r="AX9" s="14">
        <v>0.497634625531158</v>
      </c>
      <c r="AY9" s="14">
        <v>0.60216794951333297</v>
      </c>
      <c r="AZ9" s="14">
        <v>0.499054849673775</v>
      </c>
      <c r="BA9" s="14"/>
      <c r="BB9" s="14">
        <v>0.49770031731543901</v>
      </c>
      <c r="BC9" s="14">
        <v>0.45924575143178198</v>
      </c>
      <c r="BD9" s="14"/>
      <c r="BE9" s="14">
        <v>0.56085632022960097</v>
      </c>
      <c r="BF9" s="14">
        <v>0.45615816032720402</v>
      </c>
      <c r="BG9" s="14"/>
      <c r="BH9" s="14">
        <v>0.63859881557542697</v>
      </c>
      <c r="BI9" s="14">
        <v>0.49850372541397298</v>
      </c>
    </row>
    <row r="10" spans="2:61" ht="43.5" x14ac:dyDescent="0.35">
      <c r="B10" s="15" t="s">
        <v>343</v>
      </c>
      <c r="C10" s="14">
        <v>0.41308017451735501</v>
      </c>
      <c r="D10" s="14">
        <v>0.33235283331984</v>
      </c>
      <c r="E10" s="14">
        <v>0.50803105110968205</v>
      </c>
      <c r="F10" s="14"/>
      <c r="G10" s="14">
        <v>0.352599073341967</v>
      </c>
      <c r="H10" s="14">
        <v>0.40685280398263801</v>
      </c>
      <c r="I10" s="14">
        <v>0.34548773365480301</v>
      </c>
      <c r="J10" s="14">
        <v>0.25409061248910803</v>
      </c>
      <c r="K10" s="14">
        <v>0.542437905758274</v>
      </c>
      <c r="L10" s="14">
        <v>0.53900934675481305</v>
      </c>
      <c r="M10" s="14"/>
      <c r="N10" s="14">
        <v>0.43375846189626699</v>
      </c>
      <c r="O10" s="14">
        <v>0.40827495163746402</v>
      </c>
      <c r="P10" s="14"/>
      <c r="Q10" s="14">
        <v>0.51916839600165499</v>
      </c>
      <c r="R10" s="14">
        <v>0.416971777283065</v>
      </c>
      <c r="S10" s="14">
        <v>0.23990780290189601</v>
      </c>
      <c r="T10" s="14">
        <v>0.42485211695749803</v>
      </c>
      <c r="U10" s="14">
        <v>0.66748383507035003</v>
      </c>
      <c r="V10" s="14">
        <v>0.22320153455049599</v>
      </c>
      <c r="W10" s="14">
        <v>0.43735402284879299</v>
      </c>
      <c r="X10" s="14">
        <v>0.55396521666999798</v>
      </c>
      <c r="Y10" s="14">
        <v>0.452691220749667</v>
      </c>
      <c r="Z10" s="14">
        <v>0.12265940100611</v>
      </c>
      <c r="AA10" s="14"/>
      <c r="AB10" s="14">
        <v>0.55492690929585198</v>
      </c>
      <c r="AC10" s="14">
        <v>0.29716198519256798</v>
      </c>
      <c r="AD10" s="14">
        <v>0.46980794182326802</v>
      </c>
      <c r="AE10" s="14"/>
      <c r="AF10" s="14">
        <v>0.431766192295512</v>
      </c>
      <c r="AG10" s="14">
        <v>0.434532699243109</v>
      </c>
      <c r="AH10" s="14">
        <v>0.30640348174338999</v>
      </c>
      <c r="AI10" s="14">
        <v>0.43254844520598801</v>
      </c>
      <c r="AJ10" s="14"/>
      <c r="AK10" s="14">
        <v>0.48418388592741601</v>
      </c>
      <c r="AL10" s="14">
        <v>0.47209480623872502</v>
      </c>
      <c r="AM10" s="14">
        <v>0.49536744298797097</v>
      </c>
      <c r="AN10" s="14">
        <v>0</v>
      </c>
      <c r="AO10" s="14"/>
      <c r="AP10" s="14">
        <v>0.371549275251008</v>
      </c>
      <c r="AQ10" s="14">
        <v>0.37985622267346097</v>
      </c>
      <c r="AR10" s="14">
        <v>0.40863906784031701</v>
      </c>
      <c r="AS10" s="14"/>
      <c r="AT10" s="14">
        <v>0.32107638651968101</v>
      </c>
      <c r="AU10" s="14">
        <v>0.44304838405693597</v>
      </c>
      <c r="AV10" s="14">
        <v>0.34062521317048999</v>
      </c>
      <c r="AW10" s="14"/>
      <c r="AX10" s="14">
        <v>0.53344841850130997</v>
      </c>
      <c r="AY10" s="14">
        <v>0.41666333690943502</v>
      </c>
      <c r="AZ10" s="14">
        <v>0.430596104327929</v>
      </c>
      <c r="BA10" s="14"/>
      <c r="BB10" s="14">
        <v>0.37340770384115601</v>
      </c>
      <c r="BC10" s="14">
        <v>0.41961548819051397</v>
      </c>
      <c r="BD10" s="14"/>
      <c r="BE10" s="14">
        <v>0.43414229795964299</v>
      </c>
      <c r="BF10" s="14">
        <v>0.37314210925451502</v>
      </c>
      <c r="BG10" s="14"/>
      <c r="BH10" s="14">
        <v>0.50147208898639895</v>
      </c>
      <c r="BI10" s="14">
        <v>0.39274448933325501</v>
      </c>
    </row>
    <row r="11" spans="2:61" ht="43.5" x14ac:dyDescent="0.35">
      <c r="B11" s="15" t="s">
        <v>344</v>
      </c>
      <c r="C11" s="14">
        <v>0.38424103658070302</v>
      </c>
      <c r="D11" s="14">
        <v>0.38615104285269602</v>
      </c>
      <c r="E11" s="14">
        <v>0.38199450192302398</v>
      </c>
      <c r="F11" s="14"/>
      <c r="G11" s="14">
        <v>0.541521171494738</v>
      </c>
      <c r="H11" s="14">
        <v>0.33973838214962099</v>
      </c>
      <c r="I11" s="14">
        <v>0.37629363144718497</v>
      </c>
      <c r="J11" s="14">
        <v>0.35757431884420099</v>
      </c>
      <c r="K11" s="14">
        <v>0.549695351697158</v>
      </c>
      <c r="L11" s="14">
        <v>0.269797644539158</v>
      </c>
      <c r="M11" s="14"/>
      <c r="N11" s="14">
        <v>0.345256693621808</v>
      </c>
      <c r="O11" s="14">
        <v>0.393300222832978</v>
      </c>
      <c r="P11" s="14"/>
      <c r="Q11" s="14">
        <v>0.51916839600165499</v>
      </c>
      <c r="R11" s="14">
        <v>0.394115465340585</v>
      </c>
      <c r="S11" s="14">
        <v>0.40696590362852902</v>
      </c>
      <c r="T11" s="14">
        <v>0.42848321616052498</v>
      </c>
      <c r="U11" s="14">
        <v>0.25023755615166998</v>
      </c>
      <c r="V11" s="14">
        <v>0.226661259967644</v>
      </c>
      <c r="W11" s="14">
        <v>0.45065813516347097</v>
      </c>
      <c r="X11" s="14">
        <v>0.35445803849407098</v>
      </c>
      <c r="Y11" s="14">
        <v>0.41521753201637002</v>
      </c>
      <c r="Z11" s="14">
        <v>0</v>
      </c>
      <c r="AA11" s="14"/>
      <c r="AB11" s="14">
        <v>0.20738264873332701</v>
      </c>
      <c r="AC11" s="14">
        <v>0.41347285285255497</v>
      </c>
      <c r="AD11" s="14">
        <v>0.44811479562905798</v>
      </c>
      <c r="AE11" s="14"/>
      <c r="AF11" s="14">
        <v>0.28002135428207903</v>
      </c>
      <c r="AG11" s="14">
        <v>0.42807542917965102</v>
      </c>
      <c r="AH11" s="14">
        <v>0.39451992603349101</v>
      </c>
      <c r="AI11" s="14">
        <v>0.47627411787421298</v>
      </c>
      <c r="AJ11" s="14"/>
      <c r="AK11" s="14">
        <v>0.26565088578130103</v>
      </c>
      <c r="AL11" s="14">
        <v>0.45264724571609599</v>
      </c>
      <c r="AM11" s="14">
        <v>0.466507174044416</v>
      </c>
      <c r="AN11" s="14">
        <v>1</v>
      </c>
      <c r="AO11" s="14"/>
      <c r="AP11" s="14">
        <v>0.16258449073297901</v>
      </c>
      <c r="AQ11" s="14">
        <v>0.356253565040966</v>
      </c>
      <c r="AR11" s="14">
        <v>0.44240456330220901</v>
      </c>
      <c r="AS11" s="14"/>
      <c r="AT11" s="14">
        <v>0.29947816813357803</v>
      </c>
      <c r="AU11" s="14">
        <v>0.46148818374099498</v>
      </c>
      <c r="AV11" s="14">
        <v>0.40507717349113898</v>
      </c>
      <c r="AW11" s="14"/>
      <c r="AX11" s="14">
        <v>0.39798081553197501</v>
      </c>
      <c r="AY11" s="14">
        <v>0.34395614792795698</v>
      </c>
      <c r="AZ11" s="14">
        <v>0.46233316447730999</v>
      </c>
      <c r="BA11" s="14"/>
      <c r="BB11" s="14">
        <v>0.42573075166669799</v>
      </c>
      <c r="BC11" s="14">
        <v>0.415131403355605</v>
      </c>
      <c r="BD11" s="14"/>
      <c r="BE11" s="14">
        <v>0.41092125165694898</v>
      </c>
      <c r="BF11" s="14">
        <v>0.33364992814562999</v>
      </c>
      <c r="BG11" s="14"/>
      <c r="BH11" s="14">
        <v>0.391842115915773</v>
      </c>
      <c r="BI11" s="14">
        <v>0.382492311515229</v>
      </c>
    </row>
    <row r="12" spans="2:61" ht="43.5" x14ac:dyDescent="0.35">
      <c r="B12" s="15" t="s">
        <v>345</v>
      </c>
      <c r="C12" s="14">
        <v>0.28430776705606298</v>
      </c>
      <c r="D12" s="14">
        <v>0.26627883313298401</v>
      </c>
      <c r="E12" s="14">
        <v>0.30551326019664798</v>
      </c>
      <c r="F12" s="14"/>
      <c r="G12" s="14">
        <v>0</v>
      </c>
      <c r="H12" s="14">
        <v>0.235947353143032</v>
      </c>
      <c r="I12" s="14">
        <v>0.23554647223275499</v>
      </c>
      <c r="J12" s="14">
        <v>0.19215619311502</v>
      </c>
      <c r="K12" s="14">
        <v>0.48147098064058302</v>
      </c>
      <c r="L12" s="14">
        <v>0.40303830562630999</v>
      </c>
      <c r="M12" s="14"/>
      <c r="N12" s="14">
        <v>0.29987341290997599</v>
      </c>
      <c r="O12" s="14">
        <v>0.28069062042167697</v>
      </c>
      <c r="P12" s="14"/>
      <c r="Q12" s="14">
        <v>0</v>
      </c>
      <c r="R12" s="14">
        <v>0.28446408100417703</v>
      </c>
      <c r="S12" s="14">
        <v>0.21220060778849401</v>
      </c>
      <c r="T12" s="14">
        <v>0.27378656103899901</v>
      </c>
      <c r="U12" s="14">
        <v>0.32036634615059001</v>
      </c>
      <c r="V12" s="14">
        <v>0.24276412266477199</v>
      </c>
      <c r="W12" s="14">
        <v>0.40998910128346799</v>
      </c>
      <c r="X12" s="14">
        <v>0.156827687902792</v>
      </c>
      <c r="Y12" s="14">
        <v>0.30908056143323898</v>
      </c>
      <c r="Z12" s="14">
        <v>0.246429873140042</v>
      </c>
      <c r="AA12" s="14"/>
      <c r="AB12" s="14">
        <v>6.4855689549272302E-2</v>
      </c>
      <c r="AC12" s="14">
        <v>0.18046145943582201</v>
      </c>
      <c r="AD12" s="14">
        <v>0.41417864699054702</v>
      </c>
      <c r="AE12" s="14"/>
      <c r="AF12" s="14">
        <v>0.116236146510522</v>
      </c>
      <c r="AG12" s="14">
        <v>0.38107541913640502</v>
      </c>
      <c r="AH12" s="14">
        <v>7.5624544864701104E-2</v>
      </c>
      <c r="AI12" s="14">
        <v>0.35452539804854499</v>
      </c>
      <c r="AJ12" s="14"/>
      <c r="AK12" s="14">
        <v>0.111728274513946</v>
      </c>
      <c r="AL12" s="14">
        <v>0.365665971080334</v>
      </c>
      <c r="AM12" s="14">
        <v>0.25431677453372697</v>
      </c>
      <c r="AN12" s="14">
        <v>0</v>
      </c>
      <c r="AO12" s="14"/>
      <c r="AP12" s="14">
        <v>0.21725916969630499</v>
      </c>
      <c r="AQ12" s="14">
        <v>7.3273008075446705E-2</v>
      </c>
      <c r="AR12" s="14">
        <v>0.37436249051210402</v>
      </c>
      <c r="AS12" s="14"/>
      <c r="AT12" s="14">
        <v>0.22968786392298801</v>
      </c>
      <c r="AU12" s="14">
        <v>0.237952003364193</v>
      </c>
      <c r="AV12" s="14">
        <v>0.38272594866553</v>
      </c>
      <c r="AW12" s="14"/>
      <c r="AX12" s="14">
        <v>0.132244899347154</v>
      </c>
      <c r="AY12" s="14">
        <v>0.17994840364335701</v>
      </c>
      <c r="AZ12" s="14">
        <v>0.37974095788532802</v>
      </c>
      <c r="BA12" s="14"/>
      <c r="BB12" s="14">
        <v>0.34569471362166498</v>
      </c>
      <c r="BC12" s="14">
        <v>0.30696658989569098</v>
      </c>
      <c r="BD12" s="14"/>
      <c r="BE12" s="14">
        <v>0.27460211303501197</v>
      </c>
      <c r="BF12" s="14">
        <v>0.30271165898906</v>
      </c>
      <c r="BG12" s="14"/>
      <c r="BH12" s="14">
        <v>0.20969640164872499</v>
      </c>
      <c r="BI12" s="14">
        <v>0.30147306149723002</v>
      </c>
    </row>
    <row r="13" spans="2:61" ht="29" x14ac:dyDescent="0.35">
      <c r="B13" s="15" t="s">
        <v>346</v>
      </c>
      <c r="C13" s="14">
        <v>0.262243169231266</v>
      </c>
      <c r="D13" s="14">
        <v>0.27262465182176499</v>
      </c>
      <c r="E13" s="14">
        <v>0.25003254941307901</v>
      </c>
      <c r="F13" s="14"/>
      <c r="G13" s="14">
        <v>0.24367068704865</v>
      </c>
      <c r="H13" s="14">
        <v>0.27238804803876498</v>
      </c>
      <c r="I13" s="14">
        <v>0.19575251816546199</v>
      </c>
      <c r="J13" s="14">
        <v>0.249277263198493</v>
      </c>
      <c r="K13" s="14">
        <v>0.33754092479193698</v>
      </c>
      <c r="L13" s="14">
        <v>0.27831439695565902</v>
      </c>
      <c r="M13" s="14"/>
      <c r="N13" s="14">
        <v>0.41199049508622099</v>
      </c>
      <c r="O13" s="14">
        <v>0.22744486784318199</v>
      </c>
      <c r="P13" s="14"/>
      <c r="Q13" s="14">
        <v>0.26282548142406298</v>
      </c>
      <c r="R13" s="14">
        <v>0.24941110459656601</v>
      </c>
      <c r="S13" s="14">
        <v>0.19045347276118099</v>
      </c>
      <c r="T13" s="14">
        <v>0.342273480544657</v>
      </c>
      <c r="U13" s="14">
        <v>0.45922054257925399</v>
      </c>
      <c r="V13" s="14">
        <v>6.5059975796163405E-2</v>
      </c>
      <c r="W13" s="14">
        <v>0.32677777954478299</v>
      </c>
      <c r="X13" s="14">
        <v>0.192524044826069</v>
      </c>
      <c r="Y13" s="14">
        <v>0.33173829582327502</v>
      </c>
      <c r="Z13" s="14">
        <v>0</v>
      </c>
      <c r="AA13" s="14"/>
      <c r="AB13" s="14">
        <v>0.19328041978760899</v>
      </c>
      <c r="AC13" s="14">
        <v>0.31863641033738499</v>
      </c>
      <c r="AD13" s="14">
        <v>0.28883004361392201</v>
      </c>
      <c r="AE13" s="14"/>
      <c r="AF13" s="14">
        <v>0.25086509259229001</v>
      </c>
      <c r="AG13" s="14">
        <v>0.25490751392941502</v>
      </c>
      <c r="AH13" s="14">
        <v>0.19927025051941799</v>
      </c>
      <c r="AI13" s="14">
        <v>0.40537899065313399</v>
      </c>
      <c r="AJ13" s="14"/>
      <c r="AK13" s="14">
        <v>0.24950412325252799</v>
      </c>
      <c r="AL13" s="14">
        <v>0.292149876675867</v>
      </c>
      <c r="AM13" s="14">
        <v>0.37972292219821902</v>
      </c>
      <c r="AN13" s="14">
        <v>0</v>
      </c>
      <c r="AO13" s="14"/>
      <c r="AP13" s="14">
        <v>0.42378045207321002</v>
      </c>
      <c r="AQ13" s="14">
        <v>0.15838426310982501</v>
      </c>
      <c r="AR13" s="14">
        <v>0.300457489325338</v>
      </c>
      <c r="AS13" s="14"/>
      <c r="AT13" s="14">
        <v>0.23964679154458199</v>
      </c>
      <c r="AU13" s="14">
        <v>0.32120801794195802</v>
      </c>
      <c r="AV13" s="14">
        <v>0.204818451707308</v>
      </c>
      <c r="AW13" s="14"/>
      <c r="AX13" s="14">
        <v>0.146897073084235</v>
      </c>
      <c r="AY13" s="14">
        <v>0.303613743803959</v>
      </c>
      <c r="AZ13" s="14">
        <v>0.27188934527780501</v>
      </c>
      <c r="BA13" s="14"/>
      <c r="BB13" s="14">
        <v>0.24984772499537899</v>
      </c>
      <c r="BC13" s="14">
        <v>0.28560827463498001</v>
      </c>
      <c r="BD13" s="14"/>
      <c r="BE13" s="14">
        <v>0.26467272848114398</v>
      </c>
      <c r="BF13" s="14">
        <v>0.257636231277101</v>
      </c>
      <c r="BG13" s="14"/>
      <c r="BH13" s="14">
        <v>0.27456165978688502</v>
      </c>
      <c r="BI13" s="14">
        <v>0.25940914366018097</v>
      </c>
    </row>
    <row r="14" spans="2:61" ht="29" x14ac:dyDescent="0.35">
      <c r="B14" s="15" t="s">
        <v>347</v>
      </c>
      <c r="C14" s="14">
        <v>0.256544211834356</v>
      </c>
      <c r="D14" s="14">
        <v>0.28358933701439698</v>
      </c>
      <c r="E14" s="14">
        <v>0.22473394402049199</v>
      </c>
      <c r="F14" s="14"/>
      <c r="G14" s="14">
        <v>0.31570272365546198</v>
      </c>
      <c r="H14" s="14">
        <v>8.7317675892336605E-2</v>
      </c>
      <c r="I14" s="14">
        <v>0.317583737201519</v>
      </c>
      <c r="J14" s="14">
        <v>0.199662700025977</v>
      </c>
      <c r="K14" s="14">
        <v>0.269993583403147</v>
      </c>
      <c r="L14" s="14">
        <v>0.35276421139296199</v>
      </c>
      <c r="M14" s="14"/>
      <c r="N14" s="14">
        <v>0.18700176753084499</v>
      </c>
      <c r="O14" s="14">
        <v>0.272704493310645</v>
      </c>
      <c r="P14" s="14"/>
      <c r="Q14" s="14">
        <v>0.29282135777429902</v>
      </c>
      <c r="R14" s="14">
        <v>0.26886981105190799</v>
      </c>
      <c r="S14" s="14">
        <v>0.495213817817513</v>
      </c>
      <c r="T14" s="14">
        <v>0.33938949020761999</v>
      </c>
      <c r="U14" s="14">
        <v>0</v>
      </c>
      <c r="V14" s="14">
        <v>0.32071062445751303</v>
      </c>
      <c r="W14" s="14">
        <v>0.246199977704185</v>
      </c>
      <c r="X14" s="14">
        <v>0.35471702243759601</v>
      </c>
      <c r="Y14" s="14">
        <v>0.16754495143298101</v>
      </c>
      <c r="Z14" s="14">
        <v>0.35173827040915301</v>
      </c>
      <c r="AA14" s="14"/>
      <c r="AB14" s="14">
        <v>0.208017929773607</v>
      </c>
      <c r="AC14" s="14">
        <v>0.300882640140751</v>
      </c>
      <c r="AD14" s="14">
        <v>0.248180803131369</v>
      </c>
      <c r="AE14" s="14"/>
      <c r="AF14" s="14">
        <v>0.14998184493615699</v>
      </c>
      <c r="AG14" s="14">
        <v>0.308257331699131</v>
      </c>
      <c r="AH14" s="14">
        <v>0.208147020346654</v>
      </c>
      <c r="AI14" s="14">
        <v>0.35635294114711002</v>
      </c>
      <c r="AJ14" s="14"/>
      <c r="AK14" s="14">
        <v>0.27058825373582501</v>
      </c>
      <c r="AL14" s="14">
        <v>0.248359469207317</v>
      </c>
      <c r="AM14" s="14">
        <v>0.18737429588599699</v>
      </c>
      <c r="AN14" s="14">
        <v>0</v>
      </c>
      <c r="AO14" s="14"/>
      <c r="AP14" s="14">
        <v>0.371549275251008</v>
      </c>
      <c r="AQ14" s="14">
        <v>7.2782982422675405E-2</v>
      </c>
      <c r="AR14" s="14">
        <v>0.29413747431536802</v>
      </c>
      <c r="AS14" s="14"/>
      <c r="AT14" s="14">
        <v>0.17704287266306101</v>
      </c>
      <c r="AU14" s="14">
        <v>0.22468462169616699</v>
      </c>
      <c r="AV14" s="14">
        <v>0.32302529139311198</v>
      </c>
      <c r="AW14" s="14"/>
      <c r="AX14" s="14">
        <v>0.19246743616678599</v>
      </c>
      <c r="AY14" s="14">
        <v>0.18173172169121099</v>
      </c>
      <c r="AZ14" s="14">
        <v>0.30527213992086399</v>
      </c>
      <c r="BA14" s="14"/>
      <c r="BB14" s="14">
        <v>0.203902573774534</v>
      </c>
      <c r="BC14" s="14">
        <v>0.27782295355719899</v>
      </c>
      <c r="BD14" s="14"/>
      <c r="BE14" s="14">
        <v>0.25669049869231902</v>
      </c>
      <c r="BF14" s="14">
        <v>0.25626682223038599</v>
      </c>
      <c r="BG14" s="14"/>
      <c r="BH14" s="14">
        <v>0.20775175151959599</v>
      </c>
      <c r="BI14" s="14">
        <v>0.26776953847513302</v>
      </c>
    </row>
    <row r="15" spans="2:61" ht="43.5" x14ac:dyDescent="0.35">
      <c r="B15" s="15" t="s">
        <v>348</v>
      </c>
      <c r="C15" s="14">
        <v>0.24788699520986701</v>
      </c>
      <c r="D15" s="14">
        <v>0.27817795946568402</v>
      </c>
      <c r="E15" s="14">
        <v>0.212258996489091</v>
      </c>
      <c r="F15" s="14"/>
      <c r="G15" s="14">
        <v>0.29683864537792098</v>
      </c>
      <c r="H15" s="14">
        <v>0.32336625687693699</v>
      </c>
      <c r="I15" s="14">
        <v>0.176401221994333</v>
      </c>
      <c r="J15" s="14">
        <v>0.19201307975906001</v>
      </c>
      <c r="K15" s="14">
        <v>0.274577540965738</v>
      </c>
      <c r="L15" s="14">
        <v>0.262031756834401</v>
      </c>
      <c r="M15" s="14"/>
      <c r="N15" s="14">
        <v>0.23708690946215799</v>
      </c>
      <c r="O15" s="14">
        <v>0.25039672042011801</v>
      </c>
      <c r="P15" s="14"/>
      <c r="Q15" s="14">
        <v>0</v>
      </c>
      <c r="R15" s="14">
        <v>0.30328882075449898</v>
      </c>
      <c r="S15" s="14">
        <v>0.32233264640346698</v>
      </c>
      <c r="T15" s="14">
        <v>0.26051071703119799</v>
      </c>
      <c r="U15" s="14">
        <v>0.412649884948107</v>
      </c>
      <c r="V15" s="14">
        <v>0.146266653546924</v>
      </c>
      <c r="W15" s="14">
        <v>0.26654470673298902</v>
      </c>
      <c r="X15" s="14">
        <v>0.12792575721972699</v>
      </c>
      <c r="Y15" s="14">
        <v>0.21116079337389901</v>
      </c>
      <c r="Z15" s="14">
        <v>0.123770472133932</v>
      </c>
      <c r="AA15" s="14"/>
      <c r="AB15" s="14">
        <v>0.17213342257602801</v>
      </c>
      <c r="AC15" s="14">
        <v>0.287346246353195</v>
      </c>
      <c r="AD15" s="14">
        <v>0.26524841080932099</v>
      </c>
      <c r="AE15" s="14"/>
      <c r="AF15" s="14">
        <v>0.13944062353576001</v>
      </c>
      <c r="AG15" s="14">
        <v>0.289959443080201</v>
      </c>
      <c r="AH15" s="14">
        <v>0.309288392843584</v>
      </c>
      <c r="AI15" s="14">
        <v>0.29748851198960502</v>
      </c>
      <c r="AJ15" s="14"/>
      <c r="AK15" s="14">
        <v>0.174525074285763</v>
      </c>
      <c r="AL15" s="14">
        <v>0.30153723463995802</v>
      </c>
      <c r="AM15" s="14">
        <v>0.190037463632933</v>
      </c>
      <c r="AN15" s="14">
        <v>0</v>
      </c>
      <c r="AO15" s="14"/>
      <c r="AP15" s="14">
        <v>0.16258449073297901</v>
      </c>
      <c r="AQ15" s="14">
        <v>0.133577534762789</v>
      </c>
      <c r="AR15" s="14">
        <v>0.31361282202017499</v>
      </c>
      <c r="AS15" s="14"/>
      <c r="AT15" s="14">
        <v>9.1898581981513294E-2</v>
      </c>
      <c r="AU15" s="14">
        <v>0.270883986453332</v>
      </c>
      <c r="AV15" s="14">
        <v>0.28112451091031099</v>
      </c>
      <c r="AW15" s="14"/>
      <c r="AX15" s="14">
        <v>0.13013107094704199</v>
      </c>
      <c r="AY15" s="14">
        <v>0.23961483362427299</v>
      </c>
      <c r="AZ15" s="14">
        <v>0.23836731456841501</v>
      </c>
      <c r="BA15" s="14"/>
      <c r="BB15" s="14">
        <v>0.35178707867613201</v>
      </c>
      <c r="BC15" s="14">
        <v>0.24327714023683999</v>
      </c>
      <c r="BD15" s="14"/>
      <c r="BE15" s="14">
        <v>0.224257320189719</v>
      </c>
      <c r="BF15" s="14">
        <v>0.29269365991678797</v>
      </c>
      <c r="BG15" s="14"/>
      <c r="BH15" s="14">
        <v>0.26491224969095001</v>
      </c>
      <c r="BI15" s="14">
        <v>0.24397011867895099</v>
      </c>
    </row>
    <row r="16" spans="2:61" ht="29" x14ac:dyDescent="0.35">
      <c r="B16" s="15" t="s">
        <v>349</v>
      </c>
      <c r="C16" s="14">
        <v>0.23918679121065001</v>
      </c>
      <c r="D16" s="14">
        <v>0.278828395695781</v>
      </c>
      <c r="E16" s="14">
        <v>0.19256064151274099</v>
      </c>
      <c r="F16" s="14"/>
      <c r="G16" s="14">
        <v>0.22175628486391</v>
      </c>
      <c r="H16" s="14">
        <v>0.14345579139836101</v>
      </c>
      <c r="I16" s="14">
        <v>0.246985118781269</v>
      </c>
      <c r="J16" s="14">
        <v>0.214059989973785</v>
      </c>
      <c r="K16" s="14">
        <v>0.34037244688766599</v>
      </c>
      <c r="L16" s="14">
        <v>0.26206214992479099</v>
      </c>
      <c r="M16" s="14"/>
      <c r="N16" s="14">
        <v>0.25115629910989301</v>
      </c>
      <c r="O16" s="14">
        <v>0.23640531554177399</v>
      </c>
      <c r="P16" s="14"/>
      <c r="Q16" s="14">
        <v>0.226347038227356</v>
      </c>
      <c r="R16" s="14">
        <v>0.22932947026477901</v>
      </c>
      <c r="S16" s="14">
        <v>0.23605115217117001</v>
      </c>
      <c r="T16" s="14">
        <v>0.244879758608743</v>
      </c>
      <c r="U16" s="14">
        <v>0.21987341298257401</v>
      </c>
      <c r="V16" s="14">
        <v>7.7562383689277398E-2</v>
      </c>
      <c r="W16" s="14">
        <v>0.38524598946810101</v>
      </c>
      <c r="X16" s="14">
        <v>0.27852228824474801</v>
      </c>
      <c r="Y16" s="14">
        <v>0.26187279095170102</v>
      </c>
      <c r="Z16" s="14">
        <v>0</v>
      </c>
      <c r="AA16" s="14"/>
      <c r="AB16" s="14">
        <v>0.12607426726894599</v>
      </c>
      <c r="AC16" s="14">
        <v>0.29485730427052298</v>
      </c>
      <c r="AD16" s="14">
        <v>0.283833297483571</v>
      </c>
      <c r="AE16" s="14"/>
      <c r="AF16" s="14">
        <v>6.9257696497446897E-2</v>
      </c>
      <c r="AG16" s="14">
        <v>0.29319514268984698</v>
      </c>
      <c r="AH16" s="14">
        <v>0.32799281144696801</v>
      </c>
      <c r="AI16" s="14">
        <v>0.35736249080392501</v>
      </c>
      <c r="AJ16" s="14"/>
      <c r="AK16" s="14">
        <v>7.1590119330661506E-2</v>
      </c>
      <c r="AL16" s="14">
        <v>0.28427679751502399</v>
      </c>
      <c r="AM16" s="14">
        <v>0.26422879598422899</v>
      </c>
      <c r="AN16" s="14">
        <v>0</v>
      </c>
      <c r="AO16" s="14"/>
      <c r="AP16" s="14">
        <v>0</v>
      </c>
      <c r="AQ16" s="14">
        <v>0.117883651734412</v>
      </c>
      <c r="AR16" s="14">
        <v>0.31238524687074898</v>
      </c>
      <c r="AS16" s="14"/>
      <c r="AT16" s="14">
        <v>0.19269590106634299</v>
      </c>
      <c r="AU16" s="14">
        <v>0.211394279686205</v>
      </c>
      <c r="AV16" s="14">
        <v>0.327817256500117</v>
      </c>
      <c r="AW16" s="14"/>
      <c r="AX16" s="14">
        <v>0.12566105679154899</v>
      </c>
      <c r="AY16" s="14">
        <v>0.14934484835432199</v>
      </c>
      <c r="AZ16" s="14">
        <v>0.30846778601166602</v>
      </c>
      <c r="BA16" s="14"/>
      <c r="BB16" s="14">
        <v>0.28424145576374299</v>
      </c>
      <c r="BC16" s="14">
        <v>0.27613843235372498</v>
      </c>
      <c r="BD16" s="14"/>
      <c r="BE16" s="14">
        <v>0.26285555216173001</v>
      </c>
      <c r="BF16" s="14">
        <v>0.19430601163754799</v>
      </c>
      <c r="BG16" s="14"/>
      <c r="BH16" s="14">
        <v>0.24197003505255099</v>
      </c>
      <c r="BI16" s="14">
        <v>0.23854647053313699</v>
      </c>
    </row>
    <row r="17" spans="2:61" ht="72.5" x14ac:dyDescent="0.35">
      <c r="B17" s="15" t="s">
        <v>350</v>
      </c>
      <c r="C17" s="14">
        <v>0.236381334674133</v>
      </c>
      <c r="D17" s="14">
        <v>0.26182228287213999</v>
      </c>
      <c r="E17" s="14">
        <v>0.20645788746397001</v>
      </c>
      <c r="F17" s="14"/>
      <c r="G17" s="14">
        <v>0.238968049228449</v>
      </c>
      <c r="H17" s="14">
        <v>0.19383692465535601</v>
      </c>
      <c r="I17" s="14">
        <v>0.27532015526655401</v>
      </c>
      <c r="J17" s="14">
        <v>0.181531417736571</v>
      </c>
      <c r="K17" s="14">
        <v>0.34631953152105999</v>
      </c>
      <c r="L17" s="14">
        <v>0.19687064445413599</v>
      </c>
      <c r="M17" s="14"/>
      <c r="N17" s="14">
        <v>0.26825187718684601</v>
      </c>
      <c r="O17" s="14">
        <v>0.22897525421541901</v>
      </c>
      <c r="P17" s="14"/>
      <c r="Q17" s="14">
        <v>0</v>
      </c>
      <c r="R17" s="14">
        <v>0.22840672774757101</v>
      </c>
      <c r="S17" s="14">
        <v>0.21085382490773399</v>
      </c>
      <c r="T17" s="14">
        <v>0.18122283941334699</v>
      </c>
      <c r="U17" s="14">
        <v>0.308195451599381</v>
      </c>
      <c r="V17" s="14">
        <v>0.245596345396213</v>
      </c>
      <c r="W17" s="14">
        <v>0.26535200809168003</v>
      </c>
      <c r="X17" s="14">
        <v>0.28548268391475101</v>
      </c>
      <c r="Y17" s="14">
        <v>0.27619923539101698</v>
      </c>
      <c r="Z17" s="14">
        <v>0.12265940100611</v>
      </c>
      <c r="AA17" s="14"/>
      <c r="AB17" s="14">
        <v>0.101700445011878</v>
      </c>
      <c r="AC17" s="14">
        <v>0.27349683133129399</v>
      </c>
      <c r="AD17" s="14">
        <v>0.28365467793848298</v>
      </c>
      <c r="AE17" s="14"/>
      <c r="AF17" s="14">
        <v>0.223391464228725</v>
      </c>
      <c r="AG17" s="14">
        <v>0.22404295656094</v>
      </c>
      <c r="AH17" s="14">
        <v>0.230670811151861</v>
      </c>
      <c r="AI17" s="14">
        <v>0.32633117996049599</v>
      </c>
      <c r="AJ17" s="14"/>
      <c r="AK17" s="14">
        <v>0.20682567851018699</v>
      </c>
      <c r="AL17" s="14">
        <v>0.25693304128182998</v>
      </c>
      <c r="AM17" s="14">
        <v>0.22758830779045</v>
      </c>
      <c r="AN17" s="14">
        <v>1</v>
      </c>
      <c r="AO17" s="14"/>
      <c r="AP17" s="14">
        <v>0.37984366042928402</v>
      </c>
      <c r="AQ17" s="14">
        <v>0.21088397846372101</v>
      </c>
      <c r="AR17" s="14">
        <v>0.26356804405252598</v>
      </c>
      <c r="AS17" s="14"/>
      <c r="AT17" s="14">
        <v>0.262196620502405</v>
      </c>
      <c r="AU17" s="14">
        <v>0.23660976340335699</v>
      </c>
      <c r="AV17" s="14">
        <v>0.26104106343980599</v>
      </c>
      <c r="AW17" s="14"/>
      <c r="AX17" s="14">
        <v>0.136714913502647</v>
      </c>
      <c r="AY17" s="14">
        <v>0.201193581085782</v>
      </c>
      <c r="AZ17" s="14">
        <v>0.30720610318494301</v>
      </c>
      <c r="BA17" s="14"/>
      <c r="BB17" s="14">
        <v>0.16844348423277</v>
      </c>
      <c r="BC17" s="14">
        <v>0.25489167638143201</v>
      </c>
      <c r="BD17" s="14"/>
      <c r="BE17" s="14">
        <v>0.21248547801058601</v>
      </c>
      <c r="BF17" s="14">
        <v>0.28169273385737598</v>
      </c>
      <c r="BG17" s="14"/>
      <c r="BH17" s="14">
        <v>0.29476377737270498</v>
      </c>
      <c r="BI17" s="14">
        <v>0.22294971050207499</v>
      </c>
    </row>
    <row r="18" spans="2:61" ht="43.5" x14ac:dyDescent="0.35">
      <c r="B18" s="15" t="s">
        <v>351</v>
      </c>
      <c r="C18" s="14">
        <v>0.233534766130302</v>
      </c>
      <c r="D18" s="14">
        <v>0.23294814734761701</v>
      </c>
      <c r="E18" s="14">
        <v>0.23422474262172699</v>
      </c>
      <c r="F18" s="14"/>
      <c r="G18" s="14">
        <v>0.141866598377829</v>
      </c>
      <c r="H18" s="14">
        <v>0.20057421168273201</v>
      </c>
      <c r="I18" s="14">
        <v>0.21362576914921599</v>
      </c>
      <c r="J18" s="14">
        <v>0.15465601530558601</v>
      </c>
      <c r="K18" s="14">
        <v>0.28715646945982898</v>
      </c>
      <c r="L18" s="14">
        <v>0.33793033463616201</v>
      </c>
      <c r="M18" s="14"/>
      <c r="N18" s="14">
        <v>0.21832390169322999</v>
      </c>
      <c r="O18" s="14">
        <v>0.23706946861685799</v>
      </c>
      <c r="P18" s="14"/>
      <c r="Q18" s="14">
        <v>0</v>
      </c>
      <c r="R18" s="14">
        <v>0.21121047109031801</v>
      </c>
      <c r="S18" s="14">
        <v>0.293278668409304</v>
      </c>
      <c r="T18" s="14">
        <v>0.681662970752277</v>
      </c>
      <c r="U18" s="14">
        <v>0.22043999012326701</v>
      </c>
      <c r="V18" s="14">
        <v>6.7892198527605099E-2</v>
      </c>
      <c r="W18" s="14">
        <v>0.210629792595149</v>
      </c>
      <c r="X18" s="14">
        <v>0.381979852454087</v>
      </c>
      <c r="Y18" s="14">
        <v>0.22547941390207701</v>
      </c>
      <c r="Z18" s="14">
        <v>0</v>
      </c>
      <c r="AA18" s="14"/>
      <c r="AB18" s="14">
        <v>9.3376816922631597E-2</v>
      </c>
      <c r="AC18" s="14">
        <v>0.29387571489500303</v>
      </c>
      <c r="AD18" s="14">
        <v>0.26891409207459899</v>
      </c>
      <c r="AE18" s="14"/>
      <c r="AF18" s="14">
        <v>0.200254260726414</v>
      </c>
      <c r="AG18" s="14">
        <v>0.26461552676373201</v>
      </c>
      <c r="AH18" s="14">
        <v>0.13562804703308901</v>
      </c>
      <c r="AI18" s="14">
        <v>0.27545621620445998</v>
      </c>
      <c r="AJ18" s="14"/>
      <c r="AK18" s="14">
        <v>0.21759007919854301</v>
      </c>
      <c r="AL18" s="14">
        <v>0.31853502388018501</v>
      </c>
      <c r="AM18" s="14">
        <v>0.215209483151692</v>
      </c>
      <c r="AN18" s="14">
        <v>1</v>
      </c>
      <c r="AO18" s="14"/>
      <c r="AP18" s="14">
        <v>0.16258449073297901</v>
      </c>
      <c r="AQ18" s="14">
        <v>0.23622956810121801</v>
      </c>
      <c r="AR18" s="14">
        <v>0.26008139311996697</v>
      </c>
      <c r="AS18" s="14"/>
      <c r="AT18" s="14">
        <v>0.20412909765235501</v>
      </c>
      <c r="AU18" s="14">
        <v>0.27221143112766899</v>
      </c>
      <c r="AV18" s="14">
        <v>0.17354414441434199</v>
      </c>
      <c r="AW18" s="14"/>
      <c r="AX18" s="14">
        <v>0.14929096691819599</v>
      </c>
      <c r="AY18" s="14">
        <v>0.18509739771096101</v>
      </c>
      <c r="AZ18" s="14">
        <v>0.32238360395459797</v>
      </c>
      <c r="BA18" s="14"/>
      <c r="BB18" s="14">
        <v>0.32066108482007299</v>
      </c>
      <c r="BC18" s="14">
        <v>0.23519328720632901</v>
      </c>
      <c r="BD18" s="14"/>
      <c r="BE18" s="14">
        <v>0.237493748488045</v>
      </c>
      <c r="BF18" s="14">
        <v>0.22602773122894501</v>
      </c>
      <c r="BG18" s="14"/>
      <c r="BH18" s="14">
        <v>0.26699096753576701</v>
      </c>
      <c r="BI18" s="14">
        <v>0.22583774108763699</v>
      </c>
    </row>
    <row r="19" spans="2:61" ht="43.5" x14ac:dyDescent="0.35">
      <c r="B19" s="15" t="s">
        <v>352</v>
      </c>
      <c r="C19" s="14">
        <v>0.13601449337076299</v>
      </c>
      <c r="D19" s="14">
        <v>0.189277400627753</v>
      </c>
      <c r="E19" s="14">
        <v>7.3367072324983698E-2</v>
      </c>
      <c r="F19" s="14"/>
      <c r="G19" s="14">
        <v>0.23765776494616001</v>
      </c>
      <c r="H19" s="14">
        <v>0.133422419765068</v>
      </c>
      <c r="I19" s="14">
        <v>0.20160355678285</v>
      </c>
      <c r="J19" s="14">
        <v>3.07998848851735E-2</v>
      </c>
      <c r="K19" s="14">
        <v>0.24017651523762701</v>
      </c>
      <c r="L19" s="14">
        <v>4.8213920968151601E-2</v>
      </c>
      <c r="M19" s="14"/>
      <c r="N19" s="14">
        <v>0.104099556463434</v>
      </c>
      <c r="O19" s="14">
        <v>0.14343089020417699</v>
      </c>
      <c r="P19" s="14"/>
      <c r="Q19" s="14">
        <v>0.226347038227356</v>
      </c>
      <c r="R19" s="14">
        <v>8.74313207939348E-2</v>
      </c>
      <c r="S19" s="14">
        <v>0.34273299855001998</v>
      </c>
      <c r="T19" s="14">
        <v>0.361126433728711</v>
      </c>
      <c r="U19" s="14">
        <v>0.131570967192638</v>
      </c>
      <c r="V19" s="14">
        <v>0</v>
      </c>
      <c r="W19" s="14">
        <v>0.13419850531091501</v>
      </c>
      <c r="X19" s="14">
        <v>0.21889157052411201</v>
      </c>
      <c r="Y19" s="14">
        <v>0.112272466666726</v>
      </c>
      <c r="Z19" s="14">
        <v>0</v>
      </c>
      <c r="AA19" s="14"/>
      <c r="AB19" s="14">
        <v>0.15794222893541801</v>
      </c>
      <c r="AC19" s="14">
        <v>0.130757067772892</v>
      </c>
      <c r="AD19" s="14">
        <v>0.14006040302024</v>
      </c>
      <c r="AE19" s="14"/>
      <c r="AF19" s="14">
        <v>0.16696688957868999</v>
      </c>
      <c r="AG19" s="14">
        <v>0.12773914830578001</v>
      </c>
      <c r="AH19" s="14">
        <v>0</v>
      </c>
      <c r="AI19" s="14">
        <v>0.19092262173690999</v>
      </c>
      <c r="AJ19" s="14"/>
      <c r="AK19" s="14">
        <v>0.157230869205669</v>
      </c>
      <c r="AL19" s="14">
        <v>0.142014888779326</v>
      </c>
      <c r="AM19" s="14">
        <v>0.198977450030701</v>
      </c>
      <c r="AN19" s="14">
        <v>0</v>
      </c>
      <c r="AO19" s="14"/>
      <c r="AP19" s="14">
        <v>0.41119155505268801</v>
      </c>
      <c r="AQ19" s="14">
        <v>7.2060194915405204E-2</v>
      </c>
      <c r="AR19" s="14">
        <v>0.151948022492497</v>
      </c>
      <c r="AS19" s="14"/>
      <c r="AT19" s="14">
        <v>0.17038781090166399</v>
      </c>
      <c r="AU19" s="14">
        <v>0.14593943342041599</v>
      </c>
      <c r="AV19" s="14">
        <v>0.102363753615894</v>
      </c>
      <c r="AW19" s="14"/>
      <c r="AX19" s="14">
        <v>0.199374515218771</v>
      </c>
      <c r="AY19" s="14">
        <v>7.4901615152466794E-2</v>
      </c>
      <c r="AZ19" s="14">
        <v>0.19015784422885801</v>
      </c>
      <c r="BA19" s="14"/>
      <c r="BB19" s="14">
        <v>0.18560094461797499</v>
      </c>
      <c r="BC19" s="14">
        <v>0.10068396660797201</v>
      </c>
      <c r="BD19" s="14"/>
      <c r="BE19" s="14">
        <v>0.141790827354763</v>
      </c>
      <c r="BF19" s="14">
        <v>0.12506139055256399</v>
      </c>
      <c r="BG19" s="14"/>
      <c r="BH19" s="14">
        <v>0.100802609787204</v>
      </c>
      <c r="BI19" s="14">
        <v>0.144115435448957</v>
      </c>
    </row>
    <row r="20" spans="2:61" ht="58" x14ac:dyDescent="0.35">
      <c r="B20" s="15" t="s">
        <v>353</v>
      </c>
      <c r="C20" s="14">
        <v>0.13549377237874899</v>
      </c>
      <c r="D20" s="14">
        <v>0.175317962265998</v>
      </c>
      <c r="E20" s="14">
        <v>8.8652867137961305E-2</v>
      </c>
      <c r="F20" s="14"/>
      <c r="G20" s="14">
        <v>0</v>
      </c>
      <c r="H20" s="14">
        <v>7.0324370688631593E-2</v>
      </c>
      <c r="I20" s="14">
        <v>0.101983088100758</v>
      </c>
      <c r="J20" s="14">
        <v>0.16013666496191301</v>
      </c>
      <c r="K20" s="14">
        <v>0.33736730130574799</v>
      </c>
      <c r="L20" s="14">
        <v>9.9561542672055497E-2</v>
      </c>
      <c r="M20" s="14"/>
      <c r="N20" s="14">
        <v>0.127194375029442</v>
      </c>
      <c r="O20" s="14">
        <v>0.13742238732163201</v>
      </c>
      <c r="P20" s="14"/>
      <c r="Q20" s="14">
        <v>0</v>
      </c>
      <c r="R20" s="14">
        <v>0.121757347315751</v>
      </c>
      <c r="S20" s="14">
        <v>0.10282519564812399</v>
      </c>
      <c r="T20" s="14">
        <v>8.2578636412840703E-2</v>
      </c>
      <c r="U20" s="14">
        <v>0.21987341298257401</v>
      </c>
      <c r="V20" s="14">
        <v>0.17405985280712499</v>
      </c>
      <c r="W20" s="14">
        <v>0.217151450770698</v>
      </c>
      <c r="X20" s="14">
        <v>7.5450309869472501E-2</v>
      </c>
      <c r="Y20" s="14">
        <v>0.12720217930953501</v>
      </c>
      <c r="Z20" s="14">
        <v>0</v>
      </c>
      <c r="AA20" s="14"/>
      <c r="AB20" s="14">
        <v>0.12675122438688799</v>
      </c>
      <c r="AC20" s="14">
        <v>8.9431811588177507E-2</v>
      </c>
      <c r="AD20" s="14">
        <v>0.141636495548423</v>
      </c>
      <c r="AE20" s="14"/>
      <c r="AF20" s="14">
        <v>9.5885038772433595E-2</v>
      </c>
      <c r="AG20" s="14">
        <v>0.15184257305066401</v>
      </c>
      <c r="AH20" s="14">
        <v>0</v>
      </c>
      <c r="AI20" s="14">
        <v>0.19799593685323399</v>
      </c>
      <c r="AJ20" s="14"/>
      <c r="AK20" s="14">
        <v>0.111861097005979</v>
      </c>
      <c r="AL20" s="14">
        <v>0.17193706183641799</v>
      </c>
      <c r="AM20" s="14">
        <v>0.10220921382206399</v>
      </c>
      <c r="AN20" s="14">
        <v>0</v>
      </c>
      <c r="AO20" s="14"/>
      <c r="AP20" s="14">
        <v>0.21725916969630499</v>
      </c>
      <c r="AQ20" s="14">
        <v>7.0480434110519796E-2</v>
      </c>
      <c r="AR20" s="14">
        <v>0.167074000467306</v>
      </c>
      <c r="AS20" s="14"/>
      <c r="AT20" s="14">
        <v>0.17836861481192401</v>
      </c>
      <c r="AU20" s="14">
        <v>0.11625339761687099</v>
      </c>
      <c r="AV20" s="14">
        <v>0.14783335352961699</v>
      </c>
      <c r="AW20" s="14"/>
      <c r="AX20" s="14">
        <v>0.19127387961070999</v>
      </c>
      <c r="AY20" s="14">
        <v>8.4177008684856794E-2</v>
      </c>
      <c r="AZ20" s="14">
        <v>0.18969172277735699</v>
      </c>
      <c r="BA20" s="14"/>
      <c r="BB20" s="14">
        <v>0.15651354545375501</v>
      </c>
      <c r="BC20" s="14">
        <v>0.14420822068431199</v>
      </c>
      <c r="BD20" s="14"/>
      <c r="BE20" s="14">
        <v>0.123962735614205</v>
      </c>
      <c r="BF20" s="14">
        <v>0.157358960858555</v>
      </c>
      <c r="BG20" s="14"/>
      <c r="BH20" s="14">
        <v>0.15734996905882001</v>
      </c>
      <c r="BI20" s="14">
        <v>0.13046547609534401</v>
      </c>
    </row>
    <row r="21" spans="2:61" x14ac:dyDescent="0.35">
      <c r="B21" s="15" t="s">
        <v>86</v>
      </c>
      <c r="C21" s="14">
        <v>2.0524226844219399E-2</v>
      </c>
      <c r="D21" s="14">
        <v>8.8594391817844297E-3</v>
      </c>
      <c r="E21" s="14">
        <v>3.4244260198242997E-2</v>
      </c>
      <c r="F21" s="14"/>
      <c r="G21" s="14">
        <v>0</v>
      </c>
      <c r="H21" s="14">
        <v>2.7396692692620499E-2</v>
      </c>
      <c r="I21" s="14">
        <v>5.0467787887021401E-2</v>
      </c>
      <c r="J21" s="14">
        <v>0</v>
      </c>
      <c r="K21" s="14">
        <v>3.52353301939278E-2</v>
      </c>
      <c r="L21" s="14">
        <v>0</v>
      </c>
      <c r="M21" s="14"/>
      <c r="N21" s="14">
        <v>0</v>
      </c>
      <c r="O21" s="14">
        <v>2.52936491187402E-2</v>
      </c>
      <c r="P21" s="14"/>
      <c r="Q21" s="14">
        <v>0</v>
      </c>
      <c r="R21" s="14">
        <v>2.30573998692447E-2</v>
      </c>
      <c r="S21" s="14">
        <v>9.2635210333176898E-2</v>
      </c>
      <c r="T21" s="14">
        <v>0</v>
      </c>
      <c r="U21" s="14">
        <v>0</v>
      </c>
      <c r="V21" s="14">
        <v>0</v>
      </c>
      <c r="W21" s="14">
        <v>0</v>
      </c>
      <c r="X21" s="14">
        <v>0</v>
      </c>
      <c r="Y21" s="14">
        <v>0</v>
      </c>
      <c r="Z21" s="14">
        <v>0.247595844368175</v>
      </c>
      <c r="AA21" s="14"/>
      <c r="AB21" s="14">
        <v>0</v>
      </c>
      <c r="AC21" s="14">
        <v>1.9385777041957201E-2</v>
      </c>
      <c r="AD21" s="14">
        <v>9.6167459512460293E-3</v>
      </c>
      <c r="AE21" s="14"/>
      <c r="AF21" s="14">
        <v>3.8191189382564897E-2</v>
      </c>
      <c r="AG21" s="14">
        <v>1.04071120125423E-2</v>
      </c>
      <c r="AH21" s="14">
        <v>0</v>
      </c>
      <c r="AI21" s="14">
        <v>3.6980811564384097E-2</v>
      </c>
      <c r="AJ21" s="14"/>
      <c r="AK21" s="14">
        <v>2.5220277691259799E-2</v>
      </c>
      <c r="AL21" s="14">
        <v>0</v>
      </c>
      <c r="AM21" s="14">
        <v>0</v>
      </c>
      <c r="AN21" s="14">
        <v>0</v>
      </c>
      <c r="AO21" s="14"/>
      <c r="AP21" s="14">
        <v>0</v>
      </c>
      <c r="AQ21" s="14">
        <v>6.9855707379841203E-2</v>
      </c>
      <c r="AR21" s="14">
        <v>0</v>
      </c>
      <c r="AS21" s="14"/>
      <c r="AT21" s="14">
        <v>2.5460146196168602E-2</v>
      </c>
      <c r="AU21" s="14">
        <v>3.2630410311454097E-2</v>
      </c>
      <c r="AV21" s="14">
        <v>0</v>
      </c>
      <c r="AW21" s="14"/>
      <c r="AX21" s="14">
        <v>0</v>
      </c>
      <c r="AY21" s="14">
        <v>3.65672078834424E-2</v>
      </c>
      <c r="AZ21" s="14">
        <v>1.0908718290396101E-2</v>
      </c>
      <c r="BA21" s="14"/>
      <c r="BB21" s="14">
        <v>0</v>
      </c>
      <c r="BC21" s="14">
        <v>0</v>
      </c>
      <c r="BD21" s="14"/>
      <c r="BE21" s="14">
        <v>1.46128318791818E-2</v>
      </c>
      <c r="BF21" s="14">
        <v>3.17334327229618E-2</v>
      </c>
      <c r="BG21" s="14"/>
      <c r="BH21" s="14">
        <v>2.87588729801482E-2</v>
      </c>
      <c r="BI21" s="14">
        <v>1.8629741670675999E-2</v>
      </c>
    </row>
    <row r="22" spans="2:61" x14ac:dyDescent="0.35">
      <c r="B22" s="15" t="s">
        <v>253</v>
      </c>
      <c r="C22" s="20">
        <v>7.4191939586025296E-2</v>
      </c>
      <c r="D22" s="20">
        <v>9.4442652749755496E-2</v>
      </c>
      <c r="E22" s="20">
        <v>5.0373206824699798E-2</v>
      </c>
      <c r="F22" s="20"/>
      <c r="G22" s="20">
        <v>0</v>
      </c>
      <c r="H22" s="20">
        <v>5.7480860858054601E-2</v>
      </c>
      <c r="I22" s="20">
        <v>2.77179779819813E-2</v>
      </c>
      <c r="J22" s="20">
        <v>2.93479771922345E-2</v>
      </c>
      <c r="K22" s="20">
        <v>9.5539843394789797E-2</v>
      </c>
      <c r="L22" s="20">
        <v>0.18000443585495801</v>
      </c>
      <c r="M22" s="20"/>
      <c r="N22" s="20">
        <v>7.0731591283057796E-2</v>
      </c>
      <c r="O22" s="20">
        <v>7.4996055736126305E-2</v>
      </c>
      <c r="P22" s="20"/>
      <c r="Q22" s="20">
        <v>0</v>
      </c>
      <c r="R22" s="20">
        <v>5.4025080354483702E-2</v>
      </c>
      <c r="S22" s="20">
        <v>0.10802862925961</v>
      </c>
      <c r="T22" s="20">
        <v>0.23685641389784301</v>
      </c>
      <c r="U22" s="20">
        <v>0</v>
      </c>
      <c r="V22" s="20">
        <v>0.30787893007197098</v>
      </c>
      <c r="W22" s="20">
        <v>8.3067416409341302E-2</v>
      </c>
      <c r="X22" s="20">
        <v>7.5450309869472501E-2</v>
      </c>
      <c r="Y22" s="20">
        <v>2.65232527291538E-2</v>
      </c>
      <c r="Z22" s="20">
        <v>0</v>
      </c>
      <c r="AA22" s="20"/>
      <c r="AB22" s="20">
        <v>0</v>
      </c>
      <c r="AC22" s="20">
        <v>4.1880227334475301E-2</v>
      </c>
      <c r="AD22" s="20">
        <v>0.10829119431416299</v>
      </c>
      <c r="AE22" s="20"/>
      <c r="AF22" s="20">
        <v>1.8961860655072799E-2</v>
      </c>
      <c r="AG22" s="20">
        <v>9.3681763558449899E-2</v>
      </c>
      <c r="AH22" s="20">
        <v>0.103007652860648</v>
      </c>
      <c r="AI22" s="20">
        <v>3.8384025917504602E-2</v>
      </c>
      <c r="AJ22" s="20"/>
      <c r="AK22" s="20">
        <v>2.7108691394325701E-2</v>
      </c>
      <c r="AL22" s="20">
        <v>7.8794505482397706E-2</v>
      </c>
      <c r="AM22" s="20">
        <v>0.104272142147949</v>
      </c>
      <c r="AN22" s="20">
        <v>0</v>
      </c>
      <c r="AO22" s="20"/>
      <c r="AP22" s="20">
        <v>0</v>
      </c>
      <c r="AQ22" s="20">
        <v>0.125599515934635</v>
      </c>
      <c r="AR22" s="20">
        <v>6.8669967913545502E-2</v>
      </c>
      <c r="AS22" s="20"/>
      <c r="AT22" s="20">
        <v>4.88684536159791E-2</v>
      </c>
      <c r="AU22" s="20">
        <v>7.0626986664788699E-2</v>
      </c>
      <c r="AV22" s="20">
        <v>9.5942287525935796E-2</v>
      </c>
      <c r="AW22" s="20"/>
      <c r="AX22" s="20">
        <v>0.14929096691819599</v>
      </c>
      <c r="AY22" s="20">
        <v>4.9418605733512602E-2</v>
      </c>
      <c r="AZ22" s="20">
        <v>9.2013955406713699E-2</v>
      </c>
      <c r="BA22" s="20"/>
      <c r="BB22" s="20">
        <v>3.1453524490438103E-2</v>
      </c>
      <c r="BC22" s="20">
        <v>8.2711552718211401E-2</v>
      </c>
      <c r="BD22" s="20"/>
      <c r="BE22" s="20">
        <v>6.0701741483245801E-2</v>
      </c>
      <c r="BF22" s="20">
        <v>9.9772096008226896E-2</v>
      </c>
      <c r="BG22" s="20"/>
      <c r="BH22" s="20">
        <v>0.154796492973857</v>
      </c>
      <c r="BI22" s="20">
        <v>5.5647835954533202E-2</v>
      </c>
    </row>
    <row r="23" spans="2:61" x14ac:dyDescent="0.35">
      <c r="B23" s="16" t="s">
        <v>355</v>
      </c>
    </row>
    <row r="24" spans="2:61" x14ac:dyDescent="0.35">
      <c r="B24" t="s">
        <v>88</v>
      </c>
    </row>
    <row r="25" spans="2:61" x14ac:dyDescent="0.35">
      <c r="B25" t="s">
        <v>89</v>
      </c>
    </row>
    <row r="27" spans="2:61" x14ac:dyDescent="0.35">
      <c r="B2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I29"/>
  <sheetViews>
    <sheetView showGridLines="0" workbookViewId="0">
      <pane xSplit="2" topLeftCell="AO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628</v>
      </c>
      <c r="D7" s="10">
        <v>304</v>
      </c>
      <c r="E7" s="10">
        <v>322</v>
      </c>
      <c r="F7" s="10"/>
      <c r="G7" s="10">
        <v>101</v>
      </c>
      <c r="H7" s="10">
        <v>146</v>
      </c>
      <c r="I7" s="10">
        <v>128</v>
      </c>
      <c r="J7" s="10">
        <v>99</v>
      </c>
      <c r="K7" s="10">
        <v>80</v>
      </c>
      <c r="L7" s="10">
        <v>74</v>
      </c>
      <c r="M7" s="10"/>
      <c r="N7" s="10">
        <v>122</v>
      </c>
      <c r="O7" s="10">
        <v>506</v>
      </c>
      <c r="P7" s="10"/>
      <c r="Q7" s="10">
        <v>35</v>
      </c>
      <c r="R7" s="10">
        <v>116</v>
      </c>
      <c r="S7" s="10">
        <v>54</v>
      </c>
      <c r="T7" s="10">
        <v>36</v>
      </c>
      <c r="U7" s="10">
        <v>25</v>
      </c>
      <c r="V7" s="10">
        <v>68</v>
      </c>
      <c r="W7" s="10">
        <v>69</v>
      </c>
      <c r="X7" s="10">
        <v>58</v>
      </c>
      <c r="Y7" s="10">
        <v>115</v>
      </c>
      <c r="Z7" s="10">
        <v>21</v>
      </c>
      <c r="AA7" s="10"/>
      <c r="AB7" s="10">
        <v>204</v>
      </c>
      <c r="AC7" s="10">
        <v>168</v>
      </c>
      <c r="AD7" s="10">
        <v>208</v>
      </c>
      <c r="AE7" s="10"/>
      <c r="AF7" s="10">
        <v>298</v>
      </c>
      <c r="AG7" s="10">
        <v>213</v>
      </c>
      <c r="AH7" s="10">
        <v>26</v>
      </c>
      <c r="AI7" s="10">
        <v>84</v>
      </c>
      <c r="AJ7" s="10"/>
      <c r="AK7" s="10">
        <v>286</v>
      </c>
      <c r="AL7" s="10">
        <v>196</v>
      </c>
      <c r="AM7" s="10">
        <v>70</v>
      </c>
      <c r="AN7" s="10">
        <v>7</v>
      </c>
      <c r="AO7" s="10"/>
      <c r="AP7" s="10">
        <v>118</v>
      </c>
      <c r="AQ7" s="10">
        <v>283</v>
      </c>
      <c r="AR7" s="10">
        <v>210</v>
      </c>
      <c r="AS7" s="10"/>
      <c r="AT7" s="10">
        <v>225</v>
      </c>
      <c r="AU7" s="10">
        <v>289</v>
      </c>
      <c r="AV7" s="10">
        <v>82</v>
      </c>
      <c r="AW7" s="10"/>
      <c r="AX7" s="10">
        <v>125</v>
      </c>
      <c r="AY7" s="10">
        <v>319</v>
      </c>
      <c r="AZ7" s="10">
        <v>165</v>
      </c>
      <c r="BA7" s="10"/>
      <c r="BB7" s="10">
        <v>99</v>
      </c>
      <c r="BC7" s="10">
        <v>190</v>
      </c>
      <c r="BD7" s="10"/>
      <c r="BE7" s="10">
        <v>434</v>
      </c>
      <c r="BF7" s="10">
        <v>194</v>
      </c>
      <c r="BG7" s="10"/>
      <c r="BH7" s="10">
        <v>134</v>
      </c>
      <c r="BI7" s="10">
        <v>494</v>
      </c>
    </row>
    <row r="8" spans="2:61" ht="30" customHeight="1" x14ac:dyDescent="0.35">
      <c r="B8" s="11" t="s">
        <v>18</v>
      </c>
      <c r="C8" s="11">
        <v>616</v>
      </c>
      <c r="D8" s="11">
        <v>279</v>
      </c>
      <c r="E8" s="11">
        <v>335</v>
      </c>
      <c r="F8" s="11"/>
      <c r="G8" s="11">
        <v>86</v>
      </c>
      <c r="H8" s="11">
        <v>131</v>
      </c>
      <c r="I8" s="11">
        <v>123</v>
      </c>
      <c r="J8" s="11">
        <v>105</v>
      </c>
      <c r="K8" s="11">
        <v>78</v>
      </c>
      <c r="L8" s="11">
        <v>94</v>
      </c>
      <c r="M8" s="11"/>
      <c r="N8" s="11">
        <v>110</v>
      </c>
      <c r="O8" s="11">
        <v>506</v>
      </c>
      <c r="P8" s="11"/>
      <c r="Q8" s="11">
        <v>35</v>
      </c>
      <c r="R8" s="11">
        <v>115</v>
      </c>
      <c r="S8" s="11">
        <v>51</v>
      </c>
      <c r="T8" s="11">
        <v>36</v>
      </c>
      <c r="U8" s="11">
        <v>26</v>
      </c>
      <c r="V8" s="11">
        <v>67</v>
      </c>
      <c r="W8" s="11">
        <v>66</v>
      </c>
      <c r="X8" s="11">
        <v>59</v>
      </c>
      <c r="Y8" s="11">
        <v>110</v>
      </c>
      <c r="Z8" s="11">
        <v>22</v>
      </c>
      <c r="AA8" s="11"/>
      <c r="AB8" s="11">
        <v>202</v>
      </c>
      <c r="AC8" s="11">
        <v>168</v>
      </c>
      <c r="AD8" s="11">
        <v>199</v>
      </c>
      <c r="AE8" s="11"/>
      <c r="AF8" s="11">
        <v>293</v>
      </c>
      <c r="AG8" s="11">
        <v>207</v>
      </c>
      <c r="AH8" s="11">
        <v>24</v>
      </c>
      <c r="AI8" s="11">
        <v>86</v>
      </c>
      <c r="AJ8" s="11"/>
      <c r="AK8" s="11">
        <v>281</v>
      </c>
      <c r="AL8" s="11">
        <v>186</v>
      </c>
      <c r="AM8" s="11">
        <v>72</v>
      </c>
      <c r="AN8" s="11">
        <v>6</v>
      </c>
      <c r="AO8" s="11"/>
      <c r="AP8" s="11">
        <v>120</v>
      </c>
      <c r="AQ8" s="11">
        <v>273</v>
      </c>
      <c r="AR8" s="11">
        <v>205</v>
      </c>
      <c r="AS8" s="11"/>
      <c r="AT8" s="11">
        <v>221</v>
      </c>
      <c r="AU8" s="11">
        <v>286</v>
      </c>
      <c r="AV8" s="11">
        <v>79</v>
      </c>
      <c r="AW8" s="11"/>
      <c r="AX8" s="11">
        <v>119</v>
      </c>
      <c r="AY8" s="11">
        <v>319</v>
      </c>
      <c r="AZ8" s="11">
        <v>161</v>
      </c>
      <c r="BA8" s="11"/>
      <c r="BB8" s="11">
        <v>88</v>
      </c>
      <c r="BC8" s="11">
        <v>192</v>
      </c>
      <c r="BD8" s="11"/>
      <c r="BE8" s="11">
        <v>416</v>
      </c>
      <c r="BF8" s="11">
        <v>200</v>
      </c>
      <c r="BG8" s="11"/>
      <c r="BH8" s="11">
        <v>126</v>
      </c>
      <c r="BI8" s="11">
        <v>490</v>
      </c>
    </row>
    <row r="9" spans="2:61" x14ac:dyDescent="0.35">
      <c r="B9" s="15" t="s">
        <v>356</v>
      </c>
      <c r="C9" s="14">
        <v>0.47941983242110697</v>
      </c>
      <c r="D9" s="14">
        <v>0.45300092637836398</v>
      </c>
      <c r="E9" s="14">
        <v>0.498581036407376</v>
      </c>
      <c r="F9" s="14"/>
      <c r="G9" s="14">
        <v>0.42182528279598402</v>
      </c>
      <c r="H9" s="14">
        <v>0.39072728540108198</v>
      </c>
      <c r="I9" s="14">
        <v>0.498311731152141</v>
      </c>
      <c r="J9" s="14">
        <v>0.46298032697913599</v>
      </c>
      <c r="K9" s="14">
        <v>0.48008820014733999</v>
      </c>
      <c r="L9" s="14">
        <v>0.64900884265961001</v>
      </c>
      <c r="M9" s="14"/>
      <c r="N9" s="14">
        <v>0.59005340684847996</v>
      </c>
      <c r="O9" s="14">
        <v>0.45529546988833303</v>
      </c>
      <c r="P9" s="14"/>
      <c r="Q9" s="14">
        <v>0.394734603307485</v>
      </c>
      <c r="R9" s="14">
        <v>0.35892525076069698</v>
      </c>
      <c r="S9" s="14">
        <v>0.36841163685342498</v>
      </c>
      <c r="T9" s="14">
        <v>0.46343995920667203</v>
      </c>
      <c r="U9" s="14">
        <v>0.55077355508576797</v>
      </c>
      <c r="V9" s="14">
        <v>0.51149557380678501</v>
      </c>
      <c r="W9" s="14">
        <v>0.52941956948588098</v>
      </c>
      <c r="X9" s="14">
        <v>0.41039997381995802</v>
      </c>
      <c r="Y9" s="14">
        <v>0.631433687581057</v>
      </c>
      <c r="Z9" s="14">
        <v>0.54470268439047098</v>
      </c>
      <c r="AA9" s="14"/>
      <c r="AB9" s="14">
        <v>0.54391121272385001</v>
      </c>
      <c r="AC9" s="14">
        <v>0.48953785291513102</v>
      </c>
      <c r="AD9" s="14">
        <v>0.41528697699350597</v>
      </c>
      <c r="AE9" s="14"/>
      <c r="AF9" s="14">
        <v>0.55226877421318499</v>
      </c>
      <c r="AG9" s="14">
        <v>0.41123442261662702</v>
      </c>
      <c r="AH9" s="14">
        <v>0.31985477607849</v>
      </c>
      <c r="AI9" s="14">
        <v>0.45573763161530501</v>
      </c>
      <c r="AJ9" s="14"/>
      <c r="AK9" s="14">
        <v>0.511550572567673</v>
      </c>
      <c r="AL9" s="14">
        <v>0.43149242259484499</v>
      </c>
      <c r="AM9" s="14">
        <v>0.43540628658198999</v>
      </c>
      <c r="AN9" s="14">
        <v>0.27706827264337303</v>
      </c>
      <c r="AO9" s="14"/>
      <c r="AP9" s="14">
        <v>0.49867028902051003</v>
      </c>
      <c r="AQ9" s="14">
        <v>0.49415045508264099</v>
      </c>
      <c r="AR9" s="14">
        <v>0.447221840908963</v>
      </c>
      <c r="AS9" s="14"/>
      <c r="AT9" s="14">
        <v>0.553485628703273</v>
      </c>
      <c r="AU9" s="14">
        <v>0.46415387421149801</v>
      </c>
      <c r="AV9" s="14">
        <v>0.36918763349335798</v>
      </c>
      <c r="AW9" s="14"/>
      <c r="AX9" s="14">
        <v>0.51781229711738197</v>
      </c>
      <c r="AY9" s="14">
        <v>0.50140548149913799</v>
      </c>
      <c r="AZ9" s="14">
        <v>0.40887785953689298</v>
      </c>
      <c r="BA9" s="14"/>
      <c r="BB9" s="14">
        <v>0.48684106132288701</v>
      </c>
      <c r="BC9" s="14">
        <v>0.49975827552770502</v>
      </c>
      <c r="BD9" s="14"/>
      <c r="BE9" s="14">
        <v>0.491392064842058</v>
      </c>
      <c r="BF9" s="14">
        <v>0.45459001079452399</v>
      </c>
      <c r="BG9" s="14"/>
      <c r="BH9" s="14">
        <v>0.44311628212707199</v>
      </c>
      <c r="BI9" s="14">
        <v>0.48874934561172101</v>
      </c>
    </row>
    <row r="10" spans="2:61" ht="29" x14ac:dyDescent="0.35">
      <c r="B10" s="15" t="s">
        <v>357</v>
      </c>
      <c r="C10" s="14">
        <v>0.42127186224340601</v>
      </c>
      <c r="D10" s="14">
        <v>0.43210649182675498</v>
      </c>
      <c r="E10" s="14">
        <v>0.40903268338738002</v>
      </c>
      <c r="F10" s="14"/>
      <c r="G10" s="14">
        <v>0.32904103369624799</v>
      </c>
      <c r="H10" s="14">
        <v>0.363750838015438</v>
      </c>
      <c r="I10" s="14">
        <v>0.39093047080344601</v>
      </c>
      <c r="J10" s="14">
        <v>0.42696207992299201</v>
      </c>
      <c r="K10" s="14">
        <v>0.37009375078929102</v>
      </c>
      <c r="L10" s="14">
        <v>0.66215950316772199</v>
      </c>
      <c r="M10" s="14"/>
      <c r="N10" s="14">
        <v>0.569846708070465</v>
      </c>
      <c r="O10" s="14">
        <v>0.38887416143210402</v>
      </c>
      <c r="P10" s="14"/>
      <c r="Q10" s="14">
        <v>0.33999360298405201</v>
      </c>
      <c r="R10" s="14">
        <v>0.31818219983173801</v>
      </c>
      <c r="S10" s="14">
        <v>0.32659984509401502</v>
      </c>
      <c r="T10" s="14">
        <v>0.378913025879898</v>
      </c>
      <c r="U10" s="14">
        <v>0.34953028702606398</v>
      </c>
      <c r="V10" s="14">
        <v>0.54700321134162999</v>
      </c>
      <c r="W10" s="14">
        <v>0.472624379554063</v>
      </c>
      <c r="X10" s="14">
        <v>0.49074997778313301</v>
      </c>
      <c r="Y10" s="14">
        <v>0.53704910837390496</v>
      </c>
      <c r="Z10" s="14">
        <v>0.41541690536231302</v>
      </c>
      <c r="AA10" s="14"/>
      <c r="AB10" s="14">
        <v>0.475481690752874</v>
      </c>
      <c r="AC10" s="14">
        <v>0.46618930327405</v>
      </c>
      <c r="AD10" s="14">
        <v>0.35854307000966001</v>
      </c>
      <c r="AE10" s="14"/>
      <c r="AF10" s="14">
        <v>0.46285639153580499</v>
      </c>
      <c r="AG10" s="14">
        <v>0.35749294963336098</v>
      </c>
      <c r="AH10" s="14">
        <v>0.40154800029944998</v>
      </c>
      <c r="AI10" s="14">
        <v>0.44916131089156602</v>
      </c>
      <c r="AJ10" s="14"/>
      <c r="AK10" s="14">
        <v>0.44276342869291002</v>
      </c>
      <c r="AL10" s="14">
        <v>0.38031167957988099</v>
      </c>
      <c r="AM10" s="14">
        <v>0.47382867563285402</v>
      </c>
      <c r="AN10" s="14">
        <v>0.13757688535947801</v>
      </c>
      <c r="AO10" s="14"/>
      <c r="AP10" s="14">
        <v>0.46407541700531402</v>
      </c>
      <c r="AQ10" s="14">
        <v>0.42767244043598002</v>
      </c>
      <c r="AR10" s="14">
        <v>0.39455910434055003</v>
      </c>
      <c r="AS10" s="14"/>
      <c r="AT10" s="14">
        <v>0.47942086777317799</v>
      </c>
      <c r="AU10" s="14">
        <v>0.40428171433632099</v>
      </c>
      <c r="AV10" s="14">
        <v>0.42333475125531</v>
      </c>
      <c r="AW10" s="14"/>
      <c r="AX10" s="14">
        <v>0.41983649217735702</v>
      </c>
      <c r="AY10" s="14">
        <v>0.46095697698701199</v>
      </c>
      <c r="AZ10" s="14">
        <v>0.377070236064589</v>
      </c>
      <c r="BA10" s="14"/>
      <c r="BB10" s="14">
        <v>0.41756044116264801</v>
      </c>
      <c r="BC10" s="14">
        <v>0.48725885761501803</v>
      </c>
      <c r="BD10" s="14"/>
      <c r="BE10" s="14">
        <v>0.42772955184517297</v>
      </c>
      <c r="BF10" s="14">
        <v>0.40787893139359099</v>
      </c>
      <c r="BG10" s="14"/>
      <c r="BH10" s="14">
        <v>0.39588917544044899</v>
      </c>
      <c r="BI10" s="14">
        <v>0.42779486369707798</v>
      </c>
    </row>
    <row r="11" spans="2:61" ht="43.5" x14ac:dyDescent="0.35">
      <c r="B11" s="15" t="s">
        <v>358</v>
      </c>
      <c r="C11" s="14">
        <v>0.38627623265348898</v>
      </c>
      <c r="D11" s="14">
        <v>0.40909776482350901</v>
      </c>
      <c r="E11" s="14">
        <v>0.36384343425558602</v>
      </c>
      <c r="F11" s="14"/>
      <c r="G11" s="14">
        <v>0.32386340133998198</v>
      </c>
      <c r="H11" s="14">
        <v>0.37644180348318801</v>
      </c>
      <c r="I11" s="14">
        <v>0.27849176158684302</v>
      </c>
      <c r="J11" s="14">
        <v>0.36444551362354999</v>
      </c>
      <c r="K11" s="14">
        <v>0.42550731003418502</v>
      </c>
      <c r="L11" s="14">
        <v>0.59069100577385003</v>
      </c>
      <c r="M11" s="14"/>
      <c r="N11" s="14">
        <v>0.54498205614172701</v>
      </c>
      <c r="O11" s="14">
        <v>0.35166940699763</v>
      </c>
      <c r="P11" s="14"/>
      <c r="Q11" s="14">
        <v>0.40363934040803601</v>
      </c>
      <c r="R11" s="14">
        <v>0.282023191849821</v>
      </c>
      <c r="S11" s="14">
        <v>0.29367092984202797</v>
      </c>
      <c r="T11" s="14">
        <v>0.33064370148690497</v>
      </c>
      <c r="U11" s="14">
        <v>0.44195406021245498</v>
      </c>
      <c r="V11" s="14">
        <v>0.47454110631827101</v>
      </c>
      <c r="W11" s="14">
        <v>0.390449048072881</v>
      </c>
      <c r="X11" s="14">
        <v>0.36960337232725499</v>
      </c>
      <c r="Y11" s="14">
        <v>0.50840869507959996</v>
      </c>
      <c r="Z11" s="14">
        <v>0.52045652643019102</v>
      </c>
      <c r="AA11" s="14"/>
      <c r="AB11" s="14">
        <v>0.46209000503002001</v>
      </c>
      <c r="AC11" s="14">
        <v>0.38916339527268001</v>
      </c>
      <c r="AD11" s="14">
        <v>0.346603148769907</v>
      </c>
      <c r="AE11" s="14"/>
      <c r="AF11" s="14">
        <v>0.41792183423293999</v>
      </c>
      <c r="AG11" s="14">
        <v>0.318167316094779</v>
      </c>
      <c r="AH11" s="14">
        <v>0.41328554802616302</v>
      </c>
      <c r="AI11" s="14">
        <v>0.43995781878444101</v>
      </c>
      <c r="AJ11" s="14"/>
      <c r="AK11" s="14">
        <v>0.41049666562493897</v>
      </c>
      <c r="AL11" s="14">
        <v>0.325591266599838</v>
      </c>
      <c r="AM11" s="14">
        <v>0.43650679171255202</v>
      </c>
      <c r="AN11" s="14">
        <v>0.418518429211029</v>
      </c>
      <c r="AO11" s="14"/>
      <c r="AP11" s="14">
        <v>0.43880762942623702</v>
      </c>
      <c r="AQ11" s="14">
        <v>0.41414521274698002</v>
      </c>
      <c r="AR11" s="14">
        <v>0.30771768676051098</v>
      </c>
      <c r="AS11" s="14"/>
      <c r="AT11" s="14">
        <v>0.447307842569516</v>
      </c>
      <c r="AU11" s="14">
        <v>0.36372516606362798</v>
      </c>
      <c r="AV11" s="14">
        <v>0.33490393325447498</v>
      </c>
      <c r="AW11" s="14"/>
      <c r="AX11" s="14">
        <v>0.41503815855231302</v>
      </c>
      <c r="AY11" s="14">
        <v>0.395681100378523</v>
      </c>
      <c r="AZ11" s="14">
        <v>0.37445535701135702</v>
      </c>
      <c r="BA11" s="14"/>
      <c r="BB11" s="14">
        <v>0.433185959993523</v>
      </c>
      <c r="BC11" s="14">
        <v>0.44187278804798302</v>
      </c>
      <c r="BD11" s="14"/>
      <c r="BE11" s="14">
        <v>0.40609644559214098</v>
      </c>
      <c r="BF11" s="14">
        <v>0.34517008514783498</v>
      </c>
      <c r="BG11" s="14"/>
      <c r="BH11" s="14">
        <v>0.28517211037857898</v>
      </c>
      <c r="BI11" s="14">
        <v>0.41225860172619899</v>
      </c>
    </row>
    <row r="12" spans="2:61" x14ac:dyDescent="0.35">
      <c r="B12" s="15" t="s">
        <v>359</v>
      </c>
      <c r="C12" s="14">
        <v>0.35378780588956599</v>
      </c>
      <c r="D12" s="14">
        <v>0.37252407983262198</v>
      </c>
      <c r="E12" s="14">
        <v>0.33458347971684299</v>
      </c>
      <c r="F12" s="14"/>
      <c r="G12" s="14">
        <v>0.33835346886781897</v>
      </c>
      <c r="H12" s="14">
        <v>0.32714286509412499</v>
      </c>
      <c r="I12" s="14">
        <v>0.29811652279967699</v>
      </c>
      <c r="J12" s="14">
        <v>0.43630527956324699</v>
      </c>
      <c r="K12" s="14">
        <v>0.25632811823573898</v>
      </c>
      <c r="L12" s="14">
        <v>0.466874642839056</v>
      </c>
      <c r="M12" s="14"/>
      <c r="N12" s="14">
        <v>0.42565513174849501</v>
      </c>
      <c r="O12" s="14">
        <v>0.338116673213473</v>
      </c>
      <c r="P12" s="14"/>
      <c r="Q12" s="14">
        <v>0.29510675370946898</v>
      </c>
      <c r="R12" s="14">
        <v>0.331756731725382</v>
      </c>
      <c r="S12" s="14">
        <v>0.31643765116729</v>
      </c>
      <c r="T12" s="14">
        <v>0.273415116404786</v>
      </c>
      <c r="U12" s="14">
        <v>0.26933972492381703</v>
      </c>
      <c r="V12" s="14">
        <v>0.3901859048961</v>
      </c>
      <c r="W12" s="14">
        <v>0.41986001120962202</v>
      </c>
      <c r="X12" s="14">
        <v>0.33278483713891599</v>
      </c>
      <c r="Y12" s="14">
        <v>0.38463739723025098</v>
      </c>
      <c r="Z12" s="14">
        <v>0.396332283977328</v>
      </c>
      <c r="AA12" s="14"/>
      <c r="AB12" s="14">
        <v>0.399822923369691</v>
      </c>
      <c r="AC12" s="14">
        <v>0.35342841490101801</v>
      </c>
      <c r="AD12" s="14">
        <v>0.31305032412521899</v>
      </c>
      <c r="AE12" s="14"/>
      <c r="AF12" s="14">
        <v>0.393886320527498</v>
      </c>
      <c r="AG12" s="14">
        <v>0.32385315163912898</v>
      </c>
      <c r="AH12" s="14">
        <v>0.19027206517904499</v>
      </c>
      <c r="AI12" s="14">
        <v>0.32786918703737999</v>
      </c>
      <c r="AJ12" s="14"/>
      <c r="AK12" s="14">
        <v>0.35805330995732298</v>
      </c>
      <c r="AL12" s="14">
        <v>0.353316542176354</v>
      </c>
      <c r="AM12" s="14">
        <v>0.328408679920556</v>
      </c>
      <c r="AN12" s="14">
        <v>0.14639232689447201</v>
      </c>
      <c r="AO12" s="14"/>
      <c r="AP12" s="14">
        <v>0.357857387348471</v>
      </c>
      <c r="AQ12" s="14">
        <v>0.40279255622004301</v>
      </c>
      <c r="AR12" s="14">
        <v>0.27956946461556198</v>
      </c>
      <c r="AS12" s="14"/>
      <c r="AT12" s="14">
        <v>0.30974419048882401</v>
      </c>
      <c r="AU12" s="14">
        <v>0.38472305626714998</v>
      </c>
      <c r="AV12" s="14">
        <v>0.34389017010753198</v>
      </c>
      <c r="AW12" s="14"/>
      <c r="AX12" s="14">
        <v>0.34321562238606501</v>
      </c>
      <c r="AY12" s="14">
        <v>0.39370577950615598</v>
      </c>
      <c r="AZ12" s="14">
        <v>0.28556214923958001</v>
      </c>
      <c r="BA12" s="14"/>
      <c r="BB12" s="14">
        <v>0.34049315954642401</v>
      </c>
      <c r="BC12" s="14">
        <v>0.35654191269272301</v>
      </c>
      <c r="BD12" s="14"/>
      <c r="BE12" s="14">
        <v>0.34887789567036098</v>
      </c>
      <c r="BF12" s="14">
        <v>0.36397071837062001</v>
      </c>
      <c r="BG12" s="14"/>
      <c r="BH12" s="14">
        <v>0.42854626931553103</v>
      </c>
      <c r="BI12" s="14">
        <v>0.33457590884385902</v>
      </c>
    </row>
    <row r="13" spans="2:61" ht="72.5" x14ac:dyDescent="0.35">
      <c r="B13" s="15" t="s">
        <v>360</v>
      </c>
      <c r="C13" s="14">
        <v>0.32585950254665103</v>
      </c>
      <c r="D13" s="14">
        <v>0.38411649271413201</v>
      </c>
      <c r="E13" s="14">
        <v>0.27353050933490902</v>
      </c>
      <c r="F13" s="14"/>
      <c r="G13" s="14">
        <v>0.29649392731817997</v>
      </c>
      <c r="H13" s="14">
        <v>0.30962141489032002</v>
      </c>
      <c r="I13" s="14">
        <v>0.29526093430726602</v>
      </c>
      <c r="J13" s="14">
        <v>0.28112247325420803</v>
      </c>
      <c r="K13" s="14">
        <v>0.33691579761345702</v>
      </c>
      <c r="L13" s="14">
        <v>0.45637714220745901</v>
      </c>
      <c r="M13" s="14"/>
      <c r="N13" s="14">
        <v>0.438704467698386</v>
      </c>
      <c r="O13" s="14">
        <v>0.30125293204209203</v>
      </c>
      <c r="P13" s="14"/>
      <c r="Q13" s="14">
        <v>0.28518855717621999</v>
      </c>
      <c r="R13" s="14">
        <v>0.238679445316133</v>
      </c>
      <c r="S13" s="14">
        <v>0.40387602676975298</v>
      </c>
      <c r="T13" s="14">
        <v>0.321571821111857</v>
      </c>
      <c r="U13" s="14">
        <v>0.27057547830877998</v>
      </c>
      <c r="V13" s="14">
        <v>0.380331177396455</v>
      </c>
      <c r="W13" s="14">
        <v>0.323022065245477</v>
      </c>
      <c r="X13" s="14">
        <v>0.31701246382452503</v>
      </c>
      <c r="Y13" s="14">
        <v>0.367193868370917</v>
      </c>
      <c r="Z13" s="14">
        <v>0.26373752687547403</v>
      </c>
      <c r="AA13" s="14"/>
      <c r="AB13" s="14">
        <v>0.37109371859413898</v>
      </c>
      <c r="AC13" s="14">
        <v>0.32338070737500502</v>
      </c>
      <c r="AD13" s="14">
        <v>0.29338854907200002</v>
      </c>
      <c r="AE13" s="14"/>
      <c r="AF13" s="14">
        <v>0.36949925230295599</v>
      </c>
      <c r="AG13" s="14">
        <v>0.29235443952489798</v>
      </c>
      <c r="AH13" s="14">
        <v>0.28529968385204602</v>
      </c>
      <c r="AI13" s="14">
        <v>0.268707566539854</v>
      </c>
      <c r="AJ13" s="14"/>
      <c r="AK13" s="14">
        <v>0.37324755798727899</v>
      </c>
      <c r="AL13" s="14">
        <v>0.30911271254589801</v>
      </c>
      <c r="AM13" s="14">
        <v>0.227835347265685</v>
      </c>
      <c r="AN13" s="14">
        <v>0.41749259268425198</v>
      </c>
      <c r="AO13" s="14"/>
      <c r="AP13" s="14">
        <v>0.29961821223252499</v>
      </c>
      <c r="AQ13" s="14">
        <v>0.36745242866130501</v>
      </c>
      <c r="AR13" s="14">
        <v>0.30214688921286698</v>
      </c>
      <c r="AS13" s="14"/>
      <c r="AT13" s="14">
        <v>0.37001149705126501</v>
      </c>
      <c r="AU13" s="14">
        <v>0.315415870539143</v>
      </c>
      <c r="AV13" s="14">
        <v>0.26929668112318</v>
      </c>
      <c r="AW13" s="14"/>
      <c r="AX13" s="14">
        <v>0.376659078467944</v>
      </c>
      <c r="AY13" s="14">
        <v>0.30844776082418301</v>
      </c>
      <c r="AZ13" s="14">
        <v>0.3346980686994</v>
      </c>
      <c r="BA13" s="14"/>
      <c r="BB13" s="14">
        <v>0.387514711108849</v>
      </c>
      <c r="BC13" s="14">
        <v>0.30955799314614002</v>
      </c>
      <c r="BD13" s="14"/>
      <c r="BE13" s="14">
        <v>0.35638350211860698</v>
      </c>
      <c r="BF13" s="14">
        <v>0.26255422763608399</v>
      </c>
      <c r="BG13" s="14"/>
      <c r="BH13" s="14">
        <v>0.26210668157689199</v>
      </c>
      <c r="BI13" s="14">
        <v>0.34224310082723097</v>
      </c>
    </row>
    <row r="14" spans="2:61" ht="29" x14ac:dyDescent="0.35">
      <c r="B14" s="15" t="s">
        <v>361</v>
      </c>
      <c r="C14" s="14">
        <v>0.30875095379322298</v>
      </c>
      <c r="D14" s="14">
        <v>0.35217597174408199</v>
      </c>
      <c r="E14" s="14">
        <v>0.26870094768848601</v>
      </c>
      <c r="F14" s="14"/>
      <c r="G14" s="14">
        <v>0.17914280999948601</v>
      </c>
      <c r="H14" s="14">
        <v>0.31370884565059398</v>
      </c>
      <c r="I14" s="14">
        <v>0.25622461257380302</v>
      </c>
      <c r="J14" s="14">
        <v>0.35523088351117199</v>
      </c>
      <c r="K14" s="14">
        <v>0.286097344254862</v>
      </c>
      <c r="L14" s="14">
        <v>0.45699680837960799</v>
      </c>
      <c r="M14" s="14"/>
      <c r="N14" s="14">
        <v>0.35006927035365498</v>
      </c>
      <c r="O14" s="14">
        <v>0.29974122909521</v>
      </c>
      <c r="P14" s="14"/>
      <c r="Q14" s="14">
        <v>0.42617794070460902</v>
      </c>
      <c r="R14" s="14">
        <v>0.239294476669451</v>
      </c>
      <c r="S14" s="14">
        <v>0.24760761095026801</v>
      </c>
      <c r="T14" s="14">
        <v>0.32897286821375099</v>
      </c>
      <c r="U14" s="14">
        <v>0.29829328217001599</v>
      </c>
      <c r="V14" s="14">
        <v>0.41162571205662402</v>
      </c>
      <c r="W14" s="14">
        <v>0.360768629556184</v>
      </c>
      <c r="X14" s="14">
        <v>0.24216126795441401</v>
      </c>
      <c r="Y14" s="14">
        <v>0.35427401694121202</v>
      </c>
      <c r="Z14" s="14">
        <v>0.20906680523316601</v>
      </c>
      <c r="AA14" s="14"/>
      <c r="AB14" s="14">
        <v>0.38586461263093003</v>
      </c>
      <c r="AC14" s="14">
        <v>0.33194909131401501</v>
      </c>
      <c r="AD14" s="14">
        <v>0.212182986963635</v>
      </c>
      <c r="AE14" s="14"/>
      <c r="AF14" s="14">
        <v>0.36095870447192802</v>
      </c>
      <c r="AG14" s="14">
        <v>0.25820301568783699</v>
      </c>
      <c r="AH14" s="14">
        <v>0.184201950110641</v>
      </c>
      <c r="AI14" s="14">
        <v>0.28715271509186502</v>
      </c>
      <c r="AJ14" s="14"/>
      <c r="AK14" s="14">
        <v>0.33311824520348199</v>
      </c>
      <c r="AL14" s="14">
        <v>0.26300151141497902</v>
      </c>
      <c r="AM14" s="14">
        <v>0.29410299514988197</v>
      </c>
      <c r="AN14" s="14">
        <v>0.285883714178367</v>
      </c>
      <c r="AO14" s="14"/>
      <c r="AP14" s="14">
        <v>0.37260051021530199</v>
      </c>
      <c r="AQ14" s="14">
        <v>0.32421826873182702</v>
      </c>
      <c r="AR14" s="14">
        <v>0.26433261944136499</v>
      </c>
      <c r="AS14" s="14"/>
      <c r="AT14" s="14">
        <v>0.34627815746725998</v>
      </c>
      <c r="AU14" s="14">
        <v>0.28155529400441198</v>
      </c>
      <c r="AV14" s="14">
        <v>0.32487512840799898</v>
      </c>
      <c r="AW14" s="14"/>
      <c r="AX14" s="14">
        <v>0.37537899986291301</v>
      </c>
      <c r="AY14" s="14">
        <v>0.32737861536039597</v>
      </c>
      <c r="AZ14" s="14">
        <v>0.24553327236668801</v>
      </c>
      <c r="BA14" s="14"/>
      <c r="BB14" s="14">
        <v>0.27020911420097099</v>
      </c>
      <c r="BC14" s="14">
        <v>0.33074791914982199</v>
      </c>
      <c r="BD14" s="14"/>
      <c r="BE14" s="14">
        <v>0.30776358981806601</v>
      </c>
      <c r="BF14" s="14">
        <v>0.31079869815047201</v>
      </c>
      <c r="BG14" s="14"/>
      <c r="BH14" s="14">
        <v>0.27270722357795801</v>
      </c>
      <c r="BI14" s="14">
        <v>0.318013696796558</v>
      </c>
    </row>
    <row r="15" spans="2:61" ht="43.5" x14ac:dyDescent="0.35">
      <c r="B15" s="15" t="s">
        <v>362</v>
      </c>
      <c r="C15" s="14">
        <v>0.28389337822542998</v>
      </c>
      <c r="D15" s="14">
        <v>0.30866350073471699</v>
      </c>
      <c r="E15" s="14">
        <v>0.25926878711422702</v>
      </c>
      <c r="F15" s="14"/>
      <c r="G15" s="14">
        <v>0.26650444286349301</v>
      </c>
      <c r="H15" s="14">
        <v>0.24894773051084801</v>
      </c>
      <c r="I15" s="14">
        <v>0.27186849559819698</v>
      </c>
      <c r="J15" s="14">
        <v>0.26130682636819802</v>
      </c>
      <c r="K15" s="14">
        <v>0.21914288476601401</v>
      </c>
      <c r="L15" s="14">
        <v>0.44316452262737599</v>
      </c>
      <c r="M15" s="14"/>
      <c r="N15" s="14">
        <v>0.44500314622136899</v>
      </c>
      <c r="O15" s="14">
        <v>0.248762357006763</v>
      </c>
      <c r="P15" s="14"/>
      <c r="Q15" s="14">
        <v>0.19758770670374001</v>
      </c>
      <c r="R15" s="14">
        <v>0.20211160158431701</v>
      </c>
      <c r="S15" s="14">
        <v>0.21903218231545901</v>
      </c>
      <c r="T15" s="14">
        <v>0.216473542766842</v>
      </c>
      <c r="U15" s="14">
        <v>0.21971808146191801</v>
      </c>
      <c r="V15" s="14">
        <v>0.40714805883428001</v>
      </c>
      <c r="W15" s="14">
        <v>0.29329628628627702</v>
      </c>
      <c r="X15" s="14">
        <v>0.27777600682818199</v>
      </c>
      <c r="Y15" s="14">
        <v>0.42136988479042298</v>
      </c>
      <c r="Z15" s="14">
        <v>0.208501224759505</v>
      </c>
      <c r="AA15" s="14"/>
      <c r="AB15" s="14">
        <v>0.35156397614762502</v>
      </c>
      <c r="AC15" s="14">
        <v>0.31030119056375</v>
      </c>
      <c r="AD15" s="14">
        <v>0.20849514965466201</v>
      </c>
      <c r="AE15" s="14"/>
      <c r="AF15" s="14">
        <v>0.344175288628151</v>
      </c>
      <c r="AG15" s="14">
        <v>0.20736962018181501</v>
      </c>
      <c r="AH15" s="14">
        <v>0.16606636068219699</v>
      </c>
      <c r="AI15" s="14">
        <v>0.29476987475112798</v>
      </c>
      <c r="AJ15" s="14"/>
      <c r="AK15" s="14">
        <v>0.29828963857261098</v>
      </c>
      <c r="AL15" s="14">
        <v>0.245207626747798</v>
      </c>
      <c r="AM15" s="14">
        <v>0.30075126013033499</v>
      </c>
      <c r="AN15" s="14">
        <v>0.27706827264337303</v>
      </c>
      <c r="AO15" s="14"/>
      <c r="AP15" s="14">
        <v>0.382758445283577</v>
      </c>
      <c r="AQ15" s="14">
        <v>0.268692683567334</v>
      </c>
      <c r="AR15" s="14">
        <v>0.240200108823373</v>
      </c>
      <c r="AS15" s="14"/>
      <c r="AT15" s="14">
        <v>0.35003558411205499</v>
      </c>
      <c r="AU15" s="14">
        <v>0.27023499922801802</v>
      </c>
      <c r="AV15" s="14">
        <v>0.18899639308805699</v>
      </c>
      <c r="AW15" s="14"/>
      <c r="AX15" s="14">
        <v>0.31817375085118499</v>
      </c>
      <c r="AY15" s="14">
        <v>0.30128757506365</v>
      </c>
      <c r="AZ15" s="14">
        <v>0.239175036923648</v>
      </c>
      <c r="BA15" s="14"/>
      <c r="BB15" s="14">
        <v>0.39665064152054202</v>
      </c>
      <c r="BC15" s="14">
        <v>0.28756904028561198</v>
      </c>
      <c r="BD15" s="14"/>
      <c r="BE15" s="14">
        <v>0.29315571725901901</v>
      </c>
      <c r="BF15" s="14">
        <v>0.26468374229767599</v>
      </c>
      <c r="BG15" s="14"/>
      <c r="BH15" s="14">
        <v>0.24117378550444299</v>
      </c>
      <c r="BI15" s="14">
        <v>0.29487172608838402</v>
      </c>
    </row>
    <row r="16" spans="2:61" ht="58" x14ac:dyDescent="0.35">
      <c r="B16" s="15" t="s">
        <v>363</v>
      </c>
      <c r="C16" s="14">
        <v>0.27909775215722199</v>
      </c>
      <c r="D16" s="14">
        <v>0.32710004892083899</v>
      </c>
      <c r="E16" s="14">
        <v>0.23506516114767001</v>
      </c>
      <c r="F16" s="14"/>
      <c r="G16" s="14">
        <v>0.22432571421228201</v>
      </c>
      <c r="H16" s="14">
        <v>0.28016314541218001</v>
      </c>
      <c r="I16" s="14">
        <v>0.22989857110471701</v>
      </c>
      <c r="J16" s="14">
        <v>0.26644754259644599</v>
      </c>
      <c r="K16" s="14">
        <v>0.26900161821771001</v>
      </c>
      <c r="L16" s="14">
        <v>0.41503818859276798</v>
      </c>
      <c r="M16" s="14"/>
      <c r="N16" s="14">
        <v>0.44479356086661298</v>
      </c>
      <c r="O16" s="14">
        <v>0.242966715262174</v>
      </c>
      <c r="P16" s="14"/>
      <c r="Q16" s="14">
        <v>0.28107460531102801</v>
      </c>
      <c r="R16" s="14">
        <v>0.19377163305322101</v>
      </c>
      <c r="S16" s="14">
        <v>0.29261877630363298</v>
      </c>
      <c r="T16" s="14">
        <v>0.282460597089012</v>
      </c>
      <c r="U16" s="14">
        <v>0.30684062331339101</v>
      </c>
      <c r="V16" s="14">
        <v>0.23604669658629099</v>
      </c>
      <c r="W16" s="14">
        <v>0.31904230609475398</v>
      </c>
      <c r="X16" s="14">
        <v>0.30378133158470499</v>
      </c>
      <c r="Y16" s="14">
        <v>0.36622250368667397</v>
      </c>
      <c r="Z16" s="14">
        <v>0.27202089140095698</v>
      </c>
      <c r="AA16" s="14"/>
      <c r="AB16" s="14">
        <v>0.32163054281171499</v>
      </c>
      <c r="AC16" s="14">
        <v>0.27861870586958598</v>
      </c>
      <c r="AD16" s="14">
        <v>0.23846338958772301</v>
      </c>
      <c r="AE16" s="14"/>
      <c r="AF16" s="14">
        <v>0.30612965255983499</v>
      </c>
      <c r="AG16" s="14">
        <v>0.23578369865218701</v>
      </c>
      <c r="AH16" s="14">
        <v>0.34843636616633999</v>
      </c>
      <c r="AI16" s="14">
        <v>0.27013979916252101</v>
      </c>
      <c r="AJ16" s="14"/>
      <c r="AK16" s="14">
        <v>0.32105656465203603</v>
      </c>
      <c r="AL16" s="14">
        <v>0.24426118314821599</v>
      </c>
      <c r="AM16" s="14">
        <v>0.240376329345309</v>
      </c>
      <c r="AN16" s="14">
        <v>0.43420057849686</v>
      </c>
      <c r="AO16" s="14"/>
      <c r="AP16" s="14">
        <v>0.33268138510171102</v>
      </c>
      <c r="AQ16" s="14">
        <v>0.29315984652773802</v>
      </c>
      <c r="AR16" s="14">
        <v>0.23452076275522701</v>
      </c>
      <c r="AS16" s="14"/>
      <c r="AT16" s="14">
        <v>0.33592068478173698</v>
      </c>
      <c r="AU16" s="14">
        <v>0.26531680899347099</v>
      </c>
      <c r="AV16" s="14">
        <v>0.21856447311164401</v>
      </c>
      <c r="AW16" s="14"/>
      <c r="AX16" s="14">
        <v>0.32288598564277199</v>
      </c>
      <c r="AY16" s="14">
        <v>0.27434685055466501</v>
      </c>
      <c r="AZ16" s="14">
        <v>0.28069214251938002</v>
      </c>
      <c r="BA16" s="14"/>
      <c r="BB16" s="14">
        <v>0.33388576102827899</v>
      </c>
      <c r="BC16" s="14">
        <v>0.29995265412952599</v>
      </c>
      <c r="BD16" s="14"/>
      <c r="BE16" s="14">
        <v>0.29263114354495401</v>
      </c>
      <c r="BF16" s="14">
        <v>0.25103016356179397</v>
      </c>
      <c r="BG16" s="14"/>
      <c r="BH16" s="14">
        <v>0.22149327881172501</v>
      </c>
      <c r="BI16" s="14">
        <v>0.29390130964849998</v>
      </c>
    </row>
    <row r="17" spans="2:61" ht="29" x14ac:dyDescent="0.35">
      <c r="B17" s="15" t="s">
        <v>364</v>
      </c>
      <c r="C17" s="14">
        <v>0.27757182088025001</v>
      </c>
      <c r="D17" s="14">
        <v>0.36392961815019498</v>
      </c>
      <c r="E17" s="14">
        <v>0.20153265130658399</v>
      </c>
      <c r="F17" s="14"/>
      <c r="G17" s="14">
        <v>0.29213537284614</v>
      </c>
      <c r="H17" s="14">
        <v>0.29369497397170402</v>
      </c>
      <c r="I17" s="14">
        <v>0.23494358613812999</v>
      </c>
      <c r="J17" s="14">
        <v>0.25887904542097201</v>
      </c>
      <c r="K17" s="14">
        <v>0.20430917994824299</v>
      </c>
      <c r="L17" s="14">
        <v>0.37912888868972699</v>
      </c>
      <c r="M17" s="14"/>
      <c r="N17" s="14">
        <v>0.360478057398122</v>
      </c>
      <c r="O17" s="14">
        <v>0.25949358272933498</v>
      </c>
      <c r="P17" s="14"/>
      <c r="Q17" s="14">
        <v>0.23930088483206</v>
      </c>
      <c r="R17" s="14">
        <v>0.184605709810025</v>
      </c>
      <c r="S17" s="14">
        <v>0.24404708382690099</v>
      </c>
      <c r="T17" s="14">
        <v>0.26026733015252101</v>
      </c>
      <c r="U17" s="14">
        <v>0.306653466374598</v>
      </c>
      <c r="V17" s="14">
        <v>0.40307685473781102</v>
      </c>
      <c r="W17" s="14">
        <v>0.26974910806873698</v>
      </c>
      <c r="X17" s="14">
        <v>0.34389534674268002</v>
      </c>
      <c r="Y17" s="14">
        <v>0.30915081547244899</v>
      </c>
      <c r="Z17" s="14">
        <v>0.33094946817106202</v>
      </c>
      <c r="AA17" s="14"/>
      <c r="AB17" s="14">
        <v>0.32560178162679898</v>
      </c>
      <c r="AC17" s="14">
        <v>0.23756370836492599</v>
      </c>
      <c r="AD17" s="14">
        <v>0.28925235724377801</v>
      </c>
      <c r="AE17" s="14"/>
      <c r="AF17" s="14">
        <v>0.29641903070175002</v>
      </c>
      <c r="AG17" s="14">
        <v>0.29061606288769298</v>
      </c>
      <c r="AH17" s="14">
        <v>3.9749346760323198E-2</v>
      </c>
      <c r="AI17" s="14">
        <v>0.24387347810434101</v>
      </c>
      <c r="AJ17" s="14"/>
      <c r="AK17" s="14">
        <v>0.28550956348605999</v>
      </c>
      <c r="AL17" s="14">
        <v>0.31722706528021799</v>
      </c>
      <c r="AM17" s="14">
        <v>0.25456067542099298</v>
      </c>
      <c r="AN17" s="14">
        <v>0.27706827264337303</v>
      </c>
      <c r="AO17" s="14"/>
      <c r="AP17" s="14">
        <v>0.34864290466680398</v>
      </c>
      <c r="AQ17" s="14">
        <v>0.28450844399443198</v>
      </c>
      <c r="AR17" s="14">
        <v>0.225685201145887</v>
      </c>
      <c r="AS17" s="14"/>
      <c r="AT17" s="14">
        <v>0.31450422156878999</v>
      </c>
      <c r="AU17" s="14">
        <v>0.28665397436741802</v>
      </c>
      <c r="AV17" s="14">
        <v>0.20217309702425301</v>
      </c>
      <c r="AW17" s="14"/>
      <c r="AX17" s="14">
        <v>0.31356440162534599</v>
      </c>
      <c r="AY17" s="14">
        <v>0.28662466003581899</v>
      </c>
      <c r="AZ17" s="14">
        <v>0.24673607378934501</v>
      </c>
      <c r="BA17" s="14"/>
      <c r="BB17" s="14">
        <v>0.345016030087194</v>
      </c>
      <c r="BC17" s="14">
        <v>0.27230509760473598</v>
      </c>
      <c r="BD17" s="14"/>
      <c r="BE17" s="14">
        <v>0.28997253457989802</v>
      </c>
      <c r="BF17" s="14">
        <v>0.25185335014076299</v>
      </c>
      <c r="BG17" s="14"/>
      <c r="BH17" s="14">
        <v>0.23191179698500999</v>
      </c>
      <c r="BI17" s="14">
        <v>0.28930581911910602</v>
      </c>
    </row>
    <row r="18" spans="2:61" ht="43.5" x14ac:dyDescent="0.35">
      <c r="B18" s="15" t="s">
        <v>365</v>
      </c>
      <c r="C18" s="14">
        <v>0.238578773181232</v>
      </c>
      <c r="D18" s="14">
        <v>0.24943681372200799</v>
      </c>
      <c r="E18" s="14">
        <v>0.22530976949614001</v>
      </c>
      <c r="F18" s="14"/>
      <c r="G18" s="14">
        <v>0.18977587834606999</v>
      </c>
      <c r="H18" s="14">
        <v>0.23122452528293999</v>
      </c>
      <c r="I18" s="14">
        <v>0.20471673179891101</v>
      </c>
      <c r="J18" s="14">
        <v>0.185786400298938</v>
      </c>
      <c r="K18" s="14">
        <v>0.25493626320158003</v>
      </c>
      <c r="L18" s="14">
        <v>0.38347997461348898</v>
      </c>
      <c r="M18" s="14"/>
      <c r="N18" s="14">
        <v>0.33292665043758501</v>
      </c>
      <c r="O18" s="14">
        <v>0.21800561167117</v>
      </c>
      <c r="P18" s="14"/>
      <c r="Q18" s="14">
        <v>0.116088248243527</v>
      </c>
      <c r="R18" s="14">
        <v>0.16810755309553299</v>
      </c>
      <c r="S18" s="14">
        <v>0.272466441886556</v>
      </c>
      <c r="T18" s="14">
        <v>0.256451250610091</v>
      </c>
      <c r="U18" s="14">
        <v>0.40580291389321499</v>
      </c>
      <c r="V18" s="14">
        <v>0.30226087582789901</v>
      </c>
      <c r="W18" s="14">
        <v>0.27237010051298999</v>
      </c>
      <c r="X18" s="14">
        <v>0.181186122525096</v>
      </c>
      <c r="Y18" s="14">
        <v>0.25621298358425798</v>
      </c>
      <c r="Z18" s="14">
        <v>0.29428114689301299</v>
      </c>
      <c r="AA18" s="14"/>
      <c r="AB18" s="14">
        <v>0.25054619143085299</v>
      </c>
      <c r="AC18" s="14">
        <v>0.28006018864097398</v>
      </c>
      <c r="AD18" s="14">
        <v>0.19573187712110901</v>
      </c>
      <c r="AE18" s="14"/>
      <c r="AF18" s="14">
        <v>0.26398442022032798</v>
      </c>
      <c r="AG18" s="14">
        <v>0.19497665268866601</v>
      </c>
      <c r="AH18" s="14">
        <v>0.20233640621228399</v>
      </c>
      <c r="AI18" s="14">
        <v>0.27340647028745702</v>
      </c>
      <c r="AJ18" s="14"/>
      <c r="AK18" s="14">
        <v>0.26685621422533601</v>
      </c>
      <c r="AL18" s="14">
        <v>0.22378239770228101</v>
      </c>
      <c r="AM18" s="14">
        <v>0.27102555522399402</v>
      </c>
      <c r="AN18" s="14">
        <v>0.13757688535947801</v>
      </c>
      <c r="AO18" s="14"/>
      <c r="AP18" s="14">
        <v>0.225293748462149</v>
      </c>
      <c r="AQ18" s="14">
        <v>0.25496630600214698</v>
      </c>
      <c r="AR18" s="14">
        <v>0.209159435287223</v>
      </c>
      <c r="AS18" s="14"/>
      <c r="AT18" s="14">
        <v>0.29178562746006398</v>
      </c>
      <c r="AU18" s="14">
        <v>0.23170545415690399</v>
      </c>
      <c r="AV18" s="14">
        <v>0.15905055436312601</v>
      </c>
      <c r="AW18" s="14"/>
      <c r="AX18" s="14">
        <v>0.31010024390131802</v>
      </c>
      <c r="AY18" s="14">
        <v>0.251016612826237</v>
      </c>
      <c r="AZ18" s="14">
        <v>0.17520103883141999</v>
      </c>
      <c r="BA18" s="14"/>
      <c r="BB18" s="14">
        <v>0.25492796697821002</v>
      </c>
      <c r="BC18" s="14">
        <v>0.30339783142048399</v>
      </c>
      <c r="BD18" s="14"/>
      <c r="BE18" s="14">
        <v>0.26349407838636302</v>
      </c>
      <c r="BF18" s="14">
        <v>0.18690565472985299</v>
      </c>
      <c r="BG18" s="14"/>
      <c r="BH18" s="14">
        <v>0.247181488661879</v>
      </c>
      <c r="BI18" s="14">
        <v>0.23636799360453101</v>
      </c>
    </row>
    <row r="19" spans="2:61" ht="43.5" x14ac:dyDescent="0.35">
      <c r="B19" s="15" t="s">
        <v>366</v>
      </c>
      <c r="C19" s="14">
        <v>0.217177850062102</v>
      </c>
      <c r="D19" s="14">
        <v>0.269564081742317</v>
      </c>
      <c r="E19" s="14">
        <v>0.16914553651129899</v>
      </c>
      <c r="F19" s="14"/>
      <c r="G19" s="14">
        <v>0.19247857891888701</v>
      </c>
      <c r="H19" s="14">
        <v>0.18756921299519</v>
      </c>
      <c r="I19" s="14">
        <v>0.23617673299533701</v>
      </c>
      <c r="J19" s="14">
        <v>0.260052256488154</v>
      </c>
      <c r="K19" s="14">
        <v>0.13132459184710399</v>
      </c>
      <c r="L19" s="14">
        <v>0.27953832399673401</v>
      </c>
      <c r="M19" s="14"/>
      <c r="N19" s="14">
        <v>0.29459213644598198</v>
      </c>
      <c r="O19" s="14">
        <v>0.20029716696380101</v>
      </c>
      <c r="P19" s="14"/>
      <c r="Q19" s="14">
        <v>0.22263192773555299</v>
      </c>
      <c r="R19" s="14">
        <v>0.149155197328665</v>
      </c>
      <c r="S19" s="14">
        <v>0.18948552500767199</v>
      </c>
      <c r="T19" s="14">
        <v>0.25817104810756702</v>
      </c>
      <c r="U19" s="14">
        <v>0.19066074291666699</v>
      </c>
      <c r="V19" s="14">
        <v>0.202037376382386</v>
      </c>
      <c r="W19" s="14">
        <v>0.230196015333024</v>
      </c>
      <c r="X19" s="14">
        <v>0.18132704902719399</v>
      </c>
      <c r="Y19" s="14">
        <v>0.268152712582721</v>
      </c>
      <c r="Z19" s="14">
        <v>0.323390343771634</v>
      </c>
      <c r="AA19" s="14"/>
      <c r="AB19" s="14">
        <v>0.24592120437656401</v>
      </c>
      <c r="AC19" s="14">
        <v>0.24216215421502199</v>
      </c>
      <c r="AD19" s="14">
        <v>0.190910772516273</v>
      </c>
      <c r="AE19" s="14"/>
      <c r="AF19" s="14">
        <v>0.26121441387939598</v>
      </c>
      <c r="AG19" s="14">
        <v>0.19182510907703301</v>
      </c>
      <c r="AH19" s="14">
        <v>0.12183973832147101</v>
      </c>
      <c r="AI19" s="14">
        <v>0.15003812080213</v>
      </c>
      <c r="AJ19" s="14"/>
      <c r="AK19" s="14">
        <v>0.25945177940610598</v>
      </c>
      <c r="AL19" s="14">
        <v>0.18986629551340001</v>
      </c>
      <c r="AM19" s="14">
        <v>0.16904854205716099</v>
      </c>
      <c r="AN19" s="14">
        <v>0</v>
      </c>
      <c r="AO19" s="14"/>
      <c r="AP19" s="14">
        <v>0.23773755760694101</v>
      </c>
      <c r="AQ19" s="14">
        <v>0.234037436851259</v>
      </c>
      <c r="AR19" s="14">
        <v>0.17070596512241501</v>
      </c>
      <c r="AS19" s="14"/>
      <c r="AT19" s="14">
        <v>0.256850370283287</v>
      </c>
      <c r="AU19" s="14">
        <v>0.21460831213929599</v>
      </c>
      <c r="AV19" s="14">
        <v>0.11421469344124099</v>
      </c>
      <c r="AW19" s="14"/>
      <c r="AX19" s="14">
        <v>0.26938635693429502</v>
      </c>
      <c r="AY19" s="14">
        <v>0.213107809087798</v>
      </c>
      <c r="AZ19" s="14">
        <v>0.20586468034931199</v>
      </c>
      <c r="BA19" s="14"/>
      <c r="BB19" s="14">
        <v>0.28543688708418802</v>
      </c>
      <c r="BC19" s="14">
        <v>0.18569194227159699</v>
      </c>
      <c r="BD19" s="14"/>
      <c r="BE19" s="14">
        <v>0.25667637889813499</v>
      </c>
      <c r="BF19" s="14">
        <v>0.135259842540393</v>
      </c>
      <c r="BG19" s="14"/>
      <c r="BH19" s="14">
        <v>0.20527788224801599</v>
      </c>
      <c r="BI19" s="14">
        <v>0.22023597814572499</v>
      </c>
    </row>
    <row r="20" spans="2:61" ht="43.5" x14ac:dyDescent="0.35">
      <c r="B20" s="15" t="s">
        <v>367</v>
      </c>
      <c r="C20" s="14">
        <v>0.21612781638680401</v>
      </c>
      <c r="D20" s="14">
        <v>0.26297702718742499</v>
      </c>
      <c r="E20" s="14">
        <v>0.172708965028569</v>
      </c>
      <c r="F20" s="14"/>
      <c r="G20" s="14">
        <v>0.294236445386023</v>
      </c>
      <c r="H20" s="14">
        <v>0.17841174907198001</v>
      </c>
      <c r="I20" s="14">
        <v>0.220236600953433</v>
      </c>
      <c r="J20" s="14">
        <v>0.13510126098959199</v>
      </c>
      <c r="K20" s="14">
        <v>0.26240663065134101</v>
      </c>
      <c r="L20" s="14">
        <v>0.243403748289064</v>
      </c>
      <c r="M20" s="14"/>
      <c r="N20" s="14">
        <v>0.34079619183715698</v>
      </c>
      <c r="O20" s="14">
        <v>0.18894307521484999</v>
      </c>
      <c r="P20" s="14"/>
      <c r="Q20" s="14">
        <v>0.11365154540003</v>
      </c>
      <c r="R20" s="14">
        <v>0.21081982571840599</v>
      </c>
      <c r="S20" s="14">
        <v>0.21192346313374</v>
      </c>
      <c r="T20" s="14">
        <v>0.23917566599099599</v>
      </c>
      <c r="U20" s="14">
        <v>0.44109964991495398</v>
      </c>
      <c r="V20" s="14">
        <v>0.21353362431305101</v>
      </c>
      <c r="W20" s="14">
        <v>0.21063340445463999</v>
      </c>
      <c r="X20" s="14">
        <v>0.18273268226946601</v>
      </c>
      <c r="Y20" s="14">
        <v>0.22107163005334801</v>
      </c>
      <c r="Z20" s="14">
        <v>0.16970736729514399</v>
      </c>
      <c r="AA20" s="14"/>
      <c r="AB20" s="14">
        <v>0.29479760820679801</v>
      </c>
      <c r="AC20" s="14">
        <v>0.15951482002547801</v>
      </c>
      <c r="AD20" s="14">
        <v>0.19005736841867399</v>
      </c>
      <c r="AE20" s="14"/>
      <c r="AF20" s="14">
        <v>0.25819873994583298</v>
      </c>
      <c r="AG20" s="14">
        <v>0.18010247415719299</v>
      </c>
      <c r="AH20" s="14">
        <v>0.16170065485196899</v>
      </c>
      <c r="AI20" s="14">
        <v>0.178743238130008</v>
      </c>
      <c r="AJ20" s="14"/>
      <c r="AK20" s="14">
        <v>0.258088710113071</v>
      </c>
      <c r="AL20" s="14">
        <v>0.21634562672716001</v>
      </c>
      <c r="AM20" s="14">
        <v>0.14604667889241199</v>
      </c>
      <c r="AN20" s="14">
        <v>0.27706827264337303</v>
      </c>
      <c r="AO20" s="14"/>
      <c r="AP20" s="14">
        <v>0.220641996797283</v>
      </c>
      <c r="AQ20" s="14">
        <v>0.246548483476066</v>
      </c>
      <c r="AR20" s="14">
        <v>0.17497361886035001</v>
      </c>
      <c r="AS20" s="14"/>
      <c r="AT20" s="14">
        <v>0.23939203439946199</v>
      </c>
      <c r="AU20" s="14">
        <v>0.20861735595987599</v>
      </c>
      <c r="AV20" s="14">
        <v>0.18739141438436299</v>
      </c>
      <c r="AW20" s="14"/>
      <c r="AX20" s="14">
        <v>0.26212781568682397</v>
      </c>
      <c r="AY20" s="14">
        <v>0.19375739905164399</v>
      </c>
      <c r="AZ20" s="14">
        <v>0.23714684165240599</v>
      </c>
      <c r="BA20" s="14"/>
      <c r="BB20" s="14">
        <v>0.26733923362052903</v>
      </c>
      <c r="BC20" s="14">
        <v>0.21868302976221299</v>
      </c>
      <c r="BD20" s="14"/>
      <c r="BE20" s="14">
        <v>0.25279036626732498</v>
      </c>
      <c r="BF20" s="14">
        <v>0.140091489835379</v>
      </c>
      <c r="BG20" s="14"/>
      <c r="BH20" s="14">
        <v>0.210929001867665</v>
      </c>
      <c r="BI20" s="14">
        <v>0.21746384022576801</v>
      </c>
    </row>
    <row r="21" spans="2:61" ht="43.5" x14ac:dyDescent="0.35">
      <c r="B21" s="15" t="s">
        <v>368</v>
      </c>
      <c r="C21" s="14">
        <v>0.138467105571833</v>
      </c>
      <c r="D21" s="14">
        <v>0.171657851648743</v>
      </c>
      <c r="E21" s="14">
        <v>0.106013386815332</v>
      </c>
      <c r="F21" s="14"/>
      <c r="G21" s="14">
        <v>0.14135989102961699</v>
      </c>
      <c r="H21" s="14">
        <v>9.1129091406057405E-2</v>
      </c>
      <c r="I21" s="14">
        <v>0.15117450212054101</v>
      </c>
      <c r="J21" s="14">
        <v>0.111553095191131</v>
      </c>
      <c r="K21" s="14">
        <v>0.224128356674759</v>
      </c>
      <c r="L21" s="14">
        <v>0.14416923675248</v>
      </c>
      <c r="M21" s="14"/>
      <c r="N21" s="14">
        <v>0.17917150408518601</v>
      </c>
      <c r="O21" s="14">
        <v>0.12959124965289401</v>
      </c>
      <c r="P21" s="14"/>
      <c r="Q21" s="14">
        <v>0.17316907541541601</v>
      </c>
      <c r="R21" s="14">
        <v>0.12638609405462201</v>
      </c>
      <c r="S21" s="14">
        <v>0.10102533960858499</v>
      </c>
      <c r="T21" s="14">
        <v>0.104092021328514</v>
      </c>
      <c r="U21" s="14">
        <v>0.25329759383110401</v>
      </c>
      <c r="V21" s="14">
        <v>8.0543045892403894E-2</v>
      </c>
      <c r="W21" s="14">
        <v>0.15388367031304701</v>
      </c>
      <c r="X21" s="14">
        <v>0.206896972562187</v>
      </c>
      <c r="Y21" s="14">
        <v>0.15351079465022899</v>
      </c>
      <c r="Z21" s="14">
        <v>0.15111257736519301</v>
      </c>
      <c r="AA21" s="14"/>
      <c r="AB21" s="14">
        <v>0.18765173915251401</v>
      </c>
      <c r="AC21" s="14">
        <v>0.10515958074073101</v>
      </c>
      <c r="AD21" s="14">
        <v>0.128065911619162</v>
      </c>
      <c r="AE21" s="14"/>
      <c r="AF21" s="14">
        <v>0.18857979826796101</v>
      </c>
      <c r="AG21" s="14">
        <v>0.120025308278499</v>
      </c>
      <c r="AH21" s="14">
        <v>3.2010977119434798E-2</v>
      </c>
      <c r="AI21" s="14">
        <v>3.9259391936217802E-2</v>
      </c>
      <c r="AJ21" s="14"/>
      <c r="AK21" s="14">
        <v>0.18768277986284701</v>
      </c>
      <c r="AL21" s="14">
        <v>0.118246666772492</v>
      </c>
      <c r="AM21" s="14">
        <v>9.0787348899683595E-2</v>
      </c>
      <c r="AN21" s="14">
        <v>0</v>
      </c>
      <c r="AO21" s="14"/>
      <c r="AP21" s="14">
        <v>0.199212369801825</v>
      </c>
      <c r="AQ21" s="14">
        <v>0.12809486132497599</v>
      </c>
      <c r="AR21" s="14">
        <v>0.12483432179131899</v>
      </c>
      <c r="AS21" s="14"/>
      <c r="AT21" s="14">
        <v>0.16587834488969699</v>
      </c>
      <c r="AU21" s="14">
        <v>0.13090610526479801</v>
      </c>
      <c r="AV21" s="14">
        <v>0.10638106150488499</v>
      </c>
      <c r="AW21" s="14"/>
      <c r="AX21" s="14">
        <v>0.24713168085012699</v>
      </c>
      <c r="AY21" s="14">
        <v>0.13072870271039599</v>
      </c>
      <c r="AZ21" s="14">
        <v>7.8524908049656506E-2</v>
      </c>
      <c r="BA21" s="14"/>
      <c r="BB21" s="14">
        <v>0.21818564954790701</v>
      </c>
      <c r="BC21" s="14">
        <v>0.12481872210980199</v>
      </c>
      <c r="BD21" s="14"/>
      <c r="BE21" s="14">
        <v>0.15129828213028601</v>
      </c>
      <c r="BF21" s="14">
        <v>0.11185587601968799</v>
      </c>
      <c r="BG21" s="14"/>
      <c r="BH21" s="14">
        <v>0.134186072953246</v>
      </c>
      <c r="BI21" s="14">
        <v>0.139567272083403</v>
      </c>
    </row>
    <row r="22" spans="2:61" ht="29" x14ac:dyDescent="0.35">
      <c r="B22" s="15" t="s">
        <v>369</v>
      </c>
      <c r="C22" s="14">
        <v>7.6724624789725804E-2</v>
      </c>
      <c r="D22" s="14">
        <v>0.11098085031560199</v>
      </c>
      <c r="E22" s="14">
        <v>4.62365354829734E-2</v>
      </c>
      <c r="F22" s="14"/>
      <c r="G22" s="14">
        <v>8.1013731381919099E-2</v>
      </c>
      <c r="H22" s="14">
        <v>7.2238873488341598E-2</v>
      </c>
      <c r="I22" s="14">
        <v>8.5785933099938996E-2</v>
      </c>
      <c r="J22" s="14">
        <v>8.6850502895752801E-2</v>
      </c>
      <c r="K22" s="14">
        <v>0.10964442762415499</v>
      </c>
      <c r="L22" s="14">
        <v>2.8592765987500799E-2</v>
      </c>
      <c r="M22" s="14"/>
      <c r="N22" s="14">
        <v>5.5363020625978497E-2</v>
      </c>
      <c r="O22" s="14">
        <v>8.1382659981982394E-2</v>
      </c>
      <c r="P22" s="14"/>
      <c r="Q22" s="14">
        <v>0.16292981881478999</v>
      </c>
      <c r="R22" s="14">
        <v>0.104970761125038</v>
      </c>
      <c r="S22" s="14">
        <v>7.2152341633961198E-2</v>
      </c>
      <c r="T22" s="14">
        <v>7.8518694750964596E-2</v>
      </c>
      <c r="U22" s="14">
        <v>0.108574811146829</v>
      </c>
      <c r="V22" s="14">
        <v>6.2234785448465502E-2</v>
      </c>
      <c r="W22" s="14">
        <v>6.1803615320502797E-2</v>
      </c>
      <c r="X22" s="14">
        <v>4.6470975616588799E-2</v>
      </c>
      <c r="Y22" s="14">
        <v>6.7578943278162606E-2</v>
      </c>
      <c r="Z22" s="14">
        <v>0</v>
      </c>
      <c r="AA22" s="14"/>
      <c r="AB22" s="14">
        <v>7.8862690271300495E-2</v>
      </c>
      <c r="AC22" s="14">
        <v>5.92846009175838E-2</v>
      </c>
      <c r="AD22" s="14">
        <v>9.3645319805330599E-2</v>
      </c>
      <c r="AE22" s="14"/>
      <c r="AF22" s="14">
        <v>7.3319734349061194E-2</v>
      </c>
      <c r="AG22" s="14">
        <v>9.3719557929451094E-2</v>
      </c>
      <c r="AH22" s="14">
        <v>0</v>
      </c>
      <c r="AI22" s="14">
        <v>6.4554140986689199E-2</v>
      </c>
      <c r="AJ22" s="14"/>
      <c r="AK22" s="14">
        <v>6.9973772515549496E-2</v>
      </c>
      <c r="AL22" s="14">
        <v>9.2521897462292405E-2</v>
      </c>
      <c r="AM22" s="14">
        <v>4.7781255936497499E-2</v>
      </c>
      <c r="AN22" s="14">
        <v>0.14639232689447201</v>
      </c>
      <c r="AO22" s="14"/>
      <c r="AP22" s="14">
        <v>0.114255761628047</v>
      </c>
      <c r="AQ22" s="14">
        <v>6.3784539747019003E-2</v>
      </c>
      <c r="AR22" s="14">
        <v>7.9132979751697793E-2</v>
      </c>
      <c r="AS22" s="14"/>
      <c r="AT22" s="14">
        <v>6.0510358919581203E-2</v>
      </c>
      <c r="AU22" s="14">
        <v>9.4267399204942801E-2</v>
      </c>
      <c r="AV22" s="14">
        <v>7.7018943259869702E-2</v>
      </c>
      <c r="AW22" s="14"/>
      <c r="AX22" s="14">
        <v>7.6387706999303501E-2</v>
      </c>
      <c r="AY22" s="14">
        <v>7.6645463020188404E-2</v>
      </c>
      <c r="AZ22" s="14">
        <v>8.5547142172505197E-2</v>
      </c>
      <c r="BA22" s="14"/>
      <c r="BB22" s="14">
        <v>0.10796199847328899</v>
      </c>
      <c r="BC22" s="14">
        <v>5.5750870074831101E-2</v>
      </c>
      <c r="BD22" s="14"/>
      <c r="BE22" s="14">
        <v>7.0423457461413597E-2</v>
      </c>
      <c r="BF22" s="14">
        <v>8.9792936137193899E-2</v>
      </c>
      <c r="BG22" s="14"/>
      <c r="BH22" s="14">
        <v>0.105210035764496</v>
      </c>
      <c r="BI22" s="14">
        <v>6.9404265891580594E-2</v>
      </c>
    </row>
    <row r="23" spans="2:61" x14ac:dyDescent="0.35">
      <c r="B23" s="15" t="s">
        <v>86</v>
      </c>
      <c r="C23" s="14">
        <v>1.7716146196021999E-2</v>
      </c>
      <c r="D23" s="14">
        <v>1.34297606611132E-2</v>
      </c>
      <c r="E23" s="14">
        <v>2.1390040890380501E-2</v>
      </c>
      <c r="F23" s="14"/>
      <c r="G23" s="14">
        <v>1.40742836074582E-2</v>
      </c>
      <c r="H23" s="14">
        <v>2.16819543237881E-2</v>
      </c>
      <c r="I23" s="14">
        <v>2.4109616597385499E-2</v>
      </c>
      <c r="J23" s="14">
        <v>9.7297831181746494E-3</v>
      </c>
      <c r="K23" s="14">
        <v>2.7054297787459901E-2</v>
      </c>
      <c r="L23" s="14">
        <v>8.3245977624801307E-3</v>
      </c>
      <c r="M23" s="14"/>
      <c r="N23" s="14">
        <v>7.0791926976386697E-3</v>
      </c>
      <c r="O23" s="14">
        <v>2.00356023264728E-2</v>
      </c>
      <c r="P23" s="14"/>
      <c r="Q23" s="14">
        <v>0</v>
      </c>
      <c r="R23" s="14">
        <v>5.9515494367873401E-2</v>
      </c>
      <c r="S23" s="14">
        <v>4.3789998850957398E-2</v>
      </c>
      <c r="T23" s="14">
        <v>0</v>
      </c>
      <c r="U23" s="14">
        <v>0</v>
      </c>
      <c r="V23" s="14">
        <v>0</v>
      </c>
      <c r="W23" s="14">
        <v>0</v>
      </c>
      <c r="X23" s="14">
        <v>0</v>
      </c>
      <c r="Y23" s="14">
        <v>7.1120840239448603E-3</v>
      </c>
      <c r="Z23" s="14">
        <v>0</v>
      </c>
      <c r="AA23" s="14"/>
      <c r="AB23" s="14">
        <v>2.44818665376429E-2</v>
      </c>
      <c r="AC23" s="14">
        <v>1.7889001754853501E-2</v>
      </c>
      <c r="AD23" s="14">
        <v>5.2843588740126299E-3</v>
      </c>
      <c r="AE23" s="14"/>
      <c r="AF23" s="14">
        <v>1.0025501490095999E-2</v>
      </c>
      <c r="AG23" s="14">
        <v>5.0820156288734096E-3</v>
      </c>
      <c r="AH23" s="14">
        <v>0</v>
      </c>
      <c r="AI23" s="14">
        <v>5.7259146856751097E-2</v>
      </c>
      <c r="AJ23" s="14"/>
      <c r="AK23" s="14">
        <v>1.7558617752320201E-2</v>
      </c>
      <c r="AL23" s="14">
        <v>5.6492444488875204E-3</v>
      </c>
      <c r="AM23" s="14">
        <v>1.36145144389912E-2</v>
      </c>
      <c r="AN23" s="14">
        <v>0</v>
      </c>
      <c r="AO23" s="14"/>
      <c r="AP23" s="14">
        <v>8.1631529466123301E-3</v>
      </c>
      <c r="AQ23" s="14">
        <v>1.46335932892987E-2</v>
      </c>
      <c r="AR23" s="14">
        <v>2.4078722269808499E-2</v>
      </c>
      <c r="AS23" s="14"/>
      <c r="AT23" s="14">
        <v>9.9245168941168305E-3</v>
      </c>
      <c r="AU23" s="14">
        <v>1.3261769785540001E-2</v>
      </c>
      <c r="AV23" s="14">
        <v>3.7129894864970002E-2</v>
      </c>
      <c r="AW23" s="14"/>
      <c r="AX23" s="14">
        <v>1.6175965845370999E-2</v>
      </c>
      <c r="AY23" s="14">
        <v>2.2037521340244198E-2</v>
      </c>
      <c r="AZ23" s="14">
        <v>0</v>
      </c>
      <c r="BA23" s="14"/>
      <c r="BB23" s="14">
        <v>8.8819367906965308E-3</v>
      </c>
      <c r="BC23" s="14">
        <v>1.0963897984792401E-2</v>
      </c>
      <c r="BD23" s="14"/>
      <c r="BE23" s="14">
        <v>1.1696494295059499E-2</v>
      </c>
      <c r="BF23" s="14">
        <v>3.0200608383161999E-2</v>
      </c>
      <c r="BG23" s="14"/>
      <c r="BH23" s="14">
        <v>2.4901191221999401E-2</v>
      </c>
      <c r="BI23" s="14">
        <v>1.58696884308147E-2</v>
      </c>
    </row>
    <row r="24" spans="2:61" x14ac:dyDescent="0.35">
      <c r="B24" s="15" t="s">
        <v>370</v>
      </c>
      <c r="C24" s="20">
        <v>4.2927868336846602E-3</v>
      </c>
      <c r="D24" s="20">
        <v>3.6301268200944099E-3</v>
      </c>
      <c r="E24" s="20">
        <v>4.8693511977009798E-3</v>
      </c>
      <c r="F24" s="20"/>
      <c r="G24" s="20">
        <v>0</v>
      </c>
      <c r="H24" s="20">
        <v>0</v>
      </c>
      <c r="I24" s="20">
        <v>8.2414108666481207E-3</v>
      </c>
      <c r="J24" s="20">
        <v>1.55955462103808E-2</v>
      </c>
      <c r="K24" s="20">
        <v>0</v>
      </c>
      <c r="L24" s="20">
        <v>0</v>
      </c>
      <c r="M24" s="20"/>
      <c r="N24" s="20">
        <v>0</v>
      </c>
      <c r="O24" s="20">
        <v>5.2288566152834601E-3</v>
      </c>
      <c r="P24" s="20"/>
      <c r="Q24" s="20">
        <v>0</v>
      </c>
      <c r="R24" s="20">
        <v>1.4156317630090801E-2</v>
      </c>
      <c r="S24" s="20">
        <v>0</v>
      </c>
      <c r="T24" s="20">
        <v>2.82714097148428E-2</v>
      </c>
      <c r="U24" s="20">
        <v>0</v>
      </c>
      <c r="V24" s="20">
        <v>0</v>
      </c>
      <c r="W24" s="20">
        <v>0</v>
      </c>
      <c r="X24" s="20">
        <v>0</v>
      </c>
      <c r="Y24" s="20">
        <v>0</v>
      </c>
      <c r="Z24" s="20">
        <v>0</v>
      </c>
      <c r="AA24" s="20"/>
      <c r="AB24" s="20">
        <v>0</v>
      </c>
      <c r="AC24" s="20">
        <v>0</v>
      </c>
      <c r="AD24" s="20">
        <v>1.33033030278013E-2</v>
      </c>
      <c r="AE24" s="20"/>
      <c r="AF24" s="20">
        <v>0</v>
      </c>
      <c r="AG24" s="20">
        <v>1.27939066052847E-2</v>
      </c>
      <c r="AH24" s="20">
        <v>0</v>
      </c>
      <c r="AI24" s="20">
        <v>0</v>
      </c>
      <c r="AJ24" s="20"/>
      <c r="AK24" s="20">
        <v>0</v>
      </c>
      <c r="AL24" s="20">
        <v>8.7684541325987898E-3</v>
      </c>
      <c r="AM24" s="20">
        <v>0</v>
      </c>
      <c r="AN24" s="20">
        <v>0</v>
      </c>
      <c r="AO24" s="20"/>
      <c r="AP24" s="20">
        <v>1.3626030189042401E-2</v>
      </c>
      <c r="AQ24" s="20">
        <v>0</v>
      </c>
      <c r="AR24" s="20">
        <v>4.9535558924820198E-3</v>
      </c>
      <c r="AS24" s="20"/>
      <c r="AT24" s="20">
        <v>0</v>
      </c>
      <c r="AU24" s="20">
        <v>5.7008941525723399E-3</v>
      </c>
      <c r="AV24" s="20">
        <v>1.28318149464782E-2</v>
      </c>
      <c r="AW24" s="20"/>
      <c r="AX24" s="20">
        <v>1.37274514317799E-2</v>
      </c>
      <c r="AY24" s="20">
        <v>0</v>
      </c>
      <c r="AZ24" s="20">
        <v>6.3138290392537504E-3</v>
      </c>
      <c r="BA24" s="20"/>
      <c r="BB24" s="20">
        <v>0</v>
      </c>
      <c r="BC24" s="20">
        <v>5.2919464160701597E-3</v>
      </c>
      <c r="BD24" s="20"/>
      <c r="BE24" s="20">
        <v>0</v>
      </c>
      <c r="BF24" s="20">
        <v>1.3195815743715001E-2</v>
      </c>
      <c r="BG24" s="20"/>
      <c r="BH24" s="20">
        <v>0</v>
      </c>
      <c r="BI24" s="20">
        <v>5.3959740168935504E-3</v>
      </c>
    </row>
    <row r="25" spans="2:61" x14ac:dyDescent="0.35">
      <c r="B25" s="16" t="s">
        <v>372</v>
      </c>
    </row>
    <row r="26" spans="2:61" x14ac:dyDescent="0.35">
      <c r="B26" t="s">
        <v>88</v>
      </c>
    </row>
    <row r="27" spans="2:61" x14ac:dyDescent="0.35">
      <c r="B27" t="s">
        <v>89</v>
      </c>
    </row>
    <row r="29" spans="2:61" x14ac:dyDescent="0.35">
      <c r="B2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I19"/>
  <sheetViews>
    <sheetView showGridLines="0" workbookViewId="0">
      <pane xSplit="2" topLeftCell="X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43.5" x14ac:dyDescent="0.35">
      <c r="B9" s="15" t="s">
        <v>373</v>
      </c>
      <c r="C9" s="14">
        <v>0.178465596953783</v>
      </c>
      <c r="D9" s="14">
        <v>0.17170760626925899</v>
      </c>
      <c r="E9" s="14">
        <v>0.185898003409601</v>
      </c>
      <c r="F9" s="14"/>
      <c r="G9" s="14">
        <v>0.19374424441834601</v>
      </c>
      <c r="H9" s="14">
        <v>0.21039811181301199</v>
      </c>
      <c r="I9" s="14">
        <v>0.18945231625654901</v>
      </c>
      <c r="J9" s="14">
        <v>0.181968833831368</v>
      </c>
      <c r="K9" s="14">
        <v>0.13249360008871999</v>
      </c>
      <c r="L9" s="14">
        <v>0.15054276458513899</v>
      </c>
      <c r="M9" s="14"/>
      <c r="N9" s="14">
        <v>0.17626739445449199</v>
      </c>
      <c r="O9" s="14">
        <v>0.17890893191162299</v>
      </c>
      <c r="P9" s="14"/>
      <c r="Q9" s="14">
        <v>0.214774456562768</v>
      </c>
      <c r="R9" s="14">
        <v>0.242221690793582</v>
      </c>
      <c r="S9" s="14">
        <v>0.29855231232818702</v>
      </c>
      <c r="T9" s="14">
        <v>0.15440183528620999</v>
      </c>
      <c r="U9" s="14">
        <v>0.112009779317484</v>
      </c>
      <c r="V9" s="14">
        <v>6.5813779507219297E-2</v>
      </c>
      <c r="W9" s="14">
        <v>0.18097698520747499</v>
      </c>
      <c r="X9" s="14">
        <v>0.116107486076771</v>
      </c>
      <c r="Y9" s="14">
        <v>0.155357768432589</v>
      </c>
      <c r="Z9" s="14">
        <v>0.12853628221789901</v>
      </c>
      <c r="AA9" s="14"/>
      <c r="AB9" s="14">
        <v>0.16009461459907501</v>
      </c>
      <c r="AC9" s="14">
        <v>0.12664947483925601</v>
      </c>
      <c r="AD9" s="14">
        <v>0.216329109570399</v>
      </c>
      <c r="AE9" s="14"/>
      <c r="AF9" s="14">
        <v>0.14041616745000099</v>
      </c>
      <c r="AG9" s="14">
        <v>0.238381731913612</v>
      </c>
      <c r="AH9" s="14">
        <v>0.11385875835827899</v>
      </c>
      <c r="AI9" s="14">
        <v>0.16494706113180099</v>
      </c>
      <c r="AJ9" s="14"/>
      <c r="AK9" s="14">
        <v>0.141715953699802</v>
      </c>
      <c r="AL9" s="14">
        <v>0.23133442111813701</v>
      </c>
      <c r="AM9" s="14">
        <v>0.16871093955897801</v>
      </c>
      <c r="AN9" s="14">
        <v>0.169925395595761</v>
      </c>
      <c r="AO9" s="14"/>
      <c r="AP9" s="14">
        <v>0.16477250000603499</v>
      </c>
      <c r="AQ9" s="14">
        <v>0.13436213262836999</v>
      </c>
      <c r="AR9" s="14">
        <v>0.23173516999580501</v>
      </c>
      <c r="AS9" s="14"/>
      <c r="AT9" s="14">
        <v>0.15243856255706401</v>
      </c>
      <c r="AU9" s="14">
        <v>0.16953001070217899</v>
      </c>
      <c r="AV9" s="14">
        <v>0.258113900559439</v>
      </c>
      <c r="AW9" s="14"/>
      <c r="AX9" s="14">
        <v>0.219647872732077</v>
      </c>
      <c r="AY9" s="14">
        <v>0.150941391216738</v>
      </c>
      <c r="AZ9" s="14">
        <v>0.195148346229646</v>
      </c>
      <c r="BA9" s="14"/>
      <c r="BB9" s="14">
        <v>0.16190785671348301</v>
      </c>
      <c r="BC9" s="14">
        <v>0.17971348168843601</v>
      </c>
      <c r="BD9" s="14"/>
      <c r="BE9" s="14">
        <v>0.19136917380150201</v>
      </c>
      <c r="BF9" s="14">
        <v>0.155033591381884</v>
      </c>
      <c r="BG9" s="14"/>
      <c r="BH9" s="14">
        <v>0.20005809907040101</v>
      </c>
      <c r="BI9" s="14">
        <v>0.17254735128774601</v>
      </c>
    </row>
    <row r="10" spans="2:61" ht="43.5" x14ac:dyDescent="0.35">
      <c r="B10" s="15" t="s">
        <v>374</v>
      </c>
      <c r="C10" s="14">
        <v>0.166413659920848</v>
      </c>
      <c r="D10" s="14">
        <v>0.180805208633943</v>
      </c>
      <c r="E10" s="14">
        <v>0.15270285091347299</v>
      </c>
      <c r="F10" s="14"/>
      <c r="G10" s="14">
        <v>0.18487190980715401</v>
      </c>
      <c r="H10" s="14">
        <v>0.17030273978244601</v>
      </c>
      <c r="I10" s="14">
        <v>0.17985635727245899</v>
      </c>
      <c r="J10" s="14">
        <v>0.174165330241945</v>
      </c>
      <c r="K10" s="14">
        <v>0.224036007492045</v>
      </c>
      <c r="L10" s="14">
        <v>7.9258183578332406E-2</v>
      </c>
      <c r="M10" s="14"/>
      <c r="N10" s="14">
        <v>0.11219208079524701</v>
      </c>
      <c r="O10" s="14">
        <v>0.17734910445038099</v>
      </c>
      <c r="P10" s="14"/>
      <c r="Q10" s="14">
        <v>0.14394173201156699</v>
      </c>
      <c r="R10" s="14">
        <v>0.17552734143752899</v>
      </c>
      <c r="S10" s="14">
        <v>0.13171629248842401</v>
      </c>
      <c r="T10" s="14">
        <v>0.12721980586391199</v>
      </c>
      <c r="U10" s="14">
        <v>0.1749027581641</v>
      </c>
      <c r="V10" s="14">
        <v>0.27633938272703201</v>
      </c>
      <c r="W10" s="14">
        <v>0.21577153257252399</v>
      </c>
      <c r="X10" s="14">
        <v>0.1114730428709</v>
      </c>
      <c r="Y10" s="14">
        <v>0.14114926061000399</v>
      </c>
      <c r="Z10" s="14">
        <v>0.10095176520521799</v>
      </c>
      <c r="AA10" s="14"/>
      <c r="AB10" s="14">
        <v>0.15283496940000599</v>
      </c>
      <c r="AC10" s="14">
        <v>0.16547868298922899</v>
      </c>
      <c r="AD10" s="14">
        <v>0.21598430281943701</v>
      </c>
      <c r="AE10" s="14"/>
      <c r="AF10" s="14">
        <v>0.15855028296379201</v>
      </c>
      <c r="AG10" s="14">
        <v>0.20330830835730301</v>
      </c>
      <c r="AH10" s="14">
        <v>0.159665057456471</v>
      </c>
      <c r="AI10" s="14">
        <v>0.108558349611361</v>
      </c>
      <c r="AJ10" s="14"/>
      <c r="AK10" s="14">
        <v>0.159168159931252</v>
      </c>
      <c r="AL10" s="14">
        <v>0.21712970473012799</v>
      </c>
      <c r="AM10" s="14">
        <v>0.11694701045836101</v>
      </c>
      <c r="AN10" s="14">
        <v>0.25141102543249699</v>
      </c>
      <c r="AO10" s="14"/>
      <c r="AP10" s="14">
        <v>0.16908434569446601</v>
      </c>
      <c r="AQ10" s="14">
        <v>0.182111423740838</v>
      </c>
      <c r="AR10" s="14">
        <v>0.170261263515634</v>
      </c>
      <c r="AS10" s="14"/>
      <c r="AT10" s="14">
        <v>0.170720367850203</v>
      </c>
      <c r="AU10" s="14">
        <v>0.179065816494588</v>
      </c>
      <c r="AV10" s="14">
        <v>0.14256121573873701</v>
      </c>
      <c r="AW10" s="14"/>
      <c r="AX10" s="14">
        <v>0.190674945225208</v>
      </c>
      <c r="AY10" s="14">
        <v>0.17156911171064601</v>
      </c>
      <c r="AZ10" s="14">
        <v>0.16687271403076701</v>
      </c>
      <c r="BA10" s="14"/>
      <c r="BB10" s="14">
        <v>0.16496969021955299</v>
      </c>
      <c r="BC10" s="14">
        <v>0.147448218689397</v>
      </c>
      <c r="BD10" s="14"/>
      <c r="BE10" s="14">
        <v>0.185088129072803</v>
      </c>
      <c r="BF10" s="14">
        <v>0.132502111953572</v>
      </c>
      <c r="BG10" s="14"/>
      <c r="BH10" s="14">
        <v>0.149115861078745</v>
      </c>
      <c r="BI10" s="14">
        <v>0.17115477896654099</v>
      </c>
    </row>
    <row r="11" spans="2:61" ht="43.5" x14ac:dyDescent="0.35">
      <c r="B11" s="15" t="s">
        <v>375</v>
      </c>
      <c r="C11" s="14">
        <v>0.18747755250502099</v>
      </c>
      <c r="D11" s="14">
        <v>0.209038856843243</v>
      </c>
      <c r="E11" s="14">
        <v>0.16544294747671301</v>
      </c>
      <c r="F11" s="14"/>
      <c r="G11" s="14">
        <v>0.172741191134068</v>
      </c>
      <c r="H11" s="14">
        <v>0.13499248163015901</v>
      </c>
      <c r="I11" s="14">
        <v>0.21000297311020599</v>
      </c>
      <c r="J11" s="14">
        <v>0.15474028580447</v>
      </c>
      <c r="K11" s="14">
        <v>0.13804045382271901</v>
      </c>
      <c r="L11" s="14">
        <v>0.30381922259182897</v>
      </c>
      <c r="M11" s="14"/>
      <c r="N11" s="14">
        <v>0.31785395790669502</v>
      </c>
      <c r="O11" s="14">
        <v>0.16118315141560799</v>
      </c>
      <c r="P11" s="14"/>
      <c r="Q11" s="14">
        <v>0.11127085970444101</v>
      </c>
      <c r="R11" s="14">
        <v>9.5366024122596996E-2</v>
      </c>
      <c r="S11" s="14">
        <v>0.145181915409278</v>
      </c>
      <c r="T11" s="14">
        <v>0.167503219579857</v>
      </c>
      <c r="U11" s="14">
        <v>0.22611394790891201</v>
      </c>
      <c r="V11" s="14">
        <v>0.24495455933923399</v>
      </c>
      <c r="W11" s="14">
        <v>0.12293134471636501</v>
      </c>
      <c r="X11" s="14">
        <v>0.30489850987574701</v>
      </c>
      <c r="Y11" s="14">
        <v>0.31375662727620302</v>
      </c>
      <c r="Z11" s="14">
        <v>6.5871496264404805E-2</v>
      </c>
      <c r="AA11" s="14"/>
      <c r="AB11" s="14">
        <v>0.27636109673866499</v>
      </c>
      <c r="AC11" s="14">
        <v>0.21627938731670401</v>
      </c>
      <c r="AD11" s="14">
        <v>0.13483647331701901</v>
      </c>
      <c r="AE11" s="14"/>
      <c r="AF11" s="14">
        <v>0.264028996307758</v>
      </c>
      <c r="AG11" s="14">
        <v>0.114230603417062</v>
      </c>
      <c r="AH11" s="14">
        <v>0.29553022295242598</v>
      </c>
      <c r="AI11" s="14">
        <v>0.139682526914505</v>
      </c>
      <c r="AJ11" s="14"/>
      <c r="AK11" s="14">
        <v>0.26569340884432102</v>
      </c>
      <c r="AL11" s="14">
        <v>0.113320859780168</v>
      </c>
      <c r="AM11" s="14">
        <v>0.19831717369594701</v>
      </c>
      <c r="AN11" s="14">
        <v>0.25315244722542402</v>
      </c>
      <c r="AO11" s="14"/>
      <c r="AP11" s="14">
        <v>0.30272225925304003</v>
      </c>
      <c r="AQ11" s="14">
        <v>0.22923746236773501</v>
      </c>
      <c r="AR11" s="14">
        <v>0.12966916781816901</v>
      </c>
      <c r="AS11" s="14"/>
      <c r="AT11" s="14">
        <v>0.24314559759438101</v>
      </c>
      <c r="AU11" s="14">
        <v>0.19130884185335401</v>
      </c>
      <c r="AV11" s="14">
        <v>0.11383333810401</v>
      </c>
      <c r="AW11" s="14"/>
      <c r="AX11" s="14">
        <v>0.230171184262151</v>
      </c>
      <c r="AY11" s="14">
        <v>0.19982130489126601</v>
      </c>
      <c r="AZ11" s="14">
        <v>0.16990275200622501</v>
      </c>
      <c r="BA11" s="14"/>
      <c r="BB11" s="14">
        <v>0.29452973855486098</v>
      </c>
      <c r="BC11" s="14">
        <v>0.20807149292119001</v>
      </c>
      <c r="BD11" s="14"/>
      <c r="BE11" s="14">
        <v>0.21035666793531299</v>
      </c>
      <c r="BF11" s="14">
        <v>0.145930656898515</v>
      </c>
      <c r="BG11" s="14"/>
      <c r="BH11" s="14">
        <v>0.181361920171866</v>
      </c>
      <c r="BI11" s="14">
        <v>0.18915377392462701</v>
      </c>
    </row>
    <row r="12" spans="2:61" ht="43.5" x14ac:dyDescent="0.35">
      <c r="B12" s="15" t="s">
        <v>376</v>
      </c>
      <c r="C12" s="14">
        <v>0.13789213452848501</v>
      </c>
      <c r="D12" s="14">
        <v>0.138895449640285</v>
      </c>
      <c r="E12" s="14">
        <v>0.136549984706864</v>
      </c>
      <c r="F12" s="14"/>
      <c r="G12" s="14">
        <v>0.13769865341972201</v>
      </c>
      <c r="H12" s="14">
        <v>0.18802384002279701</v>
      </c>
      <c r="I12" s="14">
        <v>0.112121196579163</v>
      </c>
      <c r="J12" s="14">
        <v>0.136372178831938</v>
      </c>
      <c r="K12" s="14">
        <v>0.112219978859915</v>
      </c>
      <c r="L12" s="14">
        <v>0.13268573482157101</v>
      </c>
      <c r="M12" s="14"/>
      <c r="N12" s="14">
        <v>0.12792393660993301</v>
      </c>
      <c r="O12" s="14">
        <v>0.139902527386008</v>
      </c>
      <c r="P12" s="14"/>
      <c r="Q12" s="14">
        <v>8.8845681490176895E-2</v>
      </c>
      <c r="R12" s="14">
        <v>0.13469162936909501</v>
      </c>
      <c r="S12" s="14">
        <v>0.15504649541802801</v>
      </c>
      <c r="T12" s="14">
        <v>0.13943414785577099</v>
      </c>
      <c r="U12" s="14">
        <v>0.120837447849841</v>
      </c>
      <c r="V12" s="14">
        <v>0.152619537917589</v>
      </c>
      <c r="W12" s="14">
        <v>0.16514982755164501</v>
      </c>
      <c r="X12" s="14">
        <v>0.12688162183598001</v>
      </c>
      <c r="Y12" s="14">
        <v>0.14752099416873901</v>
      </c>
      <c r="Z12" s="14">
        <v>6.0290573681527598E-2</v>
      </c>
      <c r="AA12" s="14"/>
      <c r="AB12" s="14">
        <v>0.20048525646097201</v>
      </c>
      <c r="AC12" s="14">
        <v>0.136407581896835</v>
      </c>
      <c r="AD12" s="14">
        <v>0.101487099360957</v>
      </c>
      <c r="AE12" s="14"/>
      <c r="AF12" s="14">
        <v>0.17749802426667399</v>
      </c>
      <c r="AG12" s="14">
        <v>0.105160992345757</v>
      </c>
      <c r="AH12" s="14">
        <v>0.19994942720758399</v>
      </c>
      <c r="AI12" s="14">
        <v>0.113174713544438</v>
      </c>
      <c r="AJ12" s="14"/>
      <c r="AK12" s="14">
        <v>0.20508937421357501</v>
      </c>
      <c r="AL12" s="14">
        <v>0.105231277388321</v>
      </c>
      <c r="AM12" s="14">
        <v>0.138949383272303</v>
      </c>
      <c r="AN12" s="14">
        <v>7.6554399765530398E-2</v>
      </c>
      <c r="AO12" s="14"/>
      <c r="AP12" s="14">
        <v>0.16927772814841699</v>
      </c>
      <c r="AQ12" s="14">
        <v>0.186988663666491</v>
      </c>
      <c r="AR12" s="14">
        <v>9.2460528522950697E-2</v>
      </c>
      <c r="AS12" s="14"/>
      <c r="AT12" s="14">
        <v>0.176336715818041</v>
      </c>
      <c r="AU12" s="14">
        <v>0.139110246501607</v>
      </c>
      <c r="AV12" s="14">
        <v>0.10398913381092199</v>
      </c>
      <c r="AW12" s="14"/>
      <c r="AX12" s="14">
        <v>0.16350694478970601</v>
      </c>
      <c r="AY12" s="14">
        <v>0.150891080750511</v>
      </c>
      <c r="AZ12" s="14">
        <v>0.108648727690124</v>
      </c>
      <c r="BA12" s="14"/>
      <c r="BB12" s="14">
        <v>0.13217057636520399</v>
      </c>
      <c r="BC12" s="14">
        <v>0.141427060314019</v>
      </c>
      <c r="BD12" s="14"/>
      <c r="BE12" s="14">
        <v>0.143299811752998</v>
      </c>
      <c r="BF12" s="14">
        <v>0.128072165666268</v>
      </c>
      <c r="BG12" s="14"/>
      <c r="BH12" s="14">
        <v>0.12832976027804899</v>
      </c>
      <c r="BI12" s="14">
        <v>0.14051306653807899</v>
      </c>
    </row>
    <row r="13" spans="2:61" ht="43.5" x14ac:dyDescent="0.35">
      <c r="B13" s="15" t="s">
        <v>377</v>
      </c>
      <c r="C13" s="14">
        <v>9.7777994976069704E-2</v>
      </c>
      <c r="D13" s="14">
        <v>0.104585036184278</v>
      </c>
      <c r="E13" s="14">
        <v>9.2402093826172704E-2</v>
      </c>
      <c r="F13" s="14"/>
      <c r="G13" s="14">
        <v>0.14106030425757601</v>
      </c>
      <c r="H13" s="14">
        <v>9.2253919706374393E-2</v>
      </c>
      <c r="I13" s="14">
        <v>0.101049059787719</v>
      </c>
      <c r="J13" s="14">
        <v>9.4509422463134998E-2</v>
      </c>
      <c r="K13" s="14">
        <v>0.102638297855511</v>
      </c>
      <c r="L13" s="14">
        <v>6.7053103955660096E-2</v>
      </c>
      <c r="M13" s="14"/>
      <c r="N13" s="14">
        <v>0.111184107249551</v>
      </c>
      <c r="O13" s="14">
        <v>9.5074241240241594E-2</v>
      </c>
      <c r="P13" s="14"/>
      <c r="Q13" s="14">
        <v>4.4424387246403102E-2</v>
      </c>
      <c r="R13" s="14">
        <v>8.96574569866114E-2</v>
      </c>
      <c r="S13" s="14">
        <v>5.3334791934208703E-2</v>
      </c>
      <c r="T13" s="14">
        <v>0.23686253831332599</v>
      </c>
      <c r="U13" s="14">
        <v>0.13683849511430399</v>
      </c>
      <c r="V13" s="14">
        <v>0.13190150279039101</v>
      </c>
      <c r="W13" s="14">
        <v>7.9283636090184503E-2</v>
      </c>
      <c r="X13" s="14">
        <v>7.8791790082134203E-2</v>
      </c>
      <c r="Y13" s="14">
        <v>7.5499975111641596E-2</v>
      </c>
      <c r="Z13" s="14">
        <v>0.115094298841259</v>
      </c>
      <c r="AA13" s="14"/>
      <c r="AB13" s="14">
        <v>6.0891462654028401E-2</v>
      </c>
      <c r="AC13" s="14">
        <v>0.13464230421449799</v>
      </c>
      <c r="AD13" s="14">
        <v>0.101304779098484</v>
      </c>
      <c r="AE13" s="14"/>
      <c r="AF13" s="14">
        <v>8.1394604391998304E-2</v>
      </c>
      <c r="AG13" s="14">
        <v>0.12426509784607701</v>
      </c>
      <c r="AH13" s="14">
        <v>0</v>
      </c>
      <c r="AI13" s="14">
        <v>0.10039694033833001</v>
      </c>
      <c r="AJ13" s="14"/>
      <c r="AK13" s="14">
        <v>8.0345364935754504E-2</v>
      </c>
      <c r="AL13" s="14">
        <v>0.12684861562685701</v>
      </c>
      <c r="AM13" s="14">
        <v>9.5571363305594403E-2</v>
      </c>
      <c r="AN13" s="14">
        <v>0</v>
      </c>
      <c r="AO13" s="14"/>
      <c r="AP13" s="14">
        <v>7.9679606650746901E-2</v>
      </c>
      <c r="AQ13" s="14">
        <v>9.3931750725252297E-2</v>
      </c>
      <c r="AR13" s="14">
        <v>0.106599788389674</v>
      </c>
      <c r="AS13" s="14"/>
      <c r="AT13" s="14">
        <v>9.8861217028394496E-2</v>
      </c>
      <c r="AU13" s="14">
        <v>0.102689502724416</v>
      </c>
      <c r="AV13" s="14">
        <v>9.2834980186887905E-2</v>
      </c>
      <c r="AW13" s="14"/>
      <c r="AX13" s="14">
        <v>8.4040793323879495E-2</v>
      </c>
      <c r="AY13" s="14">
        <v>8.9091825535421498E-2</v>
      </c>
      <c r="AZ13" s="14">
        <v>0.12597171016425801</v>
      </c>
      <c r="BA13" s="14"/>
      <c r="BB13" s="14">
        <v>0.12718067166752201</v>
      </c>
      <c r="BC13" s="14">
        <v>7.4683471199987E-2</v>
      </c>
      <c r="BD13" s="14"/>
      <c r="BE13" s="14">
        <v>9.0230507838110097E-2</v>
      </c>
      <c r="BF13" s="14">
        <v>0.11148371105445801</v>
      </c>
      <c r="BG13" s="14"/>
      <c r="BH13" s="14">
        <v>9.1450387233681096E-2</v>
      </c>
      <c r="BI13" s="14">
        <v>9.9512316311111002E-2</v>
      </c>
    </row>
    <row r="14" spans="2:61" x14ac:dyDescent="0.35">
      <c r="B14" s="15" t="s">
        <v>86</v>
      </c>
      <c r="C14" s="20">
        <v>0.23197306111579299</v>
      </c>
      <c r="D14" s="20">
        <v>0.19496784242899301</v>
      </c>
      <c r="E14" s="20">
        <v>0.26700411966717702</v>
      </c>
      <c r="F14" s="20"/>
      <c r="G14" s="20">
        <v>0.16988369696313299</v>
      </c>
      <c r="H14" s="20">
        <v>0.20402890704521201</v>
      </c>
      <c r="I14" s="20">
        <v>0.207518096993904</v>
      </c>
      <c r="J14" s="20">
        <v>0.25824394882714302</v>
      </c>
      <c r="K14" s="20">
        <v>0.29057166188109002</v>
      </c>
      <c r="L14" s="20">
        <v>0.26664099046746798</v>
      </c>
      <c r="M14" s="20"/>
      <c r="N14" s="20">
        <v>0.15457852298408201</v>
      </c>
      <c r="O14" s="20">
        <v>0.247582043596139</v>
      </c>
      <c r="P14" s="20"/>
      <c r="Q14" s="20">
        <v>0.396742882984644</v>
      </c>
      <c r="R14" s="20">
        <v>0.26253585729058598</v>
      </c>
      <c r="S14" s="20">
        <v>0.21616819242187399</v>
      </c>
      <c r="T14" s="20">
        <v>0.17457845310092501</v>
      </c>
      <c r="U14" s="20">
        <v>0.22929757164535899</v>
      </c>
      <c r="V14" s="20">
        <v>0.12837123771853501</v>
      </c>
      <c r="W14" s="20">
        <v>0.23588667386180701</v>
      </c>
      <c r="X14" s="20">
        <v>0.26184754925846698</v>
      </c>
      <c r="Y14" s="20">
        <v>0.16671537440082301</v>
      </c>
      <c r="Z14" s="20">
        <v>0.52925558378968995</v>
      </c>
      <c r="AA14" s="20"/>
      <c r="AB14" s="20">
        <v>0.149332600147253</v>
      </c>
      <c r="AC14" s="20">
        <v>0.220542568743478</v>
      </c>
      <c r="AD14" s="20">
        <v>0.23005823583370399</v>
      </c>
      <c r="AE14" s="20"/>
      <c r="AF14" s="20">
        <v>0.17811192461977601</v>
      </c>
      <c r="AG14" s="20">
        <v>0.21465326612018901</v>
      </c>
      <c r="AH14" s="20">
        <v>0.23099653402524001</v>
      </c>
      <c r="AI14" s="20">
        <v>0.37324040845956502</v>
      </c>
      <c r="AJ14" s="20"/>
      <c r="AK14" s="20">
        <v>0.147987738375295</v>
      </c>
      <c r="AL14" s="20">
        <v>0.20613512135638901</v>
      </c>
      <c r="AM14" s="20">
        <v>0.281504129708816</v>
      </c>
      <c r="AN14" s="20">
        <v>0.24895673198078699</v>
      </c>
      <c r="AO14" s="20"/>
      <c r="AP14" s="20">
        <v>0.114463560247295</v>
      </c>
      <c r="AQ14" s="20">
        <v>0.17336856687131399</v>
      </c>
      <c r="AR14" s="20">
        <v>0.26927408175776701</v>
      </c>
      <c r="AS14" s="20"/>
      <c r="AT14" s="20">
        <v>0.158497539151917</v>
      </c>
      <c r="AU14" s="20">
        <v>0.21829558172385699</v>
      </c>
      <c r="AV14" s="20">
        <v>0.28866743160000402</v>
      </c>
      <c r="AW14" s="20"/>
      <c r="AX14" s="20">
        <v>0.111958259666979</v>
      </c>
      <c r="AY14" s="20">
        <v>0.23768528589541801</v>
      </c>
      <c r="AZ14" s="20">
        <v>0.23345574987897999</v>
      </c>
      <c r="BA14" s="20"/>
      <c r="BB14" s="20">
        <v>0.119241466479377</v>
      </c>
      <c r="BC14" s="20">
        <v>0.248656275186972</v>
      </c>
      <c r="BD14" s="20"/>
      <c r="BE14" s="20">
        <v>0.17965570959927299</v>
      </c>
      <c r="BF14" s="20">
        <v>0.32697776304530302</v>
      </c>
      <c r="BG14" s="20"/>
      <c r="BH14" s="20">
        <v>0.24968397216725699</v>
      </c>
      <c r="BI14" s="20">
        <v>0.22711871297189701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I20"/>
  <sheetViews>
    <sheetView showGridLines="0" workbookViewId="0">
      <pane xSplit="2" topLeftCell="BS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379</v>
      </c>
      <c r="C9" s="14">
        <v>0.145693568321489</v>
      </c>
      <c r="D9" s="14">
        <v>0.17141885625935699</v>
      </c>
      <c r="E9" s="14">
        <v>0.12367482465409201</v>
      </c>
      <c r="F9" s="14"/>
      <c r="G9" s="14">
        <v>0.12148007140172</v>
      </c>
      <c r="H9" s="14">
        <v>0.14467090514005801</v>
      </c>
      <c r="I9" s="14">
        <v>7.5557498486318E-2</v>
      </c>
      <c r="J9" s="14">
        <v>0.12241693279197401</v>
      </c>
      <c r="K9" s="14">
        <v>0.192664617981542</v>
      </c>
      <c r="L9" s="14">
        <v>0.232920963028481</v>
      </c>
      <c r="M9" s="14"/>
      <c r="N9" s="14">
        <v>0.262433919263594</v>
      </c>
      <c r="O9" s="14">
        <v>0.122149295862577</v>
      </c>
      <c r="P9" s="14"/>
      <c r="Q9" s="14">
        <v>0.141630649234329</v>
      </c>
      <c r="R9" s="14">
        <v>0.122960334352068</v>
      </c>
      <c r="S9" s="14">
        <v>0.125867710934955</v>
      </c>
      <c r="T9" s="14">
        <v>6.55561981366128E-2</v>
      </c>
      <c r="U9" s="14">
        <v>0.10761111657467801</v>
      </c>
      <c r="V9" s="14">
        <v>0.17817295287600601</v>
      </c>
      <c r="W9" s="14">
        <v>0.14680202909582099</v>
      </c>
      <c r="X9" s="14">
        <v>0.16010616839426001</v>
      </c>
      <c r="Y9" s="14">
        <v>0.172190280915511</v>
      </c>
      <c r="Z9" s="14">
        <v>0.196343461249193</v>
      </c>
      <c r="AA9" s="14"/>
      <c r="AB9" s="14">
        <v>0.14479123139689801</v>
      </c>
      <c r="AC9" s="14">
        <v>0.14037474865413099</v>
      </c>
      <c r="AD9" s="14">
        <v>0.170530057717203</v>
      </c>
      <c r="AE9" s="14"/>
      <c r="AF9" s="14">
        <v>0.15248719269913799</v>
      </c>
      <c r="AG9" s="14">
        <v>0.140042548561334</v>
      </c>
      <c r="AH9" s="14">
        <v>3.5860284721416301E-2</v>
      </c>
      <c r="AI9" s="14">
        <v>0.163670449597593</v>
      </c>
      <c r="AJ9" s="14"/>
      <c r="AK9" s="14">
        <v>0.14110104192254699</v>
      </c>
      <c r="AL9" s="14">
        <v>0.138384281755074</v>
      </c>
      <c r="AM9" s="14">
        <v>0.189929475002209</v>
      </c>
      <c r="AN9" s="14">
        <v>8.0341710939307504E-2</v>
      </c>
      <c r="AO9" s="14"/>
      <c r="AP9" s="14">
        <v>0.22897128569900799</v>
      </c>
      <c r="AQ9" s="14">
        <v>0.147235916783335</v>
      </c>
      <c r="AR9" s="14">
        <v>0.12936168451756599</v>
      </c>
      <c r="AS9" s="14"/>
      <c r="AT9" s="14">
        <v>0.146773326695436</v>
      </c>
      <c r="AU9" s="14">
        <v>0.163252656062299</v>
      </c>
      <c r="AV9" s="14">
        <v>0.12729226787058401</v>
      </c>
      <c r="AW9" s="14"/>
      <c r="AX9" s="14">
        <v>0.107467497608213</v>
      </c>
      <c r="AY9" s="14">
        <v>0.17478043062700699</v>
      </c>
      <c r="AZ9" s="14">
        <v>0.13117500032124299</v>
      </c>
      <c r="BA9" s="14"/>
      <c r="BB9" s="14">
        <v>0.22888032606443101</v>
      </c>
      <c r="BC9" s="14">
        <v>0.15103834094401999</v>
      </c>
      <c r="BD9" s="14"/>
      <c r="BE9" s="14">
        <v>0.14358923513830901</v>
      </c>
      <c r="BF9" s="14">
        <v>0.149514892242394</v>
      </c>
      <c r="BG9" s="14"/>
      <c r="BH9" s="14">
        <v>0.15012041479983701</v>
      </c>
      <c r="BI9" s="14">
        <v>0.14448022283502401</v>
      </c>
    </row>
    <row r="10" spans="2:61" ht="29" x14ac:dyDescent="0.35">
      <c r="B10" s="15" t="s">
        <v>380</v>
      </c>
      <c r="C10" s="14">
        <v>0.247608596799786</v>
      </c>
      <c r="D10" s="14">
        <v>0.278834628736427</v>
      </c>
      <c r="E10" s="14">
        <v>0.21734280290538099</v>
      </c>
      <c r="F10" s="14"/>
      <c r="G10" s="14">
        <v>0.22444703422265599</v>
      </c>
      <c r="H10" s="14">
        <v>0.19467680711423599</v>
      </c>
      <c r="I10" s="14">
        <v>0.286524245574444</v>
      </c>
      <c r="J10" s="14">
        <v>0.295730601569129</v>
      </c>
      <c r="K10" s="14">
        <v>0.24096758590166401</v>
      </c>
      <c r="L10" s="14">
        <v>0.237268148186636</v>
      </c>
      <c r="M10" s="14"/>
      <c r="N10" s="14">
        <v>0.24869235761087299</v>
      </c>
      <c r="O10" s="14">
        <v>0.24739002319082701</v>
      </c>
      <c r="P10" s="14"/>
      <c r="Q10" s="14">
        <v>0.28886557724565298</v>
      </c>
      <c r="R10" s="14">
        <v>0.18721661889710201</v>
      </c>
      <c r="S10" s="14">
        <v>0.25371981992453602</v>
      </c>
      <c r="T10" s="14">
        <v>0.26775634203986898</v>
      </c>
      <c r="U10" s="14">
        <v>0.26150915550521497</v>
      </c>
      <c r="V10" s="14">
        <v>0.26377967961401699</v>
      </c>
      <c r="W10" s="14">
        <v>0.25545433249004201</v>
      </c>
      <c r="X10" s="14">
        <v>0.25737213667478698</v>
      </c>
      <c r="Y10" s="14">
        <v>0.29531112720760999</v>
      </c>
      <c r="Z10" s="14">
        <v>8.1361435253190104E-2</v>
      </c>
      <c r="AA10" s="14"/>
      <c r="AB10" s="14">
        <v>0.285081584379064</v>
      </c>
      <c r="AC10" s="14">
        <v>0.25363657474154799</v>
      </c>
      <c r="AD10" s="14">
        <v>0.24290173530835901</v>
      </c>
      <c r="AE10" s="14"/>
      <c r="AF10" s="14">
        <v>0.27721505463073898</v>
      </c>
      <c r="AG10" s="14">
        <v>0.23558913797905101</v>
      </c>
      <c r="AH10" s="14">
        <v>0.33942307302281499</v>
      </c>
      <c r="AI10" s="14">
        <v>0.19434475993116701</v>
      </c>
      <c r="AJ10" s="14"/>
      <c r="AK10" s="14">
        <v>0.28457533754562198</v>
      </c>
      <c r="AL10" s="14">
        <v>0.25662783322363503</v>
      </c>
      <c r="AM10" s="14">
        <v>0.17212761753536601</v>
      </c>
      <c r="AN10" s="14">
        <v>0.24955490202656899</v>
      </c>
      <c r="AO10" s="14"/>
      <c r="AP10" s="14">
        <v>0.26393301676166597</v>
      </c>
      <c r="AQ10" s="14">
        <v>0.26384237581355102</v>
      </c>
      <c r="AR10" s="14">
        <v>0.246481446953418</v>
      </c>
      <c r="AS10" s="14"/>
      <c r="AT10" s="14">
        <v>0.24457221298842599</v>
      </c>
      <c r="AU10" s="14">
        <v>0.28667622217187599</v>
      </c>
      <c r="AV10" s="14">
        <v>0.212628541045495</v>
      </c>
      <c r="AW10" s="14"/>
      <c r="AX10" s="14">
        <v>0.20197769898123</v>
      </c>
      <c r="AY10" s="14">
        <v>0.27618451626764601</v>
      </c>
      <c r="AZ10" s="14">
        <v>0.25326471035931603</v>
      </c>
      <c r="BA10" s="14"/>
      <c r="BB10" s="14">
        <v>0.24950700305479501</v>
      </c>
      <c r="BC10" s="14">
        <v>0.26652201316818402</v>
      </c>
      <c r="BD10" s="14"/>
      <c r="BE10" s="14">
        <v>0.27324451500524599</v>
      </c>
      <c r="BF10" s="14">
        <v>0.20105553749536101</v>
      </c>
      <c r="BG10" s="14"/>
      <c r="BH10" s="14">
        <v>0.28028950451762003</v>
      </c>
      <c r="BI10" s="14">
        <v>0.23865115224710601</v>
      </c>
    </row>
    <row r="11" spans="2:61" ht="29" x14ac:dyDescent="0.35">
      <c r="B11" s="15" t="s">
        <v>381</v>
      </c>
      <c r="C11" s="14">
        <v>0.16026445195000999</v>
      </c>
      <c r="D11" s="14">
        <v>0.16419442674780299</v>
      </c>
      <c r="E11" s="14">
        <v>0.15442293075435901</v>
      </c>
      <c r="F11" s="14"/>
      <c r="G11" s="14">
        <v>0.23381610997192501</v>
      </c>
      <c r="H11" s="14">
        <v>0.20823022786804299</v>
      </c>
      <c r="I11" s="14">
        <v>0.181429312336917</v>
      </c>
      <c r="J11" s="14">
        <v>9.79148746766587E-2</v>
      </c>
      <c r="K11" s="14">
        <v>0.10510640231133</v>
      </c>
      <c r="L11" s="14">
        <v>0.13129167481868001</v>
      </c>
      <c r="M11" s="14"/>
      <c r="N11" s="14">
        <v>0.19078396629071401</v>
      </c>
      <c r="O11" s="14">
        <v>0.15410925578045601</v>
      </c>
      <c r="P11" s="14"/>
      <c r="Q11" s="14">
        <v>5.2271725006622201E-2</v>
      </c>
      <c r="R11" s="14">
        <v>0.13641202583408399</v>
      </c>
      <c r="S11" s="14">
        <v>0.153863602741873</v>
      </c>
      <c r="T11" s="14">
        <v>0.20855123935268499</v>
      </c>
      <c r="U11" s="14">
        <v>0.226981988595955</v>
      </c>
      <c r="V11" s="14">
        <v>0.19793866079501801</v>
      </c>
      <c r="W11" s="14">
        <v>0.139137269428391</v>
      </c>
      <c r="X11" s="14">
        <v>0.14886959110262199</v>
      </c>
      <c r="Y11" s="14">
        <v>0.16178132159067399</v>
      </c>
      <c r="Z11" s="14">
        <v>0.19742709435184599</v>
      </c>
      <c r="AA11" s="14"/>
      <c r="AB11" s="14">
        <v>0.16343907128366</v>
      </c>
      <c r="AC11" s="14">
        <v>0.142532799504754</v>
      </c>
      <c r="AD11" s="14">
        <v>0.18854407411340299</v>
      </c>
      <c r="AE11" s="14"/>
      <c r="AF11" s="14">
        <v>0.15414814320201201</v>
      </c>
      <c r="AG11" s="14">
        <v>0.17974112809779499</v>
      </c>
      <c r="AH11" s="14">
        <v>0.20822397297411499</v>
      </c>
      <c r="AI11" s="14">
        <v>0.115637645813965</v>
      </c>
      <c r="AJ11" s="14"/>
      <c r="AK11" s="14">
        <v>0.15152842002451899</v>
      </c>
      <c r="AL11" s="14">
        <v>0.21489669515707599</v>
      </c>
      <c r="AM11" s="14">
        <v>0.156394163706188</v>
      </c>
      <c r="AN11" s="14">
        <v>0.25927112160532301</v>
      </c>
      <c r="AO11" s="14"/>
      <c r="AP11" s="14">
        <v>0.108652186712609</v>
      </c>
      <c r="AQ11" s="14">
        <v>0.17018117738124999</v>
      </c>
      <c r="AR11" s="14">
        <v>0.18088185104916801</v>
      </c>
      <c r="AS11" s="14"/>
      <c r="AT11" s="14">
        <v>0.15870933083712599</v>
      </c>
      <c r="AU11" s="14">
        <v>0.173043336121632</v>
      </c>
      <c r="AV11" s="14">
        <v>0.16741712632820699</v>
      </c>
      <c r="AW11" s="14"/>
      <c r="AX11" s="14">
        <v>0.167903318384404</v>
      </c>
      <c r="AY11" s="14">
        <v>0.148464858822699</v>
      </c>
      <c r="AZ11" s="14">
        <v>0.17087564437887601</v>
      </c>
      <c r="BA11" s="14"/>
      <c r="BB11" s="14">
        <v>0.198954537317309</v>
      </c>
      <c r="BC11" s="14">
        <v>0.17129594933272599</v>
      </c>
      <c r="BD11" s="14"/>
      <c r="BE11" s="14">
        <v>0.18758559316453699</v>
      </c>
      <c r="BF11" s="14">
        <v>0.110651143894066</v>
      </c>
      <c r="BG11" s="14"/>
      <c r="BH11" s="14">
        <v>0.17241495957053901</v>
      </c>
      <c r="BI11" s="14">
        <v>0.15693414364775801</v>
      </c>
    </row>
    <row r="12" spans="2:61" ht="29" x14ac:dyDescent="0.35">
      <c r="B12" s="15" t="s">
        <v>382</v>
      </c>
      <c r="C12" s="14">
        <v>0.100158585659786</v>
      </c>
      <c r="D12" s="14">
        <v>9.9892314333406701E-2</v>
      </c>
      <c r="E12" s="14">
        <v>0.101159581390452</v>
      </c>
      <c r="F12" s="14"/>
      <c r="G12" s="14">
        <v>0.154324054257579</v>
      </c>
      <c r="H12" s="14">
        <v>0.116080579973753</v>
      </c>
      <c r="I12" s="14">
        <v>0.121376731373636</v>
      </c>
      <c r="J12" s="14">
        <v>8.7703386105864506E-2</v>
      </c>
      <c r="K12" s="14">
        <v>5.50842276576737E-2</v>
      </c>
      <c r="L12" s="14">
        <v>6.4465447350272403E-2</v>
      </c>
      <c r="M12" s="14"/>
      <c r="N12" s="14">
        <v>9.7153433404933806E-2</v>
      </c>
      <c r="O12" s="14">
        <v>0.100764666786815</v>
      </c>
      <c r="P12" s="14"/>
      <c r="Q12" s="14">
        <v>5.4389255933157701E-2</v>
      </c>
      <c r="R12" s="14">
        <v>0.116135684818719</v>
      </c>
      <c r="S12" s="14">
        <v>0.14202505633815601</v>
      </c>
      <c r="T12" s="14">
        <v>0.111667805505602</v>
      </c>
      <c r="U12" s="14">
        <v>5.0723075517461497E-2</v>
      </c>
      <c r="V12" s="14">
        <v>4.0107332518046997E-2</v>
      </c>
      <c r="W12" s="14">
        <v>0.13015498074736301</v>
      </c>
      <c r="X12" s="14">
        <v>9.6852595404500794E-2</v>
      </c>
      <c r="Y12" s="14">
        <v>0.10050505866745101</v>
      </c>
      <c r="Z12" s="14">
        <v>0.101339736779597</v>
      </c>
      <c r="AA12" s="14"/>
      <c r="AB12" s="14">
        <v>0.11551231095605501</v>
      </c>
      <c r="AC12" s="14">
        <v>0.118301789945462</v>
      </c>
      <c r="AD12" s="14">
        <v>8.6186609148472607E-2</v>
      </c>
      <c r="AE12" s="14"/>
      <c r="AF12" s="14">
        <v>0.112102029985979</v>
      </c>
      <c r="AG12" s="14">
        <v>9.5148891548006695E-2</v>
      </c>
      <c r="AH12" s="14">
        <v>4.1836866579425099E-2</v>
      </c>
      <c r="AI12" s="14">
        <v>0.11223668097803199</v>
      </c>
      <c r="AJ12" s="14"/>
      <c r="AK12" s="14">
        <v>0.120858099938457</v>
      </c>
      <c r="AL12" s="14">
        <v>9.4086854478681606E-2</v>
      </c>
      <c r="AM12" s="14">
        <v>0.11041852730336101</v>
      </c>
      <c r="AN12" s="14">
        <v>8.2911785424854903E-2</v>
      </c>
      <c r="AO12" s="14"/>
      <c r="AP12" s="14">
        <v>0.119190482741757</v>
      </c>
      <c r="AQ12" s="14">
        <v>0.122708148892096</v>
      </c>
      <c r="AR12" s="14">
        <v>8.2129742797187905E-2</v>
      </c>
      <c r="AS12" s="14"/>
      <c r="AT12" s="14">
        <v>0.10830414523934299</v>
      </c>
      <c r="AU12" s="14">
        <v>8.5519059241799103E-2</v>
      </c>
      <c r="AV12" s="14">
        <v>0.12823645977769901</v>
      </c>
      <c r="AW12" s="14"/>
      <c r="AX12" s="14">
        <v>0.13447070811510001</v>
      </c>
      <c r="AY12" s="14">
        <v>9.0210045046698398E-2</v>
      </c>
      <c r="AZ12" s="14">
        <v>0.10887410011566601</v>
      </c>
      <c r="BA12" s="14"/>
      <c r="BB12" s="14">
        <v>0.119193976102659</v>
      </c>
      <c r="BC12" s="14">
        <v>8.6148276356322495E-2</v>
      </c>
      <c r="BD12" s="14"/>
      <c r="BE12" s="14">
        <v>0.10793326422091901</v>
      </c>
      <c r="BF12" s="14">
        <v>8.6040305626728306E-2</v>
      </c>
      <c r="BG12" s="14"/>
      <c r="BH12" s="14">
        <v>4.90611141314716E-2</v>
      </c>
      <c r="BI12" s="14">
        <v>0.114163789308008</v>
      </c>
    </row>
    <row r="13" spans="2:61" ht="29" x14ac:dyDescent="0.35">
      <c r="B13" s="15" t="s">
        <v>383</v>
      </c>
      <c r="C13" s="14">
        <v>5.1420080165558199E-2</v>
      </c>
      <c r="D13" s="14">
        <v>4.9813799541814502E-2</v>
      </c>
      <c r="E13" s="14">
        <v>5.3255107278928002E-2</v>
      </c>
      <c r="F13" s="14"/>
      <c r="G13" s="14">
        <v>5.48183124158481E-2</v>
      </c>
      <c r="H13" s="14">
        <v>7.4123408319483594E-2</v>
      </c>
      <c r="I13" s="14">
        <v>7.1887220037797503E-2</v>
      </c>
      <c r="J13" s="14">
        <v>4.89617132742576E-2</v>
      </c>
      <c r="K13" s="14">
        <v>2.25118483621746E-2</v>
      </c>
      <c r="L13" s="14">
        <v>2.44385383875729E-2</v>
      </c>
      <c r="M13" s="14"/>
      <c r="N13" s="14">
        <v>2.78246270649774E-2</v>
      </c>
      <c r="O13" s="14">
        <v>5.6178827009372899E-2</v>
      </c>
      <c r="P13" s="14"/>
      <c r="Q13" s="14">
        <v>4.8799481799406297E-2</v>
      </c>
      <c r="R13" s="14">
        <v>3.7921732328479701E-2</v>
      </c>
      <c r="S13" s="14">
        <v>7.1224316945304594E-2</v>
      </c>
      <c r="T13" s="14">
        <v>9.8308609074825998E-2</v>
      </c>
      <c r="U13" s="14">
        <v>3.0662343258335101E-2</v>
      </c>
      <c r="V13" s="14">
        <v>6.3468596006406794E-2</v>
      </c>
      <c r="W13" s="14">
        <v>2.4943328981706502E-2</v>
      </c>
      <c r="X13" s="14">
        <v>5.2955242993175701E-2</v>
      </c>
      <c r="Y13" s="14">
        <v>6.6216170731870402E-2</v>
      </c>
      <c r="Z13" s="14">
        <v>0</v>
      </c>
      <c r="AA13" s="14"/>
      <c r="AB13" s="14">
        <v>8.99214447891096E-2</v>
      </c>
      <c r="AC13" s="14">
        <v>4.4667097722825802E-2</v>
      </c>
      <c r="AD13" s="14">
        <v>3.0529449122798001E-2</v>
      </c>
      <c r="AE13" s="14"/>
      <c r="AF13" s="14">
        <v>6.8239760190788007E-2</v>
      </c>
      <c r="AG13" s="14">
        <v>4.3252099044349998E-2</v>
      </c>
      <c r="AH13" s="14">
        <v>5.7796592723349499E-2</v>
      </c>
      <c r="AI13" s="14">
        <v>3.16683730895021E-2</v>
      </c>
      <c r="AJ13" s="14"/>
      <c r="AK13" s="14">
        <v>7.5666966974684696E-2</v>
      </c>
      <c r="AL13" s="14">
        <v>3.8167939357621E-2</v>
      </c>
      <c r="AM13" s="14">
        <v>5.4202046503092301E-2</v>
      </c>
      <c r="AN13" s="14">
        <v>0</v>
      </c>
      <c r="AO13" s="14"/>
      <c r="AP13" s="14">
        <v>9.2206547803611094E-2</v>
      </c>
      <c r="AQ13" s="14">
        <v>6.0612744748991101E-2</v>
      </c>
      <c r="AR13" s="14">
        <v>3.6172599939164003E-2</v>
      </c>
      <c r="AS13" s="14"/>
      <c r="AT13" s="14">
        <v>9.0122556250884001E-2</v>
      </c>
      <c r="AU13" s="14">
        <v>4.2336106446790402E-2</v>
      </c>
      <c r="AV13" s="14">
        <v>2.6399705953101E-2</v>
      </c>
      <c r="AW13" s="14"/>
      <c r="AX13" s="14">
        <v>0.125239019803286</v>
      </c>
      <c r="AY13" s="14">
        <v>4.3843080882947097E-2</v>
      </c>
      <c r="AZ13" s="14">
        <v>3.64594007394205E-2</v>
      </c>
      <c r="BA13" s="14"/>
      <c r="BB13" s="14">
        <v>0.10826784369225299</v>
      </c>
      <c r="BC13" s="14">
        <v>1.2816928077638699E-2</v>
      </c>
      <c r="BD13" s="14"/>
      <c r="BE13" s="14">
        <v>5.91610364658278E-2</v>
      </c>
      <c r="BF13" s="14">
        <v>3.7363037432341401E-2</v>
      </c>
      <c r="BG13" s="14"/>
      <c r="BH13" s="14">
        <v>5.7039152285224E-2</v>
      </c>
      <c r="BI13" s="14">
        <v>4.9879959940502497E-2</v>
      </c>
    </row>
    <row r="14" spans="2:61" ht="29" x14ac:dyDescent="0.35">
      <c r="B14" s="15" t="s">
        <v>384</v>
      </c>
      <c r="C14" s="14">
        <v>6.9399492688858797E-2</v>
      </c>
      <c r="D14" s="14">
        <v>6.1755822563992403E-2</v>
      </c>
      <c r="E14" s="14">
        <v>7.6798754459589905E-2</v>
      </c>
      <c r="F14" s="14"/>
      <c r="G14" s="14">
        <v>0.101414240993302</v>
      </c>
      <c r="H14" s="14">
        <v>0.100674798880073</v>
      </c>
      <c r="I14" s="14">
        <v>7.3363113808646699E-2</v>
      </c>
      <c r="J14" s="14">
        <v>6.3915229030102799E-2</v>
      </c>
      <c r="K14" s="14">
        <v>4.8865063655528201E-2</v>
      </c>
      <c r="L14" s="14">
        <v>2.66931207580797E-2</v>
      </c>
      <c r="M14" s="14"/>
      <c r="N14" s="14">
        <v>3.2875994710999203E-2</v>
      </c>
      <c r="O14" s="14">
        <v>7.67655763146457E-2</v>
      </c>
      <c r="P14" s="14"/>
      <c r="Q14" s="14">
        <v>0.10328917603897</v>
      </c>
      <c r="R14" s="14">
        <v>0.10762584510278</v>
      </c>
      <c r="S14" s="14">
        <v>7.7822002793534295E-2</v>
      </c>
      <c r="T14" s="14">
        <v>1.45567922730299E-2</v>
      </c>
      <c r="U14" s="14">
        <v>4.7640000279268499E-2</v>
      </c>
      <c r="V14" s="14">
        <v>6.3206773049727397E-2</v>
      </c>
      <c r="W14" s="14">
        <v>6.9683279238825599E-2</v>
      </c>
      <c r="X14" s="14">
        <v>9.1093566802994005E-2</v>
      </c>
      <c r="Y14" s="14">
        <v>4.6242725943944997E-2</v>
      </c>
      <c r="Z14" s="14">
        <v>4.4333803641445603E-2</v>
      </c>
      <c r="AA14" s="14"/>
      <c r="AB14" s="14">
        <v>4.9567938170501598E-2</v>
      </c>
      <c r="AC14" s="14">
        <v>7.2928667151684196E-2</v>
      </c>
      <c r="AD14" s="14">
        <v>8.4691821358525807E-2</v>
      </c>
      <c r="AE14" s="14"/>
      <c r="AF14" s="14">
        <v>5.8317324637057799E-2</v>
      </c>
      <c r="AG14" s="14">
        <v>8.2262240581815596E-2</v>
      </c>
      <c r="AH14" s="14">
        <v>5.9963100208114198E-2</v>
      </c>
      <c r="AI14" s="14">
        <v>6.7875636166237596E-2</v>
      </c>
      <c r="AJ14" s="14"/>
      <c r="AK14" s="14">
        <v>6.8336289704997805E-2</v>
      </c>
      <c r="AL14" s="14">
        <v>9.2310962504100202E-2</v>
      </c>
      <c r="AM14" s="14">
        <v>4.3209926587410803E-2</v>
      </c>
      <c r="AN14" s="14">
        <v>8.1773831492046298E-2</v>
      </c>
      <c r="AO14" s="14"/>
      <c r="AP14" s="14">
        <v>5.9513604452979603E-2</v>
      </c>
      <c r="AQ14" s="14">
        <v>7.6883627858907594E-2</v>
      </c>
      <c r="AR14" s="14">
        <v>7.1485199723387502E-2</v>
      </c>
      <c r="AS14" s="14"/>
      <c r="AT14" s="14">
        <v>8.0602047980075794E-2</v>
      </c>
      <c r="AU14" s="14">
        <v>4.9236097235057098E-2</v>
      </c>
      <c r="AV14" s="14">
        <v>0.102850976237831</v>
      </c>
      <c r="AW14" s="14"/>
      <c r="AX14" s="14">
        <v>0.13745375078123301</v>
      </c>
      <c r="AY14" s="14">
        <v>4.8830493644398898E-2</v>
      </c>
      <c r="AZ14" s="14">
        <v>6.5769899605379406E-2</v>
      </c>
      <c r="BA14" s="14"/>
      <c r="BB14" s="14">
        <v>2.0568652070214001E-2</v>
      </c>
      <c r="BC14" s="14">
        <v>5.1300157521321998E-2</v>
      </c>
      <c r="BD14" s="14"/>
      <c r="BE14" s="14">
        <v>6.8422266271496099E-2</v>
      </c>
      <c r="BF14" s="14">
        <v>7.1174068461676204E-2</v>
      </c>
      <c r="BG14" s="14"/>
      <c r="BH14" s="14">
        <v>7.6156918203873006E-2</v>
      </c>
      <c r="BI14" s="14">
        <v>6.7547363461231094E-2</v>
      </c>
    </row>
    <row r="15" spans="2:61" x14ac:dyDescent="0.35">
      <c r="B15" s="15" t="s">
        <v>86</v>
      </c>
      <c r="C15" s="20">
        <v>0.22545522441451199</v>
      </c>
      <c r="D15" s="20">
        <v>0.1740901518172</v>
      </c>
      <c r="E15" s="20">
        <v>0.27334599855719699</v>
      </c>
      <c r="F15" s="20"/>
      <c r="G15" s="20">
        <v>0.109700176736969</v>
      </c>
      <c r="H15" s="20">
        <v>0.16154327270435501</v>
      </c>
      <c r="I15" s="20">
        <v>0.18986187838224</v>
      </c>
      <c r="J15" s="20">
        <v>0.28335726255201299</v>
      </c>
      <c r="K15" s="20">
        <v>0.33480025413008802</v>
      </c>
      <c r="L15" s="20">
        <v>0.28292210747027802</v>
      </c>
      <c r="M15" s="20"/>
      <c r="N15" s="20">
        <v>0.140235701653908</v>
      </c>
      <c r="O15" s="20">
        <v>0.24264235505530601</v>
      </c>
      <c r="P15" s="20"/>
      <c r="Q15" s="20">
        <v>0.31075413474186198</v>
      </c>
      <c r="R15" s="20">
        <v>0.29172775866676798</v>
      </c>
      <c r="S15" s="20">
        <v>0.17547749032164101</v>
      </c>
      <c r="T15" s="20">
        <v>0.23360301361737501</v>
      </c>
      <c r="U15" s="20">
        <v>0.27487232026908698</v>
      </c>
      <c r="V15" s="20">
        <v>0.193326005140778</v>
      </c>
      <c r="W15" s="20">
        <v>0.23382478001785001</v>
      </c>
      <c r="X15" s="20">
        <v>0.19275069862766001</v>
      </c>
      <c r="Y15" s="20">
        <v>0.15775331494293801</v>
      </c>
      <c r="Z15" s="20">
        <v>0.37919446872472801</v>
      </c>
      <c r="AA15" s="20"/>
      <c r="AB15" s="20">
        <v>0.151686419024713</v>
      </c>
      <c r="AC15" s="20">
        <v>0.22755832227959499</v>
      </c>
      <c r="AD15" s="20">
        <v>0.19661625323123799</v>
      </c>
      <c r="AE15" s="20"/>
      <c r="AF15" s="20">
        <v>0.17749049465428601</v>
      </c>
      <c r="AG15" s="20">
        <v>0.223963954187648</v>
      </c>
      <c r="AH15" s="20">
        <v>0.25689610977076399</v>
      </c>
      <c r="AI15" s="20">
        <v>0.31456645442350301</v>
      </c>
      <c r="AJ15" s="20"/>
      <c r="AK15" s="20">
        <v>0.157933843889172</v>
      </c>
      <c r="AL15" s="20">
        <v>0.16552543352381299</v>
      </c>
      <c r="AM15" s="20">
        <v>0.27371824336237299</v>
      </c>
      <c r="AN15" s="20">
        <v>0.24614664851189899</v>
      </c>
      <c r="AO15" s="20"/>
      <c r="AP15" s="20">
        <v>0.127532875828369</v>
      </c>
      <c r="AQ15" s="20">
        <v>0.158536008521869</v>
      </c>
      <c r="AR15" s="20">
        <v>0.25348747502010799</v>
      </c>
      <c r="AS15" s="20"/>
      <c r="AT15" s="20">
        <v>0.17091638000870901</v>
      </c>
      <c r="AU15" s="20">
        <v>0.19993652272054599</v>
      </c>
      <c r="AV15" s="20">
        <v>0.23517492278708199</v>
      </c>
      <c r="AW15" s="20"/>
      <c r="AX15" s="20">
        <v>0.12548800632653401</v>
      </c>
      <c r="AY15" s="20">
        <v>0.217686574708604</v>
      </c>
      <c r="AZ15" s="20">
        <v>0.23358124448009801</v>
      </c>
      <c r="BA15" s="20"/>
      <c r="BB15" s="20">
        <v>7.4627661698338801E-2</v>
      </c>
      <c r="BC15" s="20">
        <v>0.26087833459978699</v>
      </c>
      <c r="BD15" s="20"/>
      <c r="BE15" s="20">
        <v>0.16006408973366601</v>
      </c>
      <c r="BF15" s="20">
        <v>0.34420101484743298</v>
      </c>
      <c r="BG15" s="20"/>
      <c r="BH15" s="20">
        <v>0.21491793649143501</v>
      </c>
      <c r="BI15" s="20">
        <v>0.22834336856036999</v>
      </c>
    </row>
    <row r="16" spans="2:61" x14ac:dyDescent="0.35">
      <c r="B16" s="16"/>
    </row>
    <row r="17" spans="2:2" x14ac:dyDescent="0.35">
      <c r="B17" t="s">
        <v>88</v>
      </c>
    </row>
    <row r="18" spans="2:2" x14ac:dyDescent="0.35">
      <c r="B18" t="s">
        <v>89</v>
      </c>
    </row>
    <row r="20" spans="2:2" x14ac:dyDescent="0.35">
      <c r="B20"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391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386</v>
      </c>
      <c r="C9" s="14">
        <v>0.14097908480159399</v>
      </c>
      <c r="D9" s="14">
        <v>0.14849815124745</v>
      </c>
      <c r="E9" s="14">
        <v>0.135291592459168</v>
      </c>
      <c r="F9" s="14"/>
      <c r="G9" s="14">
        <v>0.15613534017983399</v>
      </c>
      <c r="H9" s="14">
        <v>0.20176835482991201</v>
      </c>
      <c r="I9" s="14">
        <v>0.17740806998501499</v>
      </c>
      <c r="J9" s="14">
        <v>0.11874809960517101</v>
      </c>
      <c r="K9" s="14">
        <v>9.1848811887716805E-2</v>
      </c>
      <c r="L9" s="14">
        <v>7.8875461955246307E-2</v>
      </c>
      <c r="M9" s="14"/>
      <c r="N9" s="14">
        <v>0.120013773574278</v>
      </c>
      <c r="O9" s="14">
        <v>0.145207382864245</v>
      </c>
      <c r="P9" s="14"/>
      <c r="Q9" s="14">
        <v>0.18585086672635401</v>
      </c>
      <c r="R9" s="14">
        <v>0.148395482918174</v>
      </c>
      <c r="S9" s="14">
        <v>0.20264347141553801</v>
      </c>
      <c r="T9" s="14">
        <v>0.15578585924308</v>
      </c>
      <c r="U9" s="14">
        <v>0.243848001331475</v>
      </c>
      <c r="V9" s="14">
        <v>9.5266413800735597E-2</v>
      </c>
      <c r="W9" s="14">
        <v>0.155084105450463</v>
      </c>
      <c r="X9" s="14">
        <v>9.1221010555865498E-2</v>
      </c>
      <c r="Y9" s="14">
        <v>0.109126524892025</v>
      </c>
      <c r="Z9" s="14">
        <v>0.12013548002482</v>
      </c>
      <c r="AA9" s="14"/>
      <c r="AB9" s="14">
        <v>0.10606577127222901</v>
      </c>
      <c r="AC9" s="14">
        <v>0.114250155577256</v>
      </c>
      <c r="AD9" s="14">
        <v>0.19453327182465899</v>
      </c>
      <c r="AE9" s="14"/>
      <c r="AF9" s="14">
        <v>0.121740418908654</v>
      </c>
      <c r="AG9" s="14">
        <v>0.18904453927012899</v>
      </c>
      <c r="AH9" s="14">
        <v>0.10136769446131</v>
      </c>
      <c r="AI9" s="14">
        <v>8.6639454701733301E-2</v>
      </c>
      <c r="AJ9" s="14"/>
      <c r="AK9" s="14">
        <v>0.133638715408082</v>
      </c>
      <c r="AL9" s="14">
        <v>0.182003887463384</v>
      </c>
      <c r="AM9" s="14">
        <v>0.101270955455597</v>
      </c>
      <c r="AN9" s="14">
        <v>8.0341710939307504E-2</v>
      </c>
      <c r="AO9" s="14"/>
      <c r="AP9" s="14">
        <v>0.13824212040787101</v>
      </c>
      <c r="AQ9" s="14">
        <v>0.11928438365899099</v>
      </c>
      <c r="AR9" s="14">
        <v>0.174485561117874</v>
      </c>
      <c r="AS9" s="14"/>
      <c r="AT9" s="14">
        <v>0.124098191439499</v>
      </c>
      <c r="AU9" s="14">
        <v>0.135576068023253</v>
      </c>
      <c r="AV9" s="14">
        <v>0.22330816194064601</v>
      </c>
      <c r="AW9" s="14"/>
      <c r="AX9" s="14">
        <v>0.13887596847206701</v>
      </c>
      <c r="AY9" s="14">
        <v>0.117489540241172</v>
      </c>
      <c r="AZ9" s="14">
        <v>0.184733017732403</v>
      </c>
      <c r="BA9" s="14"/>
      <c r="BB9" s="14">
        <v>0.15750399960447301</v>
      </c>
      <c r="BC9" s="14">
        <v>9.7636374447139296E-2</v>
      </c>
      <c r="BD9" s="14"/>
      <c r="BE9" s="14">
        <v>0.15466119419871599</v>
      </c>
      <c r="BF9" s="14">
        <v>0.11613331781680999</v>
      </c>
      <c r="BG9" s="14"/>
      <c r="BH9" s="14">
        <v>0.16985652691109501</v>
      </c>
      <c r="BI9" s="14">
        <v>0.13306412452103999</v>
      </c>
    </row>
    <row r="10" spans="2:61" ht="29" x14ac:dyDescent="0.35">
      <c r="B10" s="15" t="s">
        <v>387</v>
      </c>
      <c r="C10" s="14">
        <v>0.11775063408436701</v>
      </c>
      <c r="D10" s="14">
        <v>0.14814794209104801</v>
      </c>
      <c r="E10" s="14">
        <v>8.7242388761279599E-2</v>
      </c>
      <c r="F10" s="14"/>
      <c r="G10" s="14">
        <v>0.19821842023321801</v>
      </c>
      <c r="H10" s="14">
        <v>0.14486452998618299</v>
      </c>
      <c r="I10" s="14">
        <v>0.119739774984644</v>
      </c>
      <c r="J10" s="14">
        <v>0.101238309845953</v>
      </c>
      <c r="K10" s="14">
        <v>0.11569880993868401</v>
      </c>
      <c r="L10" s="14">
        <v>4.1978693471650903E-2</v>
      </c>
      <c r="M10" s="14"/>
      <c r="N10" s="14">
        <v>9.1424146656913299E-2</v>
      </c>
      <c r="O10" s="14">
        <v>0.12306017776721501</v>
      </c>
      <c r="P10" s="14"/>
      <c r="Q10" s="14">
        <v>0.12811495103711501</v>
      </c>
      <c r="R10" s="14">
        <v>0.16523962220698299</v>
      </c>
      <c r="S10" s="14">
        <v>0.15392739950678699</v>
      </c>
      <c r="T10" s="14">
        <v>0.112090337755704</v>
      </c>
      <c r="U10" s="14">
        <v>9.79960221501468E-2</v>
      </c>
      <c r="V10" s="14">
        <v>9.9619221680134998E-2</v>
      </c>
      <c r="W10" s="14">
        <v>0.132615097365861</v>
      </c>
      <c r="X10" s="14">
        <v>0.122764907058438</v>
      </c>
      <c r="Y10" s="14">
        <v>7.8329764964690601E-2</v>
      </c>
      <c r="Z10" s="14">
        <v>0</v>
      </c>
      <c r="AA10" s="14"/>
      <c r="AB10" s="14">
        <v>0.14406691565440799</v>
      </c>
      <c r="AC10" s="14">
        <v>8.6479925580216305E-2</v>
      </c>
      <c r="AD10" s="14">
        <v>0.14606727692465199</v>
      </c>
      <c r="AE10" s="14"/>
      <c r="AF10" s="14">
        <v>0.11675086417434299</v>
      </c>
      <c r="AG10" s="14">
        <v>0.14743078331012999</v>
      </c>
      <c r="AH10" s="14">
        <v>5.4767660770661503E-2</v>
      </c>
      <c r="AI10" s="14">
        <v>8.2388855515004994E-2</v>
      </c>
      <c r="AJ10" s="14"/>
      <c r="AK10" s="14">
        <v>0.110544851090115</v>
      </c>
      <c r="AL10" s="14">
        <v>0.16283330232174301</v>
      </c>
      <c r="AM10" s="14">
        <v>9.7179541194643504E-2</v>
      </c>
      <c r="AN10" s="14">
        <v>8.92954830011434E-2</v>
      </c>
      <c r="AO10" s="14"/>
      <c r="AP10" s="14">
        <v>0.14428982296913001</v>
      </c>
      <c r="AQ10" s="14">
        <v>0.12367235948815899</v>
      </c>
      <c r="AR10" s="14">
        <v>0.119587075306075</v>
      </c>
      <c r="AS10" s="14"/>
      <c r="AT10" s="14">
        <v>0.121667777929403</v>
      </c>
      <c r="AU10" s="14">
        <v>0.12167027674614</v>
      </c>
      <c r="AV10" s="14">
        <v>0.151106126239546</v>
      </c>
      <c r="AW10" s="14"/>
      <c r="AX10" s="14">
        <v>0.17147656434622</v>
      </c>
      <c r="AY10" s="14">
        <v>0.110803226169207</v>
      </c>
      <c r="AZ10" s="14">
        <v>0.11623126948026601</v>
      </c>
      <c r="BA10" s="14"/>
      <c r="BB10" s="14">
        <v>0.168346230491598</v>
      </c>
      <c r="BC10" s="14">
        <v>0.11679961068563401</v>
      </c>
      <c r="BD10" s="14"/>
      <c r="BE10" s="14">
        <v>0.12220186223792801</v>
      </c>
      <c r="BF10" s="14">
        <v>0.10966751076693899</v>
      </c>
      <c r="BG10" s="14"/>
      <c r="BH10" s="14">
        <v>0.123241668349901</v>
      </c>
      <c r="BI10" s="14">
        <v>0.116245607498354</v>
      </c>
    </row>
    <row r="11" spans="2:61" ht="29" x14ac:dyDescent="0.35">
      <c r="B11" s="15" t="s">
        <v>388</v>
      </c>
      <c r="C11" s="14">
        <v>0.158434280238027</v>
      </c>
      <c r="D11" s="14">
        <v>0.153036949715434</v>
      </c>
      <c r="E11" s="14">
        <v>0.16245267967662899</v>
      </c>
      <c r="F11" s="14"/>
      <c r="G11" s="14">
        <v>0.16224184998841101</v>
      </c>
      <c r="H11" s="14">
        <v>0.19730650789861601</v>
      </c>
      <c r="I11" s="14">
        <v>0.177433407653322</v>
      </c>
      <c r="J11" s="14">
        <v>0.101149979630256</v>
      </c>
      <c r="K11" s="14">
        <v>0.13887634327213599</v>
      </c>
      <c r="L11" s="14">
        <v>0.16181166345992401</v>
      </c>
      <c r="M11" s="14"/>
      <c r="N11" s="14">
        <v>0.149385238271358</v>
      </c>
      <c r="O11" s="14">
        <v>0.16025929710525499</v>
      </c>
      <c r="P11" s="14"/>
      <c r="Q11" s="14">
        <v>0.113786416036707</v>
      </c>
      <c r="R11" s="14">
        <v>0.13494430596470799</v>
      </c>
      <c r="S11" s="14">
        <v>0.12841994454203301</v>
      </c>
      <c r="T11" s="14">
        <v>0.12715582673585499</v>
      </c>
      <c r="U11" s="14">
        <v>0.13973074175212499</v>
      </c>
      <c r="V11" s="14">
        <v>0.14202020893154901</v>
      </c>
      <c r="W11" s="14">
        <v>0.14261563546789799</v>
      </c>
      <c r="X11" s="14">
        <v>0.200082061148768</v>
      </c>
      <c r="Y11" s="14">
        <v>0.208859521328012</v>
      </c>
      <c r="Z11" s="14">
        <v>0.11068990816178401</v>
      </c>
      <c r="AA11" s="14"/>
      <c r="AB11" s="14">
        <v>0.192846072861482</v>
      </c>
      <c r="AC11" s="14">
        <v>0.21126298456027801</v>
      </c>
      <c r="AD11" s="14">
        <v>0.118128973583864</v>
      </c>
      <c r="AE11" s="14"/>
      <c r="AF11" s="14">
        <v>0.19640335880031601</v>
      </c>
      <c r="AG11" s="14">
        <v>0.14594222802318399</v>
      </c>
      <c r="AH11" s="14">
        <v>0.18231445905774499</v>
      </c>
      <c r="AI11" s="14">
        <v>8.4160506019679199E-2</v>
      </c>
      <c r="AJ11" s="14"/>
      <c r="AK11" s="14">
        <v>0.19891003319977299</v>
      </c>
      <c r="AL11" s="14">
        <v>0.14223945338747301</v>
      </c>
      <c r="AM11" s="14">
        <v>0.160533393451221</v>
      </c>
      <c r="AN11" s="14">
        <v>8.7013610170906294E-2</v>
      </c>
      <c r="AO11" s="14"/>
      <c r="AP11" s="14">
        <v>0.20624609513029701</v>
      </c>
      <c r="AQ11" s="14">
        <v>0.16570411788518399</v>
      </c>
      <c r="AR11" s="14">
        <v>0.14758262569181699</v>
      </c>
      <c r="AS11" s="14"/>
      <c r="AT11" s="14">
        <v>0.15419979259852901</v>
      </c>
      <c r="AU11" s="14">
        <v>0.16989478329694699</v>
      </c>
      <c r="AV11" s="14">
        <v>0.14356289312369</v>
      </c>
      <c r="AW11" s="14"/>
      <c r="AX11" s="14">
        <v>0.20392955270004201</v>
      </c>
      <c r="AY11" s="14">
        <v>0.16526855493251499</v>
      </c>
      <c r="AZ11" s="14">
        <v>0.12964070215159099</v>
      </c>
      <c r="BA11" s="14"/>
      <c r="BB11" s="14">
        <v>0.21200090891193299</v>
      </c>
      <c r="BC11" s="14">
        <v>0.168437712583213</v>
      </c>
      <c r="BD11" s="14"/>
      <c r="BE11" s="14">
        <v>0.174056703633614</v>
      </c>
      <c r="BF11" s="14">
        <v>0.130065036859076</v>
      </c>
      <c r="BG11" s="14"/>
      <c r="BH11" s="14">
        <v>0.144845940615969</v>
      </c>
      <c r="BI11" s="14">
        <v>0.162158681034311</v>
      </c>
    </row>
    <row r="12" spans="2:61" ht="29" x14ac:dyDescent="0.35">
      <c r="B12" s="15" t="s">
        <v>389</v>
      </c>
      <c r="C12" s="14">
        <v>0.21255790837244101</v>
      </c>
      <c r="D12" s="14">
        <v>0.221712273963142</v>
      </c>
      <c r="E12" s="14">
        <v>0.20445586556333301</v>
      </c>
      <c r="F12" s="14"/>
      <c r="G12" s="14">
        <v>0.22102092221047101</v>
      </c>
      <c r="H12" s="14">
        <v>0.19729265616225</v>
      </c>
      <c r="I12" s="14">
        <v>0.19156455464130401</v>
      </c>
      <c r="J12" s="14">
        <v>0.23040957298769699</v>
      </c>
      <c r="K12" s="14">
        <v>0.185051760305564</v>
      </c>
      <c r="L12" s="14">
        <v>0.25184098085489598</v>
      </c>
      <c r="M12" s="14"/>
      <c r="N12" s="14">
        <v>0.282490451665664</v>
      </c>
      <c r="O12" s="14">
        <v>0.19845386602758999</v>
      </c>
      <c r="P12" s="14"/>
      <c r="Q12" s="14">
        <v>0.135687678659766</v>
      </c>
      <c r="R12" s="14">
        <v>0.20092791791307299</v>
      </c>
      <c r="S12" s="14">
        <v>0.18646065453651001</v>
      </c>
      <c r="T12" s="14">
        <v>0.21392751254036699</v>
      </c>
      <c r="U12" s="14">
        <v>0.25211761102365099</v>
      </c>
      <c r="V12" s="14">
        <v>0.28444522911620401</v>
      </c>
      <c r="W12" s="14">
        <v>0.18580041078858101</v>
      </c>
      <c r="X12" s="14">
        <v>0.22725679077708599</v>
      </c>
      <c r="Y12" s="14">
        <v>0.229700384083076</v>
      </c>
      <c r="Z12" s="14">
        <v>0.24430045931455999</v>
      </c>
      <c r="AA12" s="14"/>
      <c r="AB12" s="14">
        <v>0.222735064183683</v>
      </c>
      <c r="AC12" s="14">
        <v>0.24330408710080301</v>
      </c>
      <c r="AD12" s="14">
        <v>0.21331667278612401</v>
      </c>
      <c r="AE12" s="14"/>
      <c r="AF12" s="14">
        <v>0.23919371254639701</v>
      </c>
      <c r="AG12" s="14">
        <v>0.193227976826745</v>
      </c>
      <c r="AH12" s="14">
        <v>0.24862077460682</v>
      </c>
      <c r="AI12" s="14">
        <v>0.20058942239761299</v>
      </c>
      <c r="AJ12" s="14"/>
      <c r="AK12" s="14">
        <v>0.25401292101485601</v>
      </c>
      <c r="AL12" s="14">
        <v>0.19267460877292</v>
      </c>
      <c r="AM12" s="14">
        <v>0.18739962852681699</v>
      </c>
      <c r="AN12" s="14">
        <v>0.23104582947344501</v>
      </c>
      <c r="AO12" s="14"/>
      <c r="AP12" s="14">
        <v>0.21580514221364</v>
      </c>
      <c r="AQ12" s="14">
        <v>0.248716330655645</v>
      </c>
      <c r="AR12" s="14">
        <v>0.189592383827623</v>
      </c>
      <c r="AS12" s="14"/>
      <c r="AT12" s="14">
        <v>0.27374602049218599</v>
      </c>
      <c r="AU12" s="14">
        <v>0.22520926162146301</v>
      </c>
      <c r="AV12" s="14">
        <v>0.115284626366258</v>
      </c>
      <c r="AW12" s="14"/>
      <c r="AX12" s="14">
        <v>0.229913858651797</v>
      </c>
      <c r="AY12" s="14">
        <v>0.221297756136694</v>
      </c>
      <c r="AZ12" s="14">
        <v>0.21153210732552299</v>
      </c>
      <c r="BA12" s="14"/>
      <c r="BB12" s="14">
        <v>0.19871469227372901</v>
      </c>
      <c r="BC12" s="14">
        <v>0.23131879463056801</v>
      </c>
      <c r="BD12" s="14"/>
      <c r="BE12" s="14">
        <v>0.23669560677994</v>
      </c>
      <c r="BF12" s="14">
        <v>0.168725512886125</v>
      </c>
      <c r="BG12" s="14"/>
      <c r="BH12" s="14">
        <v>0.20371650394570501</v>
      </c>
      <c r="BI12" s="14">
        <v>0.21498123120680401</v>
      </c>
    </row>
    <row r="13" spans="2:61" ht="29" x14ac:dyDescent="0.35">
      <c r="B13" s="15" t="s">
        <v>390</v>
      </c>
      <c r="C13" s="14">
        <v>0.14729926564059001</v>
      </c>
      <c r="D13" s="14">
        <v>0.14997774937164601</v>
      </c>
      <c r="E13" s="14">
        <v>0.14601143917329301</v>
      </c>
      <c r="F13" s="14"/>
      <c r="G13" s="14">
        <v>0.10197218837967</v>
      </c>
      <c r="H13" s="14">
        <v>0.115552424679132</v>
      </c>
      <c r="I13" s="14">
        <v>0.124616053355158</v>
      </c>
      <c r="J13" s="14">
        <v>0.19686171621443899</v>
      </c>
      <c r="K13" s="14">
        <v>0.187304756766182</v>
      </c>
      <c r="L13" s="14">
        <v>0.162996306065679</v>
      </c>
      <c r="M13" s="14"/>
      <c r="N13" s="14">
        <v>0.202603197327512</v>
      </c>
      <c r="O13" s="14">
        <v>0.136145531518858</v>
      </c>
      <c r="P13" s="14"/>
      <c r="Q13" s="14">
        <v>0.14402431249164199</v>
      </c>
      <c r="R13" s="14">
        <v>9.9423668383970806E-2</v>
      </c>
      <c r="S13" s="14">
        <v>9.7124005546683101E-2</v>
      </c>
      <c r="T13" s="14">
        <v>0.11698879293931</v>
      </c>
      <c r="U13" s="14">
        <v>0.15278727742731801</v>
      </c>
      <c r="V13" s="14">
        <v>0.255685926671819</v>
      </c>
      <c r="W13" s="14">
        <v>0.163769866395549</v>
      </c>
      <c r="X13" s="14">
        <v>0.117166464797896</v>
      </c>
      <c r="Y13" s="14">
        <v>0.193785336072997</v>
      </c>
      <c r="Z13" s="14">
        <v>6.2183533605077203E-2</v>
      </c>
      <c r="AA13" s="14"/>
      <c r="AB13" s="14">
        <v>0.18941373785685001</v>
      </c>
      <c r="AC13" s="14">
        <v>0.14289203994198801</v>
      </c>
      <c r="AD13" s="14">
        <v>0.121878120781943</v>
      </c>
      <c r="AE13" s="14"/>
      <c r="AF13" s="14">
        <v>0.16278339545926801</v>
      </c>
      <c r="AG13" s="14">
        <v>0.13889967435490699</v>
      </c>
      <c r="AH13" s="14">
        <v>0.24062893026593399</v>
      </c>
      <c r="AI13" s="14">
        <v>0.112646784841022</v>
      </c>
      <c r="AJ13" s="14"/>
      <c r="AK13" s="14">
        <v>0.14840342989608701</v>
      </c>
      <c r="AL13" s="14">
        <v>0.14766754573712601</v>
      </c>
      <c r="AM13" s="14">
        <v>0.16655593262356799</v>
      </c>
      <c r="AN13" s="14">
        <v>0.180434849009556</v>
      </c>
      <c r="AO13" s="14"/>
      <c r="AP13" s="14">
        <v>0.17596458990911401</v>
      </c>
      <c r="AQ13" s="14">
        <v>0.15885001981864699</v>
      </c>
      <c r="AR13" s="14">
        <v>0.13909507126239401</v>
      </c>
      <c r="AS13" s="14"/>
      <c r="AT13" s="14">
        <v>0.168134751702541</v>
      </c>
      <c r="AU13" s="14">
        <v>0.13937871508326499</v>
      </c>
      <c r="AV13" s="14">
        <v>0.14773259153524401</v>
      </c>
      <c r="AW13" s="14"/>
      <c r="AX13" s="14">
        <v>0.13609753828711499</v>
      </c>
      <c r="AY13" s="14">
        <v>0.16029993018698099</v>
      </c>
      <c r="AZ13" s="14">
        <v>0.14299171219012499</v>
      </c>
      <c r="BA13" s="14"/>
      <c r="BB13" s="14">
        <v>0.17967036562688701</v>
      </c>
      <c r="BC13" s="14">
        <v>0.136425365215087</v>
      </c>
      <c r="BD13" s="14"/>
      <c r="BE13" s="14">
        <v>0.14812570368956299</v>
      </c>
      <c r="BF13" s="14">
        <v>0.14579851114461601</v>
      </c>
      <c r="BG13" s="14"/>
      <c r="BH13" s="14">
        <v>0.125662625538492</v>
      </c>
      <c r="BI13" s="14">
        <v>0.15322960899868099</v>
      </c>
    </row>
    <row r="14" spans="2:61" x14ac:dyDescent="0.35">
      <c r="B14" s="15" t="s">
        <v>86</v>
      </c>
      <c r="C14" s="20">
        <v>0.22297882686298001</v>
      </c>
      <c r="D14" s="20">
        <v>0.17862693361127999</v>
      </c>
      <c r="E14" s="20">
        <v>0.26454603436629698</v>
      </c>
      <c r="F14" s="20"/>
      <c r="G14" s="20">
        <v>0.160411279008397</v>
      </c>
      <c r="H14" s="20">
        <v>0.143215526443907</v>
      </c>
      <c r="I14" s="20">
        <v>0.20923813938055699</v>
      </c>
      <c r="J14" s="20">
        <v>0.25159232171648399</v>
      </c>
      <c r="K14" s="20">
        <v>0.28121951782971699</v>
      </c>
      <c r="L14" s="20">
        <v>0.302496894192604</v>
      </c>
      <c r="M14" s="20"/>
      <c r="N14" s="20">
        <v>0.15408319250427499</v>
      </c>
      <c r="O14" s="20">
        <v>0.236873744716837</v>
      </c>
      <c r="P14" s="20"/>
      <c r="Q14" s="20">
        <v>0.29253577504841699</v>
      </c>
      <c r="R14" s="20">
        <v>0.25106900261309201</v>
      </c>
      <c r="S14" s="20">
        <v>0.23142452445244999</v>
      </c>
      <c r="T14" s="20">
        <v>0.27405167078568399</v>
      </c>
      <c r="U14" s="20">
        <v>0.113520346315284</v>
      </c>
      <c r="V14" s="20">
        <v>0.12296299979955801</v>
      </c>
      <c r="W14" s="20">
        <v>0.22011488453164901</v>
      </c>
      <c r="X14" s="20">
        <v>0.24150876566194701</v>
      </c>
      <c r="Y14" s="20">
        <v>0.180198468659199</v>
      </c>
      <c r="Z14" s="20">
        <v>0.46269061889375901</v>
      </c>
      <c r="AA14" s="20"/>
      <c r="AB14" s="20">
        <v>0.14487243817134701</v>
      </c>
      <c r="AC14" s="20">
        <v>0.20181080723945899</v>
      </c>
      <c r="AD14" s="20">
        <v>0.20607568409875701</v>
      </c>
      <c r="AE14" s="20"/>
      <c r="AF14" s="20">
        <v>0.163128250111022</v>
      </c>
      <c r="AG14" s="20">
        <v>0.18545479821490499</v>
      </c>
      <c r="AH14" s="20">
        <v>0.17230048083753</v>
      </c>
      <c r="AI14" s="20">
        <v>0.43357497652494797</v>
      </c>
      <c r="AJ14" s="20"/>
      <c r="AK14" s="20">
        <v>0.15449004939108801</v>
      </c>
      <c r="AL14" s="20">
        <v>0.17258120231735399</v>
      </c>
      <c r="AM14" s="20">
        <v>0.28706054874815301</v>
      </c>
      <c r="AN14" s="20">
        <v>0.33186851740564199</v>
      </c>
      <c r="AO14" s="20"/>
      <c r="AP14" s="20">
        <v>0.119452229369948</v>
      </c>
      <c r="AQ14" s="20">
        <v>0.183772788493375</v>
      </c>
      <c r="AR14" s="20">
        <v>0.22965728279421799</v>
      </c>
      <c r="AS14" s="20"/>
      <c r="AT14" s="20">
        <v>0.15815346583784101</v>
      </c>
      <c r="AU14" s="20">
        <v>0.208270895228932</v>
      </c>
      <c r="AV14" s="20">
        <v>0.21900560079461501</v>
      </c>
      <c r="AW14" s="20"/>
      <c r="AX14" s="20">
        <v>0.119706517542759</v>
      </c>
      <c r="AY14" s="20">
        <v>0.22484099233343</v>
      </c>
      <c r="AZ14" s="20">
        <v>0.21487119112009101</v>
      </c>
      <c r="BA14" s="20"/>
      <c r="BB14" s="20">
        <v>8.3763803091379901E-2</v>
      </c>
      <c r="BC14" s="20">
        <v>0.24938214243835799</v>
      </c>
      <c r="BD14" s="20"/>
      <c r="BE14" s="20">
        <v>0.16425892946023901</v>
      </c>
      <c r="BF14" s="20">
        <v>0.32961011052643502</v>
      </c>
      <c r="BG14" s="20"/>
      <c r="BH14" s="20">
        <v>0.23267673463883801</v>
      </c>
      <c r="BI14" s="20">
        <v>0.22032074674081001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58" x14ac:dyDescent="0.35">
      <c r="B9" s="15" t="s">
        <v>392</v>
      </c>
      <c r="C9" s="14">
        <v>0.114520629001775</v>
      </c>
      <c r="D9" s="14">
        <v>0.122989888696767</v>
      </c>
      <c r="E9" s="14">
        <v>0.10777773379726199</v>
      </c>
      <c r="F9" s="14"/>
      <c r="G9" s="14">
        <v>0.16013972741981</v>
      </c>
      <c r="H9" s="14">
        <v>0.17363762566359101</v>
      </c>
      <c r="I9" s="14">
        <v>0.115828463976934</v>
      </c>
      <c r="J9" s="14">
        <v>0.10602656389828501</v>
      </c>
      <c r="K9" s="14">
        <v>7.9888504261127105E-2</v>
      </c>
      <c r="L9" s="14">
        <v>4.7057764388747203E-2</v>
      </c>
      <c r="M9" s="14"/>
      <c r="N9" s="14">
        <v>8.07882310152261E-2</v>
      </c>
      <c r="O9" s="14">
        <v>0.121323801704944</v>
      </c>
      <c r="P9" s="14"/>
      <c r="Q9" s="14">
        <v>0.17921307008470599</v>
      </c>
      <c r="R9" s="14">
        <v>0.15330848510547801</v>
      </c>
      <c r="S9" s="14">
        <v>0.17881540855742301</v>
      </c>
      <c r="T9" s="14">
        <v>7.7985696827573003E-2</v>
      </c>
      <c r="U9" s="14">
        <v>6.5250520328129794E-2</v>
      </c>
      <c r="V9" s="14">
        <v>0.10736908986806901</v>
      </c>
      <c r="W9" s="14">
        <v>8.2308276689482401E-2</v>
      </c>
      <c r="X9" s="14">
        <v>0.124703614572567</v>
      </c>
      <c r="Y9" s="14">
        <v>7.7478901008988493E-2</v>
      </c>
      <c r="Z9" s="14">
        <v>6.5463073582721507E-2</v>
      </c>
      <c r="AA9" s="14"/>
      <c r="AB9" s="14">
        <v>0.12946272697078401</v>
      </c>
      <c r="AC9" s="14">
        <v>7.6629807738560998E-2</v>
      </c>
      <c r="AD9" s="14">
        <v>0.12052585273691201</v>
      </c>
      <c r="AE9" s="14"/>
      <c r="AF9" s="14">
        <v>0.124769349139559</v>
      </c>
      <c r="AG9" s="14">
        <v>0.119970757292577</v>
      </c>
      <c r="AH9" s="14">
        <v>3.9501971497164702E-2</v>
      </c>
      <c r="AI9" s="14">
        <v>8.8796143181299594E-2</v>
      </c>
      <c r="AJ9" s="14"/>
      <c r="AK9" s="14">
        <v>0.13022509594495199</v>
      </c>
      <c r="AL9" s="14">
        <v>0.11419823106836299</v>
      </c>
      <c r="AM9" s="14">
        <v>8.8900026014462605E-2</v>
      </c>
      <c r="AN9" s="14">
        <v>0.16735532111021401</v>
      </c>
      <c r="AO9" s="14"/>
      <c r="AP9" s="14">
        <v>0.18803465900144001</v>
      </c>
      <c r="AQ9" s="14">
        <v>0.12644428392617499</v>
      </c>
      <c r="AR9" s="14">
        <v>8.56443309023249E-2</v>
      </c>
      <c r="AS9" s="14"/>
      <c r="AT9" s="14">
        <v>0.15652779108548201</v>
      </c>
      <c r="AU9" s="14">
        <v>0.102664606628532</v>
      </c>
      <c r="AV9" s="14">
        <v>8.4668894330622496E-2</v>
      </c>
      <c r="AW9" s="14"/>
      <c r="AX9" s="14">
        <v>0.19637125709307901</v>
      </c>
      <c r="AY9" s="14">
        <v>0.10129319714615199</v>
      </c>
      <c r="AZ9" s="14">
        <v>0.10377962867624101</v>
      </c>
      <c r="BA9" s="14"/>
      <c r="BB9" s="14">
        <v>0.141436908861264</v>
      </c>
      <c r="BC9" s="14">
        <v>8.5510796773651004E-2</v>
      </c>
      <c r="BD9" s="14"/>
      <c r="BE9" s="14">
        <v>0.119266877017619</v>
      </c>
      <c r="BF9" s="14">
        <v>0.105901769962505</v>
      </c>
      <c r="BG9" s="14"/>
      <c r="BH9" s="14">
        <v>0.107109375594857</v>
      </c>
      <c r="BI9" s="14">
        <v>0.116551964607</v>
      </c>
    </row>
    <row r="10" spans="2:61" ht="72.5" x14ac:dyDescent="0.35">
      <c r="B10" s="15" t="s">
        <v>393</v>
      </c>
      <c r="C10" s="14">
        <v>0.275045218212711</v>
      </c>
      <c r="D10" s="14">
        <v>0.26293327442798398</v>
      </c>
      <c r="E10" s="14">
        <v>0.28449793595147899</v>
      </c>
      <c r="F10" s="14"/>
      <c r="G10" s="14">
        <v>0.29485877552867801</v>
      </c>
      <c r="H10" s="14">
        <v>0.26356760899028098</v>
      </c>
      <c r="I10" s="14">
        <v>0.21276624889472301</v>
      </c>
      <c r="J10" s="14">
        <v>0.21907596349121899</v>
      </c>
      <c r="K10" s="14">
        <v>0.33576316728285399</v>
      </c>
      <c r="L10" s="14">
        <v>0.35364045341287897</v>
      </c>
      <c r="M10" s="14"/>
      <c r="N10" s="14">
        <v>0.41995390138996802</v>
      </c>
      <c r="O10" s="14">
        <v>0.245819937571919</v>
      </c>
      <c r="P10" s="14"/>
      <c r="Q10" s="14">
        <v>0.120358199819039</v>
      </c>
      <c r="R10" s="14">
        <v>0.226777489279717</v>
      </c>
      <c r="S10" s="14">
        <v>0.23429261019235201</v>
      </c>
      <c r="T10" s="14">
        <v>0.241655132065655</v>
      </c>
      <c r="U10" s="14">
        <v>0.299274092357111</v>
      </c>
      <c r="V10" s="14">
        <v>0.33630469271563102</v>
      </c>
      <c r="W10" s="14">
        <v>0.25711844895944902</v>
      </c>
      <c r="X10" s="14">
        <v>0.21502457030515401</v>
      </c>
      <c r="Y10" s="14">
        <v>0.40555650897775403</v>
      </c>
      <c r="Z10" s="14">
        <v>0.21165457956751699</v>
      </c>
      <c r="AA10" s="14"/>
      <c r="AB10" s="14">
        <v>0.41082947249195401</v>
      </c>
      <c r="AC10" s="14">
        <v>0.31063009705621802</v>
      </c>
      <c r="AD10" s="14">
        <v>0.19336303604192301</v>
      </c>
      <c r="AE10" s="14"/>
      <c r="AF10" s="14">
        <v>0.374075664763799</v>
      </c>
      <c r="AG10" s="14">
        <v>0.183047754460439</v>
      </c>
      <c r="AH10" s="14">
        <v>0.27703555402938801</v>
      </c>
      <c r="AI10" s="14">
        <v>0.26775999020091401</v>
      </c>
      <c r="AJ10" s="14"/>
      <c r="AK10" s="14">
        <v>0.391144564952843</v>
      </c>
      <c r="AL10" s="14">
        <v>0.202308785650539</v>
      </c>
      <c r="AM10" s="14">
        <v>0.22755115908889301</v>
      </c>
      <c r="AN10" s="14">
        <v>0.32034131247458902</v>
      </c>
      <c r="AO10" s="14"/>
      <c r="AP10" s="14">
        <v>0.45551835971923499</v>
      </c>
      <c r="AQ10" s="14">
        <v>0.374814944966817</v>
      </c>
      <c r="AR10" s="14">
        <v>0.15678423682472301</v>
      </c>
      <c r="AS10" s="14"/>
      <c r="AT10" s="14">
        <v>0.39368056171775201</v>
      </c>
      <c r="AU10" s="14">
        <v>0.25971134472463803</v>
      </c>
      <c r="AV10" s="14">
        <v>0.194225569430064</v>
      </c>
      <c r="AW10" s="14"/>
      <c r="AX10" s="14">
        <v>0.37166785946018899</v>
      </c>
      <c r="AY10" s="14">
        <v>0.31249773525159902</v>
      </c>
      <c r="AZ10" s="14">
        <v>0.20053688258312</v>
      </c>
      <c r="BA10" s="14"/>
      <c r="BB10" s="14">
        <v>0.39696019169052299</v>
      </c>
      <c r="BC10" s="14">
        <v>0.29560507114010998</v>
      </c>
      <c r="BD10" s="14"/>
      <c r="BE10" s="14">
        <v>0.310549587990128</v>
      </c>
      <c r="BF10" s="14">
        <v>0.21057173149896899</v>
      </c>
      <c r="BG10" s="14"/>
      <c r="BH10" s="14">
        <v>0.241975045100143</v>
      </c>
      <c r="BI10" s="14">
        <v>0.28410935573792701</v>
      </c>
    </row>
    <row r="11" spans="2:61" ht="72.5" x14ac:dyDescent="0.35">
      <c r="B11" s="15" t="s">
        <v>394</v>
      </c>
      <c r="C11" s="14">
        <v>0.35111079228952102</v>
      </c>
      <c r="D11" s="14">
        <v>0.36179954343151499</v>
      </c>
      <c r="E11" s="14">
        <v>0.34009473175863603</v>
      </c>
      <c r="F11" s="14"/>
      <c r="G11" s="14">
        <v>0.366148082354667</v>
      </c>
      <c r="H11" s="14">
        <v>0.365240571823361</v>
      </c>
      <c r="I11" s="14">
        <v>0.38245365626061101</v>
      </c>
      <c r="J11" s="14">
        <v>0.34982604915628701</v>
      </c>
      <c r="K11" s="14">
        <v>0.31368082851124202</v>
      </c>
      <c r="L11" s="14">
        <v>0.31800929369422498</v>
      </c>
      <c r="M11" s="14"/>
      <c r="N11" s="14">
        <v>0.27879167103494401</v>
      </c>
      <c r="O11" s="14">
        <v>0.36569616128204002</v>
      </c>
      <c r="P11" s="14"/>
      <c r="Q11" s="14">
        <v>0.34072486552211301</v>
      </c>
      <c r="R11" s="14">
        <v>0.36360038948259499</v>
      </c>
      <c r="S11" s="14">
        <v>0.36207131711917101</v>
      </c>
      <c r="T11" s="14">
        <v>0.498566890319673</v>
      </c>
      <c r="U11" s="14">
        <v>0.39509620869198803</v>
      </c>
      <c r="V11" s="14">
        <v>0.34533828720565402</v>
      </c>
      <c r="W11" s="14">
        <v>0.32056943842465002</v>
      </c>
      <c r="X11" s="14">
        <v>0.35081256262626997</v>
      </c>
      <c r="Y11" s="14">
        <v>0.31609368051499798</v>
      </c>
      <c r="Z11" s="14">
        <v>0.37188434054559</v>
      </c>
      <c r="AA11" s="14"/>
      <c r="AB11" s="14">
        <v>0.27226216600459302</v>
      </c>
      <c r="AC11" s="14">
        <v>0.349999248971685</v>
      </c>
      <c r="AD11" s="14">
        <v>0.41510027912491498</v>
      </c>
      <c r="AE11" s="14"/>
      <c r="AF11" s="14">
        <v>0.29835814069316102</v>
      </c>
      <c r="AG11" s="14">
        <v>0.43229181690594598</v>
      </c>
      <c r="AH11" s="14">
        <v>0.39456327712801698</v>
      </c>
      <c r="AI11" s="14">
        <v>0.29128718375934598</v>
      </c>
      <c r="AJ11" s="14"/>
      <c r="AK11" s="14">
        <v>0.28243907596093498</v>
      </c>
      <c r="AL11" s="14">
        <v>0.449585802783113</v>
      </c>
      <c r="AM11" s="14">
        <v>0.37305030960375901</v>
      </c>
      <c r="AN11" s="14">
        <v>9.3421238838649695E-2</v>
      </c>
      <c r="AO11" s="14"/>
      <c r="AP11" s="14">
        <v>0.22082249798752199</v>
      </c>
      <c r="AQ11" s="14">
        <v>0.29959644714046502</v>
      </c>
      <c r="AR11" s="14">
        <v>0.454938885644804</v>
      </c>
      <c r="AS11" s="14"/>
      <c r="AT11" s="14">
        <v>0.29452064451335602</v>
      </c>
      <c r="AU11" s="14">
        <v>0.38555002517192399</v>
      </c>
      <c r="AV11" s="14">
        <v>0.36373814307188801</v>
      </c>
      <c r="AW11" s="14"/>
      <c r="AX11" s="14">
        <v>0.30645006849098999</v>
      </c>
      <c r="AY11" s="14">
        <v>0.31914558287835998</v>
      </c>
      <c r="AZ11" s="14">
        <v>0.43417705458248301</v>
      </c>
      <c r="BA11" s="14"/>
      <c r="BB11" s="14">
        <v>0.33244018320526197</v>
      </c>
      <c r="BC11" s="14">
        <v>0.34777125447707902</v>
      </c>
      <c r="BD11" s="14"/>
      <c r="BE11" s="14">
        <v>0.36312480016286902</v>
      </c>
      <c r="BF11" s="14">
        <v>0.32929418261986099</v>
      </c>
      <c r="BG11" s="14"/>
      <c r="BH11" s="14">
        <v>0.36535460234519901</v>
      </c>
      <c r="BI11" s="14">
        <v>0.34720673491466902</v>
      </c>
    </row>
    <row r="12" spans="2:61" ht="43.5" x14ac:dyDescent="0.35">
      <c r="B12" s="15" t="s">
        <v>395</v>
      </c>
      <c r="C12" s="14">
        <v>0.124096593068943</v>
      </c>
      <c r="D12" s="14">
        <v>0.13748243690006701</v>
      </c>
      <c r="E12" s="14">
        <v>0.11300658478705899</v>
      </c>
      <c r="F12" s="14"/>
      <c r="G12" s="14">
        <v>7.6239403449322105E-2</v>
      </c>
      <c r="H12" s="14">
        <v>7.9338046479362101E-2</v>
      </c>
      <c r="I12" s="14">
        <v>0.14615254573682701</v>
      </c>
      <c r="J12" s="14">
        <v>0.13266244683301501</v>
      </c>
      <c r="K12" s="14">
        <v>0.122895373708058</v>
      </c>
      <c r="L12" s="14">
        <v>0.17789509947693399</v>
      </c>
      <c r="M12" s="14"/>
      <c r="N12" s="14">
        <v>0.14089318328898101</v>
      </c>
      <c r="O12" s="14">
        <v>0.12070904546154</v>
      </c>
      <c r="P12" s="14"/>
      <c r="Q12" s="14">
        <v>9.9997457192098502E-2</v>
      </c>
      <c r="R12" s="14">
        <v>0.104744165158734</v>
      </c>
      <c r="S12" s="14">
        <v>0.14351607878966099</v>
      </c>
      <c r="T12" s="14">
        <v>9.3413411535975002E-2</v>
      </c>
      <c r="U12" s="14">
        <v>0.120759398213985</v>
      </c>
      <c r="V12" s="14">
        <v>8.6195775417320694E-2</v>
      </c>
      <c r="W12" s="14">
        <v>0.22618380037709099</v>
      </c>
      <c r="X12" s="14">
        <v>0.139443331024137</v>
      </c>
      <c r="Y12" s="14">
        <v>0.120663663560198</v>
      </c>
      <c r="Z12" s="14">
        <v>4.6437375383515098E-2</v>
      </c>
      <c r="AA12" s="14"/>
      <c r="AB12" s="14">
        <v>9.4375754815939003E-2</v>
      </c>
      <c r="AC12" s="14">
        <v>0.114741801572358</v>
      </c>
      <c r="AD12" s="14">
        <v>0.161516351799568</v>
      </c>
      <c r="AE12" s="14"/>
      <c r="AF12" s="14">
        <v>9.7239825466956295E-2</v>
      </c>
      <c r="AG12" s="14">
        <v>0.152601623173414</v>
      </c>
      <c r="AH12" s="14">
        <v>9.1945505019807403E-2</v>
      </c>
      <c r="AI12" s="14">
        <v>0.131528269017611</v>
      </c>
      <c r="AJ12" s="14"/>
      <c r="AK12" s="14">
        <v>9.3411230754804994E-2</v>
      </c>
      <c r="AL12" s="14">
        <v>0.15592868466745999</v>
      </c>
      <c r="AM12" s="14">
        <v>0.15518374018236999</v>
      </c>
      <c r="AN12" s="14">
        <v>0</v>
      </c>
      <c r="AO12" s="14"/>
      <c r="AP12" s="14">
        <v>5.8426164984390197E-2</v>
      </c>
      <c r="AQ12" s="14">
        <v>8.7896457923256704E-2</v>
      </c>
      <c r="AR12" s="14">
        <v>0.18640841249804199</v>
      </c>
      <c r="AS12" s="14"/>
      <c r="AT12" s="14">
        <v>9.4385736700085501E-2</v>
      </c>
      <c r="AU12" s="14">
        <v>0.127572468093512</v>
      </c>
      <c r="AV12" s="14">
        <v>0.16628766202717099</v>
      </c>
      <c r="AW12" s="14"/>
      <c r="AX12" s="14">
        <v>5.4312380400069901E-2</v>
      </c>
      <c r="AY12" s="14">
        <v>0.121573393477903</v>
      </c>
      <c r="AZ12" s="14">
        <v>0.16511968397471899</v>
      </c>
      <c r="BA12" s="14"/>
      <c r="BB12" s="14">
        <v>9.3759062023992396E-2</v>
      </c>
      <c r="BC12" s="14">
        <v>0.13473344883292901</v>
      </c>
      <c r="BD12" s="14"/>
      <c r="BE12" s="14">
        <v>0.11679656024855301</v>
      </c>
      <c r="BF12" s="14">
        <v>0.13735294917400501</v>
      </c>
      <c r="BG12" s="14"/>
      <c r="BH12" s="14">
        <v>0.104573473492244</v>
      </c>
      <c r="BI12" s="14">
        <v>0.12944764581856399</v>
      </c>
    </row>
    <row r="13" spans="2:61" x14ac:dyDescent="0.35">
      <c r="B13" s="15" t="s">
        <v>86</v>
      </c>
      <c r="C13" s="20">
        <v>0.135226767427051</v>
      </c>
      <c r="D13" s="20">
        <v>0.114794856543667</v>
      </c>
      <c r="E13" s="20">
        <v>0.154623013705564</v>
      </c>
      <c r="F13" s="20"/>
      <c r="G13" s="20">
        <v>0.10261401124752299</v>
      </c>
      <c r="H13" s="20">
        <v>0.118216147043405</v>
      </c>
      <c r="I13" s="20">
        <v>0.142799085130906</v>
      </c>
      <c r="J13" s="20">
        <v>0.19240897662119399</v>
      </c>
      <c r="K13" s="20">
        <v>0.14777212623671901</v>
      </c>
      <c r="L13" s="20">
        <v>0.103397389027214</v>
      </c>
      <c r="M13" s="20"/>
      <c r="N13" s="20">
        <v>7.9573013270881204E-2</v>
      </c>
      <c r="O13" s="20">
        <v>0.14645105397955599</v>
      </c>
      <c r="P13" s="20"/>
      <c r="Q13" s="20">
        <v>0.25970640738204398</v>
      </c>
      <c r="R13" s="20">
        <v>0.15156947097347501</v>
      </c>
      <c r="S13" s="20">
        <v>8.1304585341393301E-2</v>
      </c>
      <c r="T13" s="20">
        <v>8.8378869251124398E-2</v>
      </c>
      <c r="U13" s="20">
        <v>0.119619780408786</v>
      </c>
      <c r="V13" s="20">
        <v>0.12479215479332501</v>
      </c>
      <c r="W13" s="20">
        <v>0.113820035549328</v>
      </c>
      <c r="X13" s="20">
        <v>0.170015921471872</v>
      </c>
      <c r="Y13" s="20">
        <v>8.0207245938061597E-2</v>
      </c>
      <c r="Z13" s="20">
        <v>0.30456063092065699</v>
      </c>
      <c r="AA13" s="20"/>
      <c r="AB13" s="20">
        <v>9.3069879716729004E-2</v>
      </c>
      <c r="AC13" s="20">
        <v>0.147999044661178</v>
      </c>
      <c r="AD13" s="20">
        <v>0.109494480296682</v>
      </c>
      <c r="AE13" s="20"/>
      <c r="AF13" s="20">
        <v>0.105557019936526</v>
      </c>
      <c r="AG13" s="20">
        <v>0.11208804816762501</v>
      </c>
      <c r="AH13" s="20">
        <v>0.19695369232562299</v>
      </c>
      <c r="AI13" s="20">
        <v>0.22062841384083001</v>
      </c>
      <c r="AJ13" s="20"/>
      <c r="AK13" s="20">
        <v>0.10278003238646501</v>
      </c>
      <c r="AL13" s="20">
        <v>7.7978495830524394E-2</v>
      </c>
      <c r="AM13" s="20">
        <v>0.15531476511051501</v>
      </c>
      <c r="AN13" s="20">
        <v>0.41888212757654802</v>
      </c>
      <c r="AO13" s="20"/>
      <c r="AP13" s="20">
        <v>7.7198318307412805E-2</v>
      </c>
      <c r="AQ13" s="20">
        <v>0.111247866043286</v>
      </c>
      <c r="AR13" s="20">
        <v>0.116224134130106</v>
      </c>
      <c r="AS13" s="20"/>
      <c r="AT13" s="20">
        <v>6.0885265983324798E-2</v>
      </c>
      <c r="AU13" s="20">
        <v>0.124501555381394</v>
      </c>
      <c r="AV13" s="20">
        <v>0.19107973114025401</v>
      </c>
      <c r="AW13" s="20"/>
      <c r="AX13" s="20">
        <v>7.1198434555671805E-2</v>
      </c>
      <c r="AY13" s="20">
        <v>0.145490091245986</v>
      </c>
      <c r="AZ13" s="20">
        <v>9.6386750183437606E-2</v>
      </c>
      <c r="BA13" s="20"/>
      <c r="BB13" s="20">
        <v>3.5403654218958198E-2</v>
      </c>
      <c r="BC13" s="20">
        <v>0.13637942877623099</v>
      </c>
      <c r="BD13" s="20"/>
      <c r="BE13" s="20">
        <v>9.0262174580830107E-2</v>
      </c>
      <c r="BF13" s="20">
        <v>0.21687936674465999</v>
      </c>
      <c r="BG13" s="20"/>
      <c r="BH13" s="20">
        <v>0.18098750346755799</v>
      </c>
      <c r="BI13" s="20">
        <v>0.12268429892183901</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396</v>
      </c>
      <c r="C9" s="14">
        <v>0.14930243341365501</v>
      </c>
      <c r="D9" s="14">
        <v>0.119774478827229</v>
      </c>
      <c r="E9" s="14">
        <v>0.17698291068400801</v>
      </c>
      <c r="F9" s="14"/>
      <c r="G9" s="14">
        <v>0.184867794487443</v>
      </c>
      <c r="H9" s="14">
        <v>0.15605635299293499</v>
      </c>
      <c r="I9" s="14">
        <v>0.16734109318927101</v>
      </c>
      <c r="J9" s="14">
        <v>0.12252761630966399</v>
      </c>
      <c r="K9" s="14">
        <v>9.8178590285696102E-2</v>
      </c>
      <c r="L9" s="14">
        <v>0.160843619977518</v>
      </c>
      <c r="M9" s="14"/>
      <c r="N9" s="14">
        <v>0.16713555543205499</v>
      </c>
      <c r="O9" s="14">
        <v>0.145705837376331</v>
      </c>
      <c r="P9" s="14"/>
      <c r="Q9" s="14">
        <v>0.19726988103724999</v>
      </c>
      <c r="R9" s="14">
        <v>0.17093890307640899</v>
      </c>
      <c r="S9" s="14">
        <v>0.13414653892277001</v>
      </c>
      <c r="T9" s="14">
        <v>0.17909953972274001</v>
      </c>
      <c r="U9" s="14">
        <v>0.14440737626127501</v>
      </c>
      <c r="V9" s="14">
        <v>0.228311513728193</v>
      </c>
      <c r="W9" s="14">
        <v>0.109806516146687</v>
      </c>
      <c r="X9" s="14">
        <v>5.7555854383654501E-2</v>
      </c>
      <c r="Y9" s="14">
        <v>0.15040995225241399</v>
      </c>
      <c r="Z9" s="14">
        <v>7.7707499516425499E-2</v>
      </c>
      <c r="AA9" s="14"/>
      <c r="AB9" s="14">
        <v>0.22441358603793499</v>
      </c>
      <c r="AC9" s="14">
        <v>0.11667561155801601</v>
      </c>
      <c r="AD9" s="14">
        <v>0.121291703854516</v>
      </c>
      <c r="AE9" s="14"/>
      <c r="AF9" s="14">
        <v>0.20575766365404</v>
      </c>
      <c r="AG9" s="14">
        <v>0.120443337644633</v>
      </c>
      <c r="AH9" s="14">
        <v>5.9411371619225502E-2</v>
      </c>
      <c r="AI9" s="14">
        <v>9.3197813857179193E-2</v>
      </c>
      <c r="AJ9" s="14"/>
      <c r="AK9" s="14">
        <v>0.217113389791638</v>
      </c>
      <c r="AL9" s="14">
        <v>0.12335756385864</v>
      </c>
      <c r="AM9" s="14">
        <v>5.7416244472308503E-2</v>
      </c>
      <c r="AN9" s="14">
        <v>0.18080892702186999</v>
      </c>
      <c r="AO9" s="14"/>
      <c r="AP9" s="14">
        <v>0.38642983897984001</v>
      </c>
      <c r="AQ9" s="14">
        <v>0.127645530090613</v>
      </c>
      <c r="AR9" s="14">
        <v>9.3515709409717901E-2</v>
      </c>
      <c r="AS9" s="14"/>
      <c r="AT9" s="14">
        <v>0.24850158090118399</v>
      </c>
      <c r="AU9" s="14">
        <v>0.111026315924182</v>
      </c>
      <c r="AV9" s="14">
        <v>0.10775360955218299</v>
      </c>
      <c r="AW9" s="14"/>
      <c r="AX9" s="14">
        <v>0.33909132129494002</v>
      </c>
      <c r="AY9" s="14">
        <v>0.13269198508440999</v>
      </c>
      <c r="AZ9" s="14">
        <v>8.8281225586496606E-2</v>
      </c>
      <c r="BA9" s="14"/>
      <c r="BB9" s="14">
        <v>0.28052159483287398</v>
      </c>
      <c r="BC9" s="14">
        <v>0.111886441207421</v>
      </c>
      <c r="BD9" s="14"/>
      <c r="BE9" s="14">
        <v>0.16631320304469399</v>
      </c>
      <c r="BF9" s="14">
        <v>0.118412049027931</v>
      </c>
      <c r="BG9" s="14"/>
      <c r="BH9" s="14">
        <v>0.134303139510841</v>
      </c>
      <c r="BI9" s="14">
        <v>0.15341355984330701</v>
      </c>
    </row>
    <row r="10" spans="2:61" x14ac:dyDescent="0.35">
      <c r="B10" s="15" t="s">
        <v>397</v>
      </c>
      <c r="C10" s="14">
        <v>0.26915204832429601</v>
      </c>
      <c r="D10" s="14">
        <v>0.27297654818579598</v>
      </c>
      <c r="E10" s="14">
        <v>0.26627182028423602</v>
      </c>
      <c r="F10" s="14"/>
      <c r="G10" s="14">
        <v>0.31156347474590201</v>
      </c>
      <c r="H10" s="14">
        <v>0.264797750179599</v>
      </c>
      <c r="I10" s="14">
        <v>0.24027442793529299</v>
      </c>
      <c r="J10" s="14">
        <v>0.240853792148749</v>
      </c>
      <c r="K10" s="14">
        <v>0.32313758785921798</v>
      </c>
      <c r="L10" s="14">
        <v>0.26141434193063401</v>
      </c>
      <c r="M10" s="14"/>
      <c r="N10" s="14">
        <v>0.32492816088529403</v>
      </c>
      <c r="O10" s="14">
        <v>0.257903084446447</v>
      </c>
      <c r="P10" s="14"/>
      <c r="Q10" s="14">
        <v>8.3465232532113895E-2</v>
      </c>
      <c r="R10" s="14">
        <v>0.25136455021064003</v>
      </c>
      <c r="S10" s="14">
        <v>0.221499674035567</v>
      </c>
      <c r="T10" s="14">
        <v>0.20127995130501999</v>
      </c>
      <c r="U10" s="14">
        <v>0.30596731936389499</v>
      </c>
      <c r="V10" s="14">
        <v>0.29625920937543299</v>
      </c>
      <c r="W10" s="14">
        <v>0.30401635545393002</v>
      </c>
      <c r="X10" s="14">
        <v>0.33540791949145599</v>
      </c>
      <c r="Y10" s="14">
        <v>0.30354503518365999</v>
      </c>
      <c r="Z10" s="14">
        <v>0.13952797758763899</v>
      </c>
      <c r="AA10" s="14"/>
      <c r="AB10" s="14">
        <v>0.35679552788709501</v>
      </c>
      <c r="AC10" s="14">
        <v>0.259652882382296</v>
      </c>
      <c r="AD10" s="14">
        <v>0.23120119006995701</v>
      </c>
      <c r="AE10" s="14"/>
      <c r="AF10" s="14">
        <v>0.34157134729288602</v>
      </c>
      <c r="AG10" s="14">
        <v>0.21819263075557599</v>
      </c>
      <c r="AH10" s="14">
        <v>0.34164285797020599</v>
      </c>
      <c r="AI10" s="14">
        <v>0.19774174271627001</v>
      </c>
      <c r="AJ10" s="14"/>
      <c r="AK10" s="14">
        <v>0.35814851725830799</v>
      </c>
      <c r="AL10" s="14">
        <v>0.23250232523803199</v>
      </c>
      <c r="AM10" s="14">
        <v>0.18684694690171</v>
      </c>
      <c r="AN10" s="14">
        <v>0.32329921832321201</v>
      </c>
      <c r="AO10" s="14"/>
      <c r="AP10" s="14">
        <v>0.364356241173315</v>
      </c>
      <c r="AQ10" s="14">
        <v>0.34635535870608503</v>
      </c>
      <c r="AR10" s="14">
        <v>0.18648825000687599</v>
      </c>
      <c r="AS10" s="14"/>
      <c r="AT10" s="14">
        <v>0.32980342997297601</v>
      </c>
      <c r="AU10" s="14">
        <v>0.28573290351248798</v>
      </c>
      <c r="AV10" s="14">
        <v>0.159086252097179</v>
      </c>
      <c r="AW10" s="14"/>
      <c r="AX10" s="14">
        <v>0.246726273275895</v>
      </c>
      <c r="AY10" s="14">
        <v>0.307290983559738</v>
      </c>
      <c r="AZ10" s="14">
        <v>0.22830893847341299</v>
      </c>
      <c r="BA10" s="14"/>
      <c r="BB10" s="14">
        <v>0.254523590195675</v>
      </c>
      <c r="BC10" s="14">
        <v>0.317438915612479</v>
      </c>
      <c r="BD10" s="14"/>
      <c r="BE10" s="14">
        <v>0.28740877438920998</v>
      </c>
      <c r="BF10" s="14">
        <v>0.23599909299057201</v>
      </c>
      <c r="BG10" s="14"/>
      <c r="BH10" s="14">
        <v>0.31859368422190398</v>
      </c>
      <c r="BI10" s="14">
        <v>0.25560068934827401</v>
      </c>
    </row>
    <row r="11" spans="2:61" x14ac:dyDescent="0.35">
      <c r="B11" s="15" t="s">
        <v>398</v>
      </c>
      <c r="C11" s="14">
        <v>0.32577253291080199</v>
      </c>
      <c r="D11" s="14">
        <v>0.34812047691397202</v>
      </c>
      <c r="E11" s="14">
        <v>0.30204389484605498</v>
      </c>
      <c r="F11" s="14"/>
      <c r="G11" s="14">
        <v>0.30379760300472097</v>
      </c>
      <c r="H11" s="14">
        <v>0.38069696327848501</v>
      </c>
      <c r="I11" s="14">
        <v>0.35778161403256897</v>
      </c>
      <c r="J11" s="14">
        <v>0.32298631814305601</v>
      </c>
      <c r="K11" s="14">
        <v>0.284181064196877</v>
      </c>
      <c r="L11" s="14">
        <v>0.278133543634209</v>
      </c>
      <c r="M11" s="14"/>
      <c r="N11" s="14">
        <v>0.31984215949417799</v>
      </c>
      <c r="O11" s="14">
        <v>0.326968574608273</v>
      </c>
      <c r="P11" s="14"/>
      <c r="Q11" s="14">
        <v>0.38116438503996403</v>
      </c>
      <c r="R11" s="14">
        <v>0.34923471948066998</v>
      </c>
      <c r="S11" s="14">
        <v>0.41389638271135698</v>
      </c>
      <c r="T11" s="14">
        <v>0.43927256142058502</v>
      </c>
      <c r="U11" s="14">
        <v>0.21513873476765699</v>
      </c>
      <c r="V11" s="14">
        <v>0.28804210335432001</v>
      </c>
      <c r="W11" s="14">
        <v>0.29518309646486002</v>
      </c>
      <c r="X11" s="14">
        <v>0.30129169383548599</v>
      </c>
      <c r="Y11" s="14">
        <v>0.32988037998393799</v>
      </c>
      <c r="Z11" s="14">
        <v>0.232445780692219</v>
      </c>
      <c r="AA11" s="14"/>
      <c r="AB11" s="14">
        <v>0.31099579540631</v>
      </c>
      <c r="AC11" s="14">
        <v>0.34170363052560299</v>
      </c>
      <c r="AD11" s="14">
        <v>0.34233453352721899</v>
      </c>
      <c r="AE11" s="14"/>
      <c r="AF11" s="14">
        <v>0.29553413531884098</v>
      </c>
      <c r="AG11" s="14">
        <v>0.35320907834089499</v>
      </c>
      <c r="AH11" s="14">
        <v>0.40371362607404498</v>
      </c>
      <c r="AI11" s="14">
        <v>0.34356649907234799</v>
      </c>
      <c r="AJ11" s="14"/>
      <c r="AK11" s="14">
        <v>0.29133893999288502</v>
      </c>
      <c r="AL11" s="14">
        <v>0.363572982557677</v>
      </c>
      <c r="AM11" s="14">
        <v>0.43187083188487302</v>
      </c>
      <c r="AN11" s="14">
        <v>0.34793054939534501</v>
      </c>
      <c r="AO11" s="14"/>
      <c r="AP11" s="14">
        <v>0.16729481744147601</v>
      </c>
      <c r="AQ11" s="14">
        <v>0.34811555016540302</v>
      </c>
      <c r="AR11" s="14">
        <v>0.37740973354353902</v>
      </c>
      <c r="AS11" s="14"/>
      <c r="AT11" s="14">
        <v>0.27435333338677897</v>
      </c>
      <c r="AU11" s="14">
        <v>0.374224139561535</v>
      </c>
      <c r="AV11" s="14">
        <v>0.28692160717659598</v>
      </c>
      <c r="AW11" s="14"/>
      <c r="AX11" s="14">
        <v>0.31309469781315502</v>
      </c>
      <c r="AY11" s="14">
        <v>0.31102497949653801</v>
      </c>
      <c r="AZ11" s="14">
        <v>0.37218853164323501</v>
      </c>
      <c r="BA11" s="14"/>
      <c r="BB11" s="14">
        <v>0.29357475420698498</v>
      </c>
      <c r="BC11" s="14">
        <v>0.28158049655797401</v>
      </c>
      <c r="BD11" s="14"/>
      <c r="BE11" s="14">
        <v>0.33040762589973899</v>
      </c>
      <c r="BF11" s="14">
        <v>0.31735552373383003</v>
      </c>
      <c r="BG11" s="14"/>
      <c r="BH11" s="14">
        <v>0.28984548059573001</v>
      </c>
      <c r="BI11" s="14">
        <v>0.33561970673571601</v>
      </c>
    </row>
    <row r="12" spans="2:61" x14ac:dyDescent="0.35">
      <c r="B12" s="15" t="s">
        <v>399</v>
      </c>
      <c r="C12" s="14">
        <v>0.10849545591861599</v>
      </c>
      <c r="D12" s="14">
        <v>0.14097766144214599</v>
      </c>
      <c r="E12" s="14">
        <v>8.0119491288578107E-2</v>
      </c>
      <c r="F12" s="14"/>
      <c r="G12" s="14">
        <v>0.101702328400013</v>
      </c>
      <c r="H12" s="14">
        <v>8.2716475099865294E-2</v>
      </c>
      <c r="I12" s="14">
        <v>0.125775430798029</v>
      </c>
      <c r="J12" s="14">
        <v>0.13166777983757899</v>
      </c>
      <c r="K12" s="14">
        <v>9.5204019759039499E-2</v>
      </c>
      <c r="L12" s="14">
        <v>0.110213946846795</v>
      </c>
      <c r="M12" s="14"/>
      <c r="N12" s="14">
        <v>0.10881634826617401</v>
      </c>
      <c r="O12" s="14">
        <v>0.108430738134235</v>
      </c>
      <c r="P12" s="14"/>
      <c r="Q12" s="14">
        <v>6.2585841466696407E-2</v>
      </c>
      <c r="R12" s="14">
        <v>0.102592620895207</v>
      </c>
      <c r="S12" s="14">
        <v>0.11582063537798699</v>
      </c>
      <c r="T12" s="14">
        <v>9.8448500159577595E-2</v>
      </c>
      <c r="U12" s="14">
        <v>0.19060723739452501</v>
      </c>
      <c r="V12" s="14">
        <v>7.7273057410153001E-2</v>
      </c>
      <c r="W12" s="14">
        <v>0.124995874325845</v>
      </c>
      <c r="X12" s="14">
        <v>0.13250194133086099</v>
      </c>
      <c r="Y12" s="14">
        <v>0.114978207746199</v>
      </c>
      <c r="Z12" s="14">
        <v>6.8820861376345105E-2</v>
      </c>
      <c r="AA12" s="14"/>
      <c r="AB12" s="14">
        <v>1.9463606618524702E-2</v>
      </c>
      <c r="AC12" s="14">
        <v>0.14110914894467599</v>
      </c>
      <c r="AD12" s="14">
        <v>0.17022485706134999</v>
      </c>
      <c r="AE12" s="14"/>
      <c r="AF12" s="14">
        <v>4.3662679966914003E-2</v>
      </c>
      <c r="AG12" s="14">
        <v>0.17037151879142201</v>
      </c>
      <c r="AH12" s="14">
        <v>0.100115041172816</v>
      </c>
      <c r="AI12" s="14">
        <v>0.126891434744344</v>
      </c>
      <c r="AJ12" s="14"/>
      <c r="AK12" s="14">
        <v>4.2213519194593901E-2</v>
      </c>
      <c r="AL12" s="14">
        <v>0.16716488106410701</v>
      </c>
      <c r="AM12" s="14">
        <v>0.161958891000993</v>
      </c>
      <c r="AN12" s="14">
        <v>8.92954830011434E-2</v>
      </c>
      <c r="AO12" s="14"/>
      <c r="AP12" s="14">
        <v>3.5058520654394298E-2</v>
      </c>
      <c r="AQ12" s="14">
        <v>5.2101349482032697E-2</v>
      </c>
      <c r="AR12" s="14">
        <v>0.194240252352436</v>
      </c>
      <c r="AS12" s="14"/>
      <c r="AT12" s="14">
        <v>4.8705439487781901E-2</v>
      </c>
      <c r="AU12" s="14">
        <v>0.102079320862556</v>
      </c>
      <c r="AV12" s="14">
        <v>0.27904003654113502</v>
      </c>
      <c r="AW12" s="14"/>
      <c r="AX12" s="14">
        <v>2.4635890875555299E-2</v>
      </c>
      <c r="AY12" s="14">
        <v>9.0026906690089295E-2</v>
      </c>
      <c r="AZ12" s="14">
        <v>0.194122083188322</v>
      </c>
      <c r="BA12" s="14"/>
      <c r="BB12" s="14">
        <v>0.123681772966931</v>
      </c>
      <c r="BC12" s="14">
        <v>0.12600602203543901</v>
      </c>
      <c r="BD12" s="14"/>
      <c r="BE12" s="14">
        <v>0.110207977590629</v>
      </c>
      <c r="BF12" s="14">
        <v>0.105385634678027</v>
      </c>
      <c r="BG12" s="14"/>
      <c r="BH12" s="14">
        <v>0.115408921671348</v>
      </c>
      <c r="BI12" s="14">
        <v>0.10660055793470399</v>
      </c>
    </row>
    <row r="13" spans="2:61" x14ac:dyDescent="0.35">
      <c r="B13" s="15" t="s">
        <v>86</v>
      </c>
      <c r="C13" s="20">
        <v>0.147277529432631</v>
      </c>
      <c r="D13" s="20">
        <v>0.118150834630857</v>
      </c>
      <c r="E13" s="20">
        <v>0.17458188289712401</v>
      </c>
      <c r="F13" s="20"/>
      <c r="G13" s="20">
        <v>9.80687993619212E-2</v>
      </c>
      <c r="H13" s="20">
        <v>0.115732458449117</v>
      </c>
      <c r="I13" s="20">
        <v>0.108827434044838</v>
      </c>
      <c r="J13" s="20">
        <v>0.18196449356095301</v>
      </c>
      <c r="K13" s="20">
        <v>0.19929873789916999</v>
      </c>
      <c r="L13" s="20">
        <v>0.18939454761084401</v>
      </c>
      <c r="M13" s="20"/>
      <c r="N13" s="20">
        <v>7.9277775922298996E-2</v>
      </c>
      <c r="O13" s="20">
        <v>0.160991765434714</v>
      </c>
      <c r="P13" s="20"/>
      <c r="Q13" s="20">
        <v>0.275514659923975</v>
      </c>
      <c r="R13" s="20">
        <v>0.12586920633707499</v>
      </c>
      <c r="S13" s="20">
        <v>0.114636768952319</v>
      </c>
      <c r="T13" s="20">
        <v>8.1899447392077496E-2</v>
      </c>
      <c r="U13" s="20">
        <v>0.14387933221264801</v>
      </c>
      <c r="V13" s="20">
        <v>0.1101141161319</v>
      </c>
      <c r="W13" s="20">
        <v>0.165998157608678</v>
      </c>
      <c r="X13" s="20">
        <v>0.173242590958542</v>
      </c>
      <c r="Y13" s="20">
        <v>0.10118642483378899</v>
      </c>
      <c r="Z13" s="20">
        <v>0.48149788082737099</v>
      </c>
      <c r="AA13" s="20"/>
      <c r="AB13" s="20">
        <v>8.8331484050135203E-2</v>
      </c>
      <c r="AC13" s="20">
        <v>0.14085872658940901</v>
      </c>
      <c r="AD13" s="20">
        <v>0.134947715486958</v>
      </c>
      <c r="AE13" s="20"/>
      <c r="AF13" s="20">
        <v>0.113474173767319</v>
      </c>
      <c r="AG13" s="20">
        <v>0.13778343446747399</v>
      </c>
      <c r="AH13" s="20">
        <v>9.5117103163707903E-2</v>
      </c>
      <c r="AI13" s="20">
        <v>0.23860250960985899</v>
      </c>
      <c r="AJ13" s="20"/>
      <c r="AK13" s="20">
        <v>9.1185633762574297E-2</v>
      </c>
      <c r="AL13" s="20">
        <v>0.11340224728154299</v>
      </c>
      <c r="AM13" s="20">
        <v>0.161907085740115</v>
      </c>
      <c r="AN13" s="20">
        <v>5.8665822258430103E-2</v>
      </c>
      <c r="AO13" s="20"/>
      <c r="AP13" s="20">
        <v>4.6860581750975301E-2</v>
      </c>
      <c r="AQ13" s="20">
        <v>0.125782211555865</v>
      </c>
      <c r="AR13" s="20">
        <v>0.14834605468743201</v>
      </c>
      <c r="AS13" s="20"/>
      <c r="AT13" s="20">
        <v>9.8636216251279496E-2</v>
      </c>
      <c r="AU13" s="20">
        <v>0.126937320139239</v>
      </c>
      <c r="AV13" s="20">
        <v>0.16719849463290601</v>
      </c>
      <c r="AW13" s="20"/>
      <c r="AX13" s="20">
        <v>7.6451816740453801E-2</v>
      </c>
      <c r="AY13" s="20">
        <v>0.158965145169224</v>
      </c>
      <c r="AZ13" s="20">
        <v>0.11709922110853301</v>
      </c>
      <c r="BA13" s="20"/>
      <c r="BB13" s="20">
        <v>4.7698287797535599E-2</v>
      </c>
      <c r="BC13" s="20">
        <v>0.16308812458668601</v>
      </c>
      <c r="BD13" s="20"/>
      <c r="BE13" s="20">
        <v>0.105662419075728</v>
      </c>
      <c r="BF13" s="20">
        <v>0.22284769956964001</v>
      </c>
      <c r="BG13" s="20"/>
      <c r="BH13" s="20">
        <v>0.14184877400017601</v>
      </c>
      <c r="BI13" s="20">
        <v>0.148765486137999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9" width="20.7265625" customWidth="1"/>
  </cols>
  <sheetData>
    <row r="2" spans="2:9" ht="40.15" customHeight="1" x14ac:dyDescent="0.35">
      <c r="D2" s="25" t="s">
        <v>407</v>
      </c>
      <c r="E2" s="23"/>
      <c r="F2" s="23"/>
      <c r="G2" s="23"/>
      <c r="H2" s="23"/>
      <c r="I2" s="23"/>
    </row>
    <row r="6" spans="2:9" ht="49.9" customHeight="1" x14ac:dyDescent="0.35">
      <c r="B6" s="17" t="s">
        <v>13</v>
      </c>
      <c r="C6" s="17" t="s">
        <v>401</v>
      </c>
      <c r="D6" s="17" t="s">
        <v>402</v>
      </c>
      <c r="E6" s="17" t="s">
        <v>403</v>
      </c>
      <c r="F6" s="17" t="s">
        <v>404</v>
      </c>
      <c r="G6" s="17" t="s">
        <v>405</v>
      </c>
      <c r="H6" s="17" t="s">
        <v>406</v>
      </c>
    </row>
    <row r="7" spans="2:9" x14ac:dyDescent="0.35">
      <c r="B7" s="15" t="s">
        <v>334</v>
      </c>
      <c r="C7" s="14">
        <v>0.231265271437015</v>
      </c>
      <c r="D7" s="14">
        <v>0.145878303355958</v>
      </c>
      <c r="E7" s="14">
        <v>0.16541329099988999</v>
      </c>
      <c r="F7" s="14">
        <v>0.27628015052982202</v>
      </c>
      <c r="G7" s="14">
        <v>0.10096936142720001</v>
      </c>
      <c r="H7" s="14">
        <v>0.13808742933283299</v>
      </c>
    </row>
    <row r="8" spans="2:9" x14ac:dyDescent="0.35">
      <c r="B8" s="15" t="s">
        <v>335</v>
      </c>
      <c r="C8" s="14">
        <v>0.28728110075323199</v>
      </c>
      <c r="D8" s="14">
        <v>0.27903763870757903</v>
      </c>
      <c r="E8" s="14">
        <v>0.27295019069442</v>
      </c>
      <c r="F8" s="14">
        <v>0.26037122913475802</v>
      </c>
      <c r="G8" s="14">
        <v>0.22651250165554301</v>
      </c>
      <c r="H8" s="14">
        <v>0.26066895818347202</v>
      </c>
    </row>
    <row r="9" spans="2:9" x14ac:dyDescent="0.35">
      <c r="B9" s="15" t="s">
        <v>337</v>
      </c>
      <c r="C9" s="14">
        <v>0.174941630479788</v>
      </c>
      <c r="D9" s="14">
        <v>0.222509199306785</v>
      </c>
      <c r="E9" s="14">
        <v>0.203527445485088</v>
      </c>
      <c r="F9" s="14">
        <v>0.16274720656651101</v>
      </c>
      <c r="G9" s="14">
        <v>0.231902375979707</v>
      </c>
      <c r="H9" s="14">
        <v>0.211520110901045</v>
      </c>
    </row>
    <row r="10" spans="2:9" x14ac:dyDescent="0.35">
      <c r="B10" s="15" t="s">
        <v>338</v>
      </c>
      <c r="C10" s="14">
        <v>0.191426996792286</v>
      </c>
      <c r="D10" s="14">
        <v>0.224130544219143</v>
      </c>
      <c r="E10" s="14">
        <v>0.25379560450725402</v>
      </c>
      <c r="F10" s="14">
        <v>0.20112485696699001</v>
      </c>
      <c r="G10" s="14">
        <v>0.23450940190543501</v>
      </c>
      <c r="H10" s="14">
        <v>0.262990417250276</v>
      </c>
    </row>
    <row r="11" spans="2:9" x14ac:dyDescent="0.35">
      <c r="B11" s="15" t="s">
        <v>86</v>
      </c>
      <c r="C11" s="14">
        <v>0.11508500053767901</v>
      </c>
      <c r="D11" s="14">
        <v>0.128444314410534</v>
      </c>
      <c r="E11" s="14">
        <v>0.10431346831334801</v>
      </c>
      <c r="F11" s="14">
        <v>9.94765568019189E-2</v>
      </c>
      <c r="G11" s="14">
        <v>0.20610635903211599</v>
      </c>
      <c r="H11" s="14">
        <v>0.12673308433237301</v>
      </c>
    </row>
    <row r="12" spans="2:9" x14ac:dyDescent="0.35">
      <c r="B12" s="16"/>
      <c r="C12" s="16"/>
      <c r="D12" s="16"/>
      <c r="E12" s="16"/>
      <c r="F12" s="16"/>
      <c r="G12" s="16"/>
      <c r="H12" s="16"/>
    </row>
    <row r="13" spans="2:9" x14ac:dyDescent="0.35">
      <c r="B13" t="s">
        <v>88</v>
      </c>
    </row>
    <row r="14" spans="2:9" x14ac:dyDescent="0.35">
      <c r="B14" t="s">
        <v>89</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408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0.231265271437015</v>
      </c>
      <c r="D9" s="14">
        <v>0.221164476133975</v>
      </c>
      <c r="E9" s="14">
        <v>0.23802735489311599</v>
      </c>
      <c r="F9" s="14"/>
      <c r="G9" s="14">
        <v>0.23046933333567299</v>
      </c>
      <c r="H9" s="14">
        <v>0.289692377610485</v>
      </c>
      <c r="I9" s="14">
        <v>0.21630670602837901</v>
      </c>
      <c r="J9" s="14">
        <v>0.18326408987303699</v>
      </c>
      <c r="K9" s="14">
        <v>0.236138564939498</v>
      </c>
      <c r="L9" s="14">
        <v>0.226819169173019</v>
      </c>
      <c r="M9" s="14"/>
      <c r="N9" s="14">
        <v>0.32373550403568702</v>
      </c>
      <c r="O9" s="14">
        <v>0.21261581276165201</v>
      </c>
      <c r="P9" s="14"/>
      <c r="Q9" s="14">
        <v>0.18135475438245499</v>
      </c>
      <c r="R9" s="14">
        <v>0.182844964553978</v>
      </c>
      <c r="S9" s="14">
        <v>0.213237455482158</v>
      </c>
      <c r="T9" s="14">
        <v>0.18699234155542599</v>
      </c>
      <c r="U9" s="14">
        <v>0.24744011928350601</v>
      </c>
      <c r="V9" s="14">
        <v>0.23833836830871599</v>
      </c>
      <c r="W9" s="14">
        <v>0.24008397349122201</v>
      </c>
      <c r="X9" s="14">
        <v>0.233574334147749</v>
      </c>
      <c r="Y9" s="14">
        <v>0.317975723635605</v>
      </c>
      <c r="Z9" s="14">
        <v>0.157300731009231</v>
      </c>
      <c r="AA9" s="14"/>
      <c r="AB9" s="14">
        <v>0.42580242492431303</v>
      </c>
      <c r="AC9" s="14">
        <v>0.146943154997281</v>
      </c>
      <c r="AD9" s="14">
        <v>0.172346879966255</v>
      </c>
      <c r="AE9" s="14"/>
      <c r="AF9" s="14">
        <v>0.38278772565216901</v>
      </c>
      <c r="AG9" s="14">
        <v>0.133752933994298</v>
      </c>
      <c r="AH9" s="14">
        <v>7.0408475947285706E-2</v>
      </c>
      <c r="AI9" s="14">
        <v>0.132188628393312</v>
      </c>
      <c r="AJ9" s="14"/>
      <c r="AK9" s="14">
        <v>0.35819480523716901</v>
      </c>
      <c r="AL9" s="14">
        <v>0.150650765412327</v>
      </c>
      <c r="AM9" s="14">
        <v>0.19033717850661599</v>
      </c>
      <c r="AN9" s="14">
        <v>8.92954830011434E-2</v>
      </c>
      <c r="AO9" s="14"/>
      <c r="AP9" s="14">
        <v>0.52824788043692095</v>
      </c>
      <c r="AQ9" s="14">
        <v>0.252508195218484</v>
      </c>
      <c r="AR9" s="14">
        <v>0.141159735748601</v>
      </c>
      <c r="AS9" s="14"/>
      <c r="AT9" s="14">
        <v>0.370891515860437</v>
      </c>
      <c r="AU9" s="14">
        <v>0.200729682115385</v>
      </c>
      <c r="AV9" s="14">
        <v>0.15114010996038599</v>
      </c>
      <c r="AW9" s="14"/>
      <c r="AX9" s="14">
        <v>0.47093437982657799</v>
      </c>
      <c r="AY9" s="14">
        <v>0.21813370746427899</v>
      </c>
      <c r="AZ9" s="14">
        <v>0.16894667754815701</v>
      </c>
      <c r="BA9" s="14"/>
      <c r="BB9" s="14">
        <v>0.38629413843279098</v>
      </c>
      <c r="BC9" s="14">
        <v>0.19415033969135201</v>
      </c>
      <c r="BD9" s="14"/>
      <c r="BE9" s="14">
        <v>0.27795139856759998</v>
      </c>
      <c r="BF9" s="14">
        <v>0.14648648459640401</v>
      </c>
      <c r="BG9" s="14"/>
      <c r="BH9" s="14">
        <v>0.20989809846951701</v>
      </c>
      <c r="BI9" s="14">
        <v>0.23712175708779201</v>
      </c>
    </row>
    <row r="10" spans="2:61" x14ac:dyDescent="0.35">
      <c r="B10" s="15" t="s">
        <v>335</v>
      </c>
      <c r="C10" s="14">
        <v>0.28728110075323199</v>
      </c>
      <c r="D10" s="14">
        <v>0.27468989380499698</v>
      </c>
      <c r="E10" s="14">
        <v>0.29725771201597401</v>
      </c>
      <c r="F10" s="14"/>
      <c r="G10" s="14">
        <v>0.29306795008421299</v>
      </c>
      <c r="H10" s="14">
        <v>0.27574367884335299</v>
      </c>
      <c r="I10" s="14">
        <v>0.27083961654993499</v>
      </c>
      <c r="J10" s="14">
        <v>0.34782074442227001</v>
      </c>
      <c r="K10" s="14">
        <v>0.241492913034417</v>
      </c>
      <c r="L10" s="14">
        <v>0.290830737402622</v>
      </c>
      <c r="M10" s="14"/>
      <c r="N10" s="14">
        <v>0.254045243379181</v>
      </c>
      <c r="O10" s="14">
        <v>0.29398413081186398</v>
      </c>
      <c r="P10" s="14"/>
      <c r="Q10" s="14">
        <v>0.40358562756475003</v>
      </c>
      <c r="R10" s="14">
        <v>0.32910091477786202</v>
      </c>
      <c r="S10" s="14">
        <v>0.25433007766200599</v>
      </c>
      <c r="T10" s="14">
        <v>0.39834782811139102</v>
      </c>
      <c r="U10" s="14">
        <v>0.28997378024479997</v>
      </c>
      <c r="V10" s="14">
        <v>0.31869952805048801</v>
      </c>
      <c r="W10" s="14">
        <v>0.20992896322007101</v>
      </c>
      <c r="X10" s="14">
        <v>0.22809459977563201</v>
      </c>
      <c r="Y10" s="14">
        <v>0.240647086406059</v>
      </c>
      <c r="Z10" s="14">
        <v>0.220866869982108</v>
      </c>
      <c r="AA10" s="14"/>
      <c r="AB10" s="14">
        <v>0.302969366001695</v>
      </c>
      <c r="AC10" s="14">
        <v>0.36047709770525399</v>
      </c>
      <c r="AD10" s="14">
        <v>0.23318244288539</v>
      </c>
      <c r="AE10" s="14"/>
      <c r="AF10" s="14">
        <v>0.29356265097235001</v>
      </c>
      <c r="AG10" s="14">
        <v>0.27303289016677201</v>
      </c>
      <c r="AH10" s="14">
        <v>0.30747747792678198</v>
      </c>
      <c r="AI10" s="14">
        <v>0.30581467152790498</v>
      </c>
      <c r="AJ10" s="14"/>
      <c r="AK10" s="14">
        <v>0.33501185010975798</v>
      </c>
      <c r="AL10" s="14">
        <v>0.266482502023003</v>
      </c>
      <c r="AM10" s="14">
        <v>0.242305109473752</v>
      </c>
      <c r="AN10" s="14">
        <v>0.34040531374713701</v>
      </c>
      <c r="AO10" s="14"/>
      <c r="AP10" s="14">
        <v>0.25720474915255997</v>
      </c>
      <c r="AQ10" s="14">
        <v>0.36228280696771697</v>
      </c>
      <c r="AR10" s="14">
        <v>0.24000455344923199</v>
      </c>
      <c r="AS10" s="14"/>
      <c r="AT10" s="14">
        <v>0.27096160347068399</v>
      </c>
      <c r="AU10" s="14">
        <v>0.30970373289067799</v>
      </c>
      <c r="AV10" s="14">
        <v>0.26591270623641999</v>
      </c>
      <c r="AW10" s="14"/>
      <c r="AX10" s="14">
        <v>0.25625802855059898</v>
      </c>
      <c r="AY10" s="14">
        <v>0.33494834798094603</v>
      </c>
      <c r="AZ10" s="14">
        <v>0.253950153777664</v>
      </c>
      <c r="BA10" s="14"/>
      <c r="BB10" s="14">
        <v>0.23410033634430299</v>
      </c>
      <c r="BC10" s="14">
        <v>0.29939021663840099</v>
      </c>
      <c r="BD10" s="14"/>
      <c r="BE10" s="14">
        <v>0.295869832580132</v>
      </c>
      <c r="BF10" s="14">
        <v>0.27168455613629999</v>
      </c>
      <c r="BG10" s="14"/>
      <c r="BH10" s="14">
        <v>0.27454548251458999</v>
      </c>
      <c r="BI10" s="14">
        <v>0.290771780853114</v>
      </c>
    </row>
    <row r="11" spans="2:61" x14ac:dyDescent="0.35">
      <c r="B11" s="15" t="s">
        <v>337</v>
      </c>
      <c r="C11" s="14">
        <v>0.174941630479788</v>
      </c>
      <c r="D11" s="14">
        <v>0.172115265738263</v>
      </c>
      <c r="E11" s="14">
        <v>0.17881277148114799</v>
      </c>
      <c r="F11" s="14"/>
      <c r="G11" s="14">
        <v>0.207173739021485</v>
      </c>
      <c r="H11" s="14">
        <v>0.18660832992154799</v>
      </c>
      <c r="I11" s="14">
        <v>0.14276411093310401</v>
      </c>
      <c r="J11" s="14">
        <v>0.15601294168247501</v>
      </c>
      <c r="K11" s="14">
        <v>0.215836830109226</v>
      </c>
      <c r="L11" s="14">
        <v>0.16143977864718601</v>
      </c>
      <c r="M11" s="14"/>
      <c r="N11" s="14">
        <v>0.10845108309316701</v>
      </c>
      <c r="O11" s="14">
        <v>0.18835148877624999</v>
      </c>
      <c r="P11" s="14"/>
      <c r="Q11" s="14">
        <v>0.166442130822502</v>
      </c>
      <c r="R11" s="14">
        <v>0.20979944414496299</v>
      </c>
      <c r="S11" s="14">
        <v>0.256841433145238</v>
      </c>
      <c r="T11" s="14">
        <v>0.16791357808817201</v>
      </c>
      <c r="U11" s="14">
        <v>0.19641718333448999</v>
      </c>
      <c r="V11" s="14">
        <v>0.18902125446978599</v>
      </c>
      <c r="W11" s="14">
        <v>0.17224649046519699</v>
      </c>
      <c r="X11" s="14">
        <v>0.141298689263054</v>
      </c>
      <c r="Y11" s="14">
        <v>0.121711622578144</v>
      </c>
      <c r="Z11" s="14">
        <v>0.22586004133953799</v>
      </c>
      <c r="AA11" s="14"/>
      <c r="AB11" s="14">
        <v>9.3533983220941599E-2</v>
      </c>
      <c r="AC11" s="14">
        <v>0.23485697916846901</v>
      </c>
      <c r="AD11" s="14">
        <v>0.177435372937262</v>
      </c>
      <c r="AE11" s="14"/>
      <c r="AF11" s="14">
        <v>0.122140463105906</v>
      </c>
      <c r="AG11" s="14">
        <v>0.20713319571234901</v>
      </c>
      <c r="AH11" s="14">
        <v>0.34849152883773599</v>
      </c>
      <c r="AI11" s="14">
        <v>0.198620764291735</v>
      </c>
      <c r="AJ11" s="14"/>
      <c r="AK11" s="14">
        <v>0.13673518752532701</v>
      </c>
      <c r="AL11" s="14">
        <v>0.188622530084364</v>
      </c>
      <c r="AM11" s="14">
        <v>0.21170366513495001</v>
      </c>
      <c r="AN11" s="14">
        <v>0.15449142970791499</v>
      </c>
      <c r="AO11" s="14"/>
      <c r="AP11" s="14">
        <v>8.2804152580338297E-2</v>
      </c>
      <c r="AQ11" s="14">
        <v>0.17705262535219399</v>
      </c>
      <c r="AR11" s="14">
        <v>0.201483604063456</v>
      </c>
      <c r="AS11" s="14"/>
      <c r="AT11" s="14">
        <v>0.121297514989907</v>
      </c>
      <c r="AU11" s="14">
        <v>0.21884105430352799</v>
      </c>
      <c r="AV11" s="14">
        <v>0.17306666693726699</v>
      </c>
      <c r="AW11" s="14"/>
      <c r="AX11" s="14">
        <v>0.117541789274018</v>
      </c>
      <c r="AY11" s="14">
        <v>0.18618805803928901</v>
      </c>
      <c r="AZ11" s="14">
        <v>0.181201612763844</v>
      </c>
      <c r="BA11" s="14"/>
      <c r="BB11" s="14">
        <v>0.146125406279313</v>
      </c>
      <c r="BC11" s="14">
        <v>0.17516817495888901</v>
      </c>
      <c r="BD11" s="14"/>
      <c r="BE11" s="14">
        <v>0.16169937934183001</v>
      </c>
      <c r="BF11" s="14">
        <v>0.19898864520376899</v>
      </c>
      <c r="BG11" s="14"/>
      <c r="BH11" s="14">
        <v>0.171827523883822</v>
      </c>
      <c r="BI11" s="14">
        <v>0.175795169720661</v>
      </c>
    </row>
    <row r="12" spans="2:61" x14ac:dyDescent="0.35">
      <c r="B12" s="15" t="s">
        <v>338</v>
      </c>
      <c r="C12" s="14">
        <v>0.191426996792286</v>
      </c>
      <c r="D12" s="14">
        <v>0.233212086489679</v>
      </c>
      <c r="E12" s="14">
        <v>0.15531851339206701</v>
      </c>
      <c r="F12" s="14"/>
      <c r="G12" s="14">
        <v>0.14302913393872199</v>
      </c>
      <c r="H12" s="14">
        <v>0.16386579279475499</v>
      </c>
      <c r="I12" s="14">
        <v>0.251809375892252</v>
      </c>
      <c r="J12" s="14">
        <v>0.17799265343825399</v>
      </c>
      <c r="K12" s="14">
        <v>0.19997422107083099</v>
      </c>
      <c r="L12" s="14">
        <v>0.19574557825473099</v>
      </c>
      <c r="M12" s="14"/>
      <c r="N12" s="14">
        <v>0.27787974831367701</v>
      </c>
      <c r="O12" s="14">
        <v>0.173991147745955</v>
      </c>
      <c r="P12" s="14"/>
      <c r="Q12" s="14">
        <v>8.6231489206189393E-2</v>
      </c>
      <c r="R12" s="14">
        <v>0.123966342354198</v>
      </c>
      <c r="S12" s="14">
        <v>0.15022585765722901</v>
      </c>
      <c r="T12" s="14">
        <v>0.16991189066045001</v>
      </c>
      <c r="U12" s="14">
        <v>0.22041059598662599</v>
      </c>
      <c r="V12" s="14">
        <v>0.174709944601117</v>
      </c>
      <c r="W12" s="14">
        <v>0.220382421004502</v>
      </c>
      <c r="X12" s="14">
        <v>0.25737402853991997</v>
      </c>
      <c r="Y12" s="14">
        <v>0.28370855777332199</v>
      </c>
      <c r="Z12" s="14">
        <v>0.16062784814085701</v>
      </c>
      <c r="AA12" s="14"/>
      <c r="AB12" s="14">
        <v>8.2904629179400502E-2</v>
      </c>
      <c r="AC12" s="14">
        <v>0.166697334915968</v>
      </c>
      <c r="AD12" s="14">
        <v>0.31738486218654199</v>
      </c>
      <c r="AE12" s="14"/>
      <c r="AF12" s="14">
        <v>0.112752259681713</v>
      </c>
      <c r="AG12" s="14">
        <v>0.28015206444826701</v>
      </c>
      <c r="AH12" s="14">
        <v>0.18126482948054501</v>
      </c>
      <c r="AI12" s="14">
        <v>0.17300167484071399</v>
      </c>
      <c r="AJ12" s="14"/>
      <c r="AK12" s="14">
        <v>8.1024203282500901E-2</v>
      </c>
      <c r="AL12" s="14">
        <v>0.30649181740808101</v>
      </c>
      <c r="AM12" s="14">
        <v>0.226452848610317</v>
      </c>
      <c r="AN12" s="14">
        <v>9.3421238838649695E-2</v>
      </c>
      <c r="AO12" s="14"/>
      <c r="AP12" s="14">
        <v>6.3214158788071406E-2</v>
      </c>
      <c r="AQ12" s="14">
        <v>0.114642061466031</v>
      </c>
      <c r="AR12" s="14">
        <v>0.32199146858624</v>
      </c>
      <c r="AS12" s="14"/>
      <c r="AT12" s="14">
        <v>0.17718437322303701</v>
      </c>
      <c r="AU12" s="14">
        <v>0.17269277647366599</v>
      </c>
      <c r="AV12" s="14">
        <v>0.32358003868843399</v>
      </c>
      <c r="AW12" s="14"/>
      <c r="AX12" s="14">
        <v>9.0160679951825501E-2</v>
      </c>
      <c r="AY12" s="14">
        <v>0.14899354573870199</v>
      </c>
      <c r="AZ12" s="14">
        <v>0.31786446495185</v>
      </c>
      <c r="BA12" s="14"/>
      <c r="BB12" s="14">
        <v>0.19074854808373501</v>
      </c>
      <c r="BC12" s="14">
        <v>0.20754752646767499</v>
      </c>
      <c r="BD12" s="14"/>
      <c r="BE12" s="14">
        <v>0.19095265235412101</v>
      </c>
      <c r="BF12" s="14">
        <v>0.19228837357558101</v>
      </c>
      <c r="BG12" s="14"/>
      <c r="BH12" s="14">
        <v>0.20010140140726401</v>
      </c>
      <c r="BI12" s="14">
        <v>0.18904944660191</v>
      </c>
    </row>
    <row r="13" spans="2:61" x14ac:dyDescent="0.35">
      <c r="B13" s="15" t="s">
        <v>86</v>
      </c>
      <c r="C13" s="20">
        <v>0.11508500053767901</v>
      </c>
      <c r="D13" s="20">
        <v>9.8818277833086096E-2</v>
      </c>
      <c r="E13" s="20">
        <v>0.130583648217694</v>
      </c>
      <c r="F13" s="20"/>
      <c r="G13" s="20">
        <v>0.126259843619908</v>
      </c>
      <c r="H13" s="20">
        <v>8.4089820829858594E-2</v>
      </c>
      <c r="I13" s="20">
        <v>0.11828019059633001</v>
      </c>
      <c r="J13" s="20">
        <v>0.13490957058396399</v>
      </c>
      <c r="K13" s="20">
        <v>0.106557470846028</v>
      </c>
      <c r="L13" s="20">
        <v>0.125164736522442</v>
      </c>
      <c r="M13" s="20"/>
      <c r="N13" s="20">
        <v>3.5888421178288298E-2</v>
      </c>
      <c r="O13" s="20">
        <v>0.13105741990427899</v>
      </c>
      <c r="P13" s="20"/>
      <c r="Q13" s="20">
        <v>0.162385998024103</v>
      </c>
      <c r="R13" s="20">
        <v>0.15428833416899901</v>
      </c>
      <c r="S13" s="20">
        <v>0.125365176053369</v>
      </c>
      <c r="T13" s="20">
        <v>7.6834361584560001E-2</v>
      </c>
      <c r="U13" s="20">
        <v>4.5758321150577499E-2</v>
      </c>
      <c r="V13" s="20">
        <v>7.9230904569892693E-2</v>
      </c>
      <c r="W13" s="20">
        <v>0.157358151819007</v>
      </c>
      <c r="X13" s="20">
        <v>0.13965834827364501</v>
      </c>
      <c r="Y13" s="20">
        <v>3.5957009606870302E-2</v>
      </c>
      <c r="Z13" s="20">
        <v>0.23534450952826599</v>
      </c>
      <c r="AA13" s="20"/>
      <c r="AB13" s="20">
        <v>9.47895966736505E-2</v>
      </c>
      <c r="AC13" s="20">
        <v>9.1025433213027904E-2</v>
      </c>
      <c r="AD13" s="20">
        <v>9.9650442024550395E-2</v>
      </c>
      <c r="AE13" s="20"/>
      <c r="AF13" s="20">
        <v>8.8756900587861898E-2</v>
      </c>
      <c r="AG13" s="20">
        <v>0.105928915678314</v>
      </c>
      <c r="AH13" s="20">
        <v>9.2357687807651301E-2</v>
      </c>
      <c r="AI13" s="20">
        <v>0.190374260946334</v>
      </c>
      <c r="AJ13" s="20"/>
      <c r="AK13" s="20">
        <v>8.9033953845244498E-2</v>
      </c>
      <c r="AL13" s="20">
        <v>8.7752385072224506E-2</v>
      </c>
      <c r="AM13" s="20">
        <v>0.12920119827436399</v>
      </c>
      <c r="AN13" s="20">
        <v>0.32238653470515499</v>
      </c>
      <c r="AO13" s="20"/>
      <c r="AP13" s="20">
        <v>6.8529059042109403E-2</v>
      </c>
      <c r="AQ13" s="20">
        <v>9.3514310995573502E-2</v>
      </c>
      <c r="AR13" s="20">
        <v>9.53606381524707E-2</v>
      </c>
      <c r="AS13" s="20"/>
      <c r="AT13" s="20">
        <v>5.9664992455933999E-2</v>
      </c>
      <c r="AU13" s="20">
        <v>9.8032754216744303E-2</v>
      </c>
      <c r="AV13" s="20">
        <v>8.63004781774937E-2</v>
      </c>
      <c r="AW13" s="20"/>
      <c r="AX13" s="20">
        <v>6.5105122396979007E-2</v>
      </c>
      <c r="AY13" s="20">
        <v>0.111736340776784</v>
      </c>
      <c r="AZ13" s="20">
        <v>7.8037090958485794E-2</v>
      </c>
      <c r="BA13" s="20"/>
      <c r="BB13" s="20">
        <v>4.2731570859858098E-2</v>
      </c>
      <c r="BC13" s="20">
        <v>0.12374374224368399</v>
      </c>
      <c r="BD13" s="20"/>
      <c r="BE13" s="20">
        <v>7.3526737156317301E-2</v>
      </c>
      <c r="BF13" s="20">
        <v>0.19055194048794599</v>
      </c>
      <c r="BG13" s="20"/>
      <c r="BH13" s="20">
        <v>0.14362749372480599</v>
      </c>
      <c r="BI13" s="20">
        <v>0.107261845736522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0.145878303355958</v>
      </c>
      <c r="D9" s="14">
        <v>0.15204849674677001</v>
      </c>
      <c r="E9" s="14">
        <v>0.141440680698702</v>
      </c>
      <c r="F9" s="14"/>
      <c r="G9" s="14">
        <v>0.17163316710187099</v>
      </c>
      <c r="H9" s="14">
        <v>0.19227376266507101</v>
      </c>
      <c r="I9" s="14">
        <v>0.15684241735773599</v>
      </c>
      <c r="J9" s="14">
        <v>0.11716608873928</v>
      </c>
      <c r="K9" s="14">
        <v>0.124059491716157</v>
      </c>
      <c r="L9" s="14">
        <v>0.10673655187536001</v>
      </c>
      <c r="M9" s="14"/>
      <c r="N9" s="14">
        <v>0.180790168546865</v>
      </c>
      <c r="O9" s="14">
        <v>0.13883725491409499</v>
      </c>
      <c r="P9" s="14"/>
      <c r="Q9" s="14">
        <v>0.15512031539923701</v>
      </c>
      <c r="R9" s="14">
        <v>0.173691189330236</v>
      </c>
      <c r="S9" s="14">
        <v>0.126024047800288</v>
      </c>
      <c r="T9" s="14">
        <v>0.12446620204313</v>
      </c>
      <c r="U9" s="14">
        <v>0.16333650168577299</v>
      </c>
      <c r="V9" s="14">
        <v>0.136653608001748</v>
      </c>
      <c r="W9" s="14">
        <v>0.10794341376500401</v>
      </c>
      <c r="X9" s="14">
        <v>0.16231329268246</v>
      </c>
      <c r="Y9" s="14">
        <v>0.15818887068908699</v>
      </c>
      <c r="Z9" s="14">
        <v>7.2847713281014498E-2</v>
      </c>
      <c r="AA9" s="14"/>
      <c r="AB9" s="14">
        <v>0.22876660061374399</v>
      </c>
      <c r="AC9" s="14">
        <v>0.113645313501685</v>
      </c>
      <c r="AD9" s="14">
        <v>0.117989542829216</v>
      </c>
      <c r="AE9" s="14"/>
      <c r="AF9" s="14">
        <v>0.23204557012730501</v>
      </c>
      <c r="AG9" s="14">
        <v>0.101369175336568</v>
      </c>
      <c r="AH9" s="14">
        <v>1.87727239464014E-2</v>
      </c>
      <c r="AI9" s="14">
        <v>6.8865855618829297E-2</v>
      </c>
      <c r="AJ9" s="14"/>
      <c r="AK9" s="14">
        <v>0.230081400826879</v>
      </c>
      <c r="AL9" s="14">
        <v>0.119511536771837</v>
      </c>
      <c r="AM9" s="14">
        <v>6.0133392444091799E-2</v>
      </c>
      <c r="AN9" s="14">
        <v>8.7013610170906294E-2</v>
      </c>
      <c r="AO9" s="14"/>
      <c r="AP9" s="14">
        <v>0.36393755569103697</v>
      </c>
      <c r="AQ9" s="14">
        <v>0.14151099655756799</v>
      </c>
      <c r="AR9" s="14">
        <v>9.4220310032319093E-2</v>
      </c>
      <c r="AS9" s="14"/>
      <c r="AT9" s="14">
        <v>0.26243609593551598</v>
      </c>
      <c r="AU9" s="14">
        <v>0.11630019394789599</v>
      </c>
      <c r="AV9" s="14">
        <v>7.7757953945522304E-2</v>
      </c>
      <c r="AW9" s="14"/>
      <c r="AX9" s="14">
        <v>0.28824925847480298</v>
      </c>
      <c r="AY9" s="14">
        <v>0.13377677705968599</v>
      </c>
      <c r="AZ9" s="14">
        <v>0.118917508578422</v>
      </c>
      <c r="BA9" s="14"/>
      <c r="BB9" s="14">
        <v>0.19648572983210699</v>
      </c>
      <c r="BC9" s="14">
        <v>0.126798890861023</v>
      </c>
      <c r="BD9" s="14"/>
      <c r="BE9" s="14">
        <v>0.17445964710422401</v>
      </c>
      <c r="BF9" s="14">
        <v>9.3976554417246005E-2</v>
      </c>
      <c r="BG9" s="14"/>
      <c r="BH9" s="14">
        <v>0.13687105959408299</v>
      </c>
      <c r="BI9" s="14">
        <v>0.148347080761594</v>
      </c>
    </row>
    <row r="10" spans="2:61" x14ac:dyDescent="0.35">
      <c r="B10" s="15" t="s">
        <v>335</v>
      </c>
      <c r="C10" s="14">
        <v>0.27903763870757903</v>
      </c>
      <c r="D10" s="14">
        <v>0.26397503397643501</v>
      </c>
      <c r="E10" s="14">
        <v>0.29266205202815798</v>
      </c>
      <c r="F10" s="14"/>
      <c r="G10" s="14">
        <v>0.29592579683874998</v>
      </c>
      <c r="H10" s="14">
        <v>0.26796885189865999</v>
      </c>
      <c r="I10" s="14">
        <v>0.29203858347563799</v>
      </c>
      <c r="J10" s="14">
        <v>0.27149866209343998</v>
      </c>
      <c r="K10" s="14">
        <v>0.28210147570506</v>
      </c>
      <c r="L10" s="14">
        <v>0.268894063568479</v>
      </c>
      <c r="M10" s="14"/>
      <c r="N10" s="14">
        <v>0.27876359971665499</v>
      </c>
      <c r="O10" s="14">
        <v>0.279092907075496</v>
      </c>
      <c r="P10" s="14"/>
      <c r="Q10" s="14">
        <v>0.250039715779242</v>
      </c>
      <c r="R10" s="14">
        <v>0.23824860653855801</v>
      </c>
      <c r="S10" s="14">
        <v>0.26021933225772498</v>
      </c>
      <c r="T10" s="14">
        <v>0.25300633237150699</v>
      </c>
      <c r="U10" s="14">
        <v>0.29354958316997098</v>
      </c>
      <c r="V10" s="14">
        <v>0.29788091143158202</v>
      </c>
      <c r="W10" s="14">
        <v>0.29843516033523299</v>
      </c>
      <c r="X10" s="14">
        <v>0.250457163344041</v>
      </c>
      <c r="Y10" s="14">
        <v>0.35203083957806203</v>
      </c>
      <c r="Z10" s="14">
        <v>0.23976401525751501</v>
      </c>
      <c r="AA10" s="14"/>
      <c r="AB10" s="14">
        <v>0.33845918346003201</v>
      </c>
      <c r="AC10" s="14">
        <v>0.28172402157983001</v>
      </c>
      <c r="AD10" s="14">
        <v>0.26397104737663601</v>
      </c>
      <c r="AE10" s="14"/>
      <c r="AF10" s="14">
        <v>0.32635365406585898</v>
      </c>
      <c r="AG10" s="14">
        <v>0.259306449658052</v>
      </c>
      <c r="AH10" s="14">
        <v>0.18278451097985501</v>
      </c>
      <c r="AI10" s="14">
        <v>0.24932858435104899</v>
      </c>
      <c r="AJ10" s="14"/>
      <c r="AK10" s="14">
        <v>0.33935254576102603</v>
      </c>
      <c r="AL10" s="14">
        <v>0.25525092972236901</v>
      </c>
      <c r="AM10" s="14">
        <v>0.28472287678545899</v>
      </c>
      <c r="AN10" s="14">
        <v>0.16254129185566299</v>
      </c>
      <c r="AO10" s="14"/>
      <c r="AP10" s="14">
        <v>0.31597780849349799</v>
      </c>
      <c r="AQ10" s="14">
        <v>0.37070941131500801</v>
      </c>
      <c r="AR10" s="14">
        <v>0.20928009021517999</v>
      </c>
      <c r="AS10" s="14"/>
      <c r="AT10" s="14">
        <v>0.29867428246153299</v>
      </c>
      <c r="AU10" s="14">
        <v>0.281125757949656</v>
      </c>
      <c r="AV10" s="14">
        <v>0.26063753527741201</v>
      </c>
      <c r="AW10" s="14"/>
      <c r="AX10" s="14">
        <v>0.350193728132218</v>
      </c>
      <c r="AY10" s="14">
        <v>0.308054593697972</v>
      </c>
      <c r="AZ10" s="14">
        <v>0.21534124039095601</v>
      </c>
      <c r="BA10" s="14"/>
      <c r="BB10" s="14">
        <v>0.31183481373993999</v>
      </c>
      <c r="BC10" s="14">
        <v>0.27617508521801998</v>
      </c>
      <c r="BD10" s="14"/>
      <c r="BE10" s="14">
        <v>0.28779368527210802</v>
      </c>
      <c r="BF10" s="14">
        <v>0.26313726206711902</v>
      </c>
      <c r="BG10" s="14"/>
      <c r="BH10" s="14">
        <v>0.27580416849528699</v>
      </c>
      <c r="BI10" s="14">
        <v>0.27992389408302298</v>
      </c>
    </row>
    <row r="11" spans="2:61" x14ac:dyDescent="0.35">
      <c r="B11" s="15" t="s">
        <v>337</v>
      </c>
      <c r="C11" s="14">
        <v>0.222509199306785</v>
      </c>
      <c r="D11" s="14">
        <v>0.22653934986736801</v>
      </c>
      <c r="E11" s="14">
        <v>0.215012466840171</v>
      </c>
      <c r="F11" s="14"/>
      <c r="G11" s="14">
        <v>0.23711470793964701</v>
      </c>
      <c r="H11" s="14">
        <v>0.23483069788071401</v>
      </c>
      <c r="I11" s="14">
        <v>0.24811769412448301</v>
      </c>
      <c r="J11" s="14">
        <v>0.19988490376535101</v>
      </c>
      <c r="K11" s="14">
        <v>0.22624042891662999</v>
      </c>
      <c r="L11" s="14">
        <v>0.18732089025003501</v>
      </c>
      <c r="M11" s="14"/>
      <c r="N11" s="14">
        <v>0.15486912866306299</v>
      </c>
      <c r="O11" s="14">
        <v>0.23615089422652799</v>
      </c>
      <c r="P11" s="14"/>
      <c r="Q11" s="14">
        <v>0.156688128905314</v>
      </c>
      <c r="R11" s="14">
        <v>0.267387406354896</v>
      </c>
      <c r="S11" s="14">
        <v>0.28893990349159598</v>
      </c>
      <c r="T11" s="14">
        <v>0.32382908548537598</v>
      </c>
      <c r="U11" s="14">
        <v>7.5568970458488094E-2</v>
      </c>
      <c r="V11" s="14">
        <v>0.24970888605334099</v>
      </c>
      <c r="W11" s="14">
        <v>0.23601279113777199</v>
      </c>
      <c r="X11" s="14">
        <v>0.16268814202602</v>
      </c>
      <c r="Y11" s="14">
        <v>0.14605486606951701</v>
      </c>
      <c r="Z11" s="14">
        <v>0.23293823128545599</v>
      </c>
      <c r="AA11" s="14"/>
      <c r="AB11" s="14">
        <v>0.21804545974984599</v>
      </c>
      <c r="AC11" s="14">
        <v>0.28594755550754303</v>
      </c>
      <c r="AD11" s="14">
        <v>0.18925660776855199</v>
      </c>
      <c r="AE11" s="14"/>
      <c r="AF11" s="14">
        <v>0.20563548085547101</v>
      </c>
      <c r="AG11" s="14">
        <v>0.21370384831028499</v>
      </c>
      <c r="AH11" s="14">
        <v>0.39065397403916002</v>
      </c>
      <c r="AI11" s="14">
        <v>0.26524671108861297</v>
      </c>
      <c r="AJ11" s="14"/>
      <c r="AK11" s="14">
        <v>0.21413929202180099</v>
      </c>
      <c r="AL11" s="14">
        <v>0.21569239317661101</v>
      </c>
      <c r="AM11" s="14">
        <v>0.22159432536239801</v>
      </c>
      <c r="AN11" s="14">
        <v>0.33463732442962602</v>
      </c>
      <c r="AO11" s="14"/>
      <c r="AP11" s="14">
        <v>0.156018669326288</v>
      </c>
      <c r="AQ11" s="14">
        <v>0.250123556071217</v>
      </c>
      <c r="AR11" s="14">
        <v>0.23640409425870401</v>
      </c>
      <c r="AS11" s="14"/>
      <c r="AT11" s="14">
        <v>0.17730413655312599</v>
      </c>
      <c r="AU11" s="14">
        <v>0.24995881318378901</v>
      </c>
      <c r="AV11" s="14">
        <v>0.22563423456187001</v>
      </c>
      <c r="AW11" s="14"/>
      <c r="AX11" s="14">
        <v>0.139077386872655</v>
      </c>
      <c r="AY11" s="14">
        <v>0.23971279208482499</v>
      </c>
      <c r="AZ11" s="14">
        <v>0.23951363696403</v>
      </c>
      <c r="BA11" s="14"/>
      <c r="BB11" s="14">
        <v>0.16179575104189101</v>
      </c>
      <c r="BC11" s="14">
        <v>0.22391456130687401</v>
      </c>
      <c r="BD11" s="14"/>
      <c r="BE11" s="14">
        <v>0.22851216412997</v>
      </c>
      <c r="BF11" s="14">
        <v>0.211608229223468</v>
      </c>
      <c r="BG11" s="14"/>
      <c r="BH11" s="14">
        <v>0.22051724217740201</v>
      </c>
      <c r="BI11" s="14">
        <v>0.22305517084747301</v>
      </c>
    </row>
    <row r="12" spans="2:61" x14ac:dyDescent="0.35">
      <c r="B12" s="15" t="s">
        <v>338</v>
      </c>
      <c r="C12" s="14">
        <v>0.224130544219143</v>
      </c>
      <c r="D12" s="14">
        <v>0.26227535531819901</v>
      </c>
      <c r="E12" s="14">
        <v>0.191543295936627</v>
      </c>
      <c r="F12" s="14"/>
      <c r="G12" s="14">
        <v>0.18164625047468899</v>
      </c>
      <c r="H12" s="14">
        <v>0.21405179009595299</v>
      </c>
      <c r="I12" s="14">
        <v>0.19087536891865201</v>
      </c>
      <c r="J12" s="14">
        <v>0.23881637677655501</v>
      </c>
      <c r="K12" s="14">
        <v>0.255317439741098</v>
      </c>
      <c r="L12" s="14">
        <v>0.26708394139782499</v>
      </c>
      <c r="M12" s="14"/>
      <c r="N12" s="14">
        <v>0.33824292211302998</v>
      </c>
      <c r="O12" s="14">
        <v>0.20111628313130001</v>
      </c>
      <c r="P12" s="14"/>
      <c r="Q12" s="14">
        <v>0.113683759364175</v>
      </c>
      <c r="R12" s="14">
        <v>0.16060481522734599</v>
      </c>
      <c r="S12" s="14">
        <v>0.259428950275786</v>
      </c>
      <c r="T12" s="14">
        <v>0.23445565365950899</v>
      </c>
      <c r="U12" s="14">
        <v>0.25788419687608899</v>
      </c>
      <c r="V12" s="14">
        <v>0.24348971006849901</v>
      </c>
      <c r="W12" s="14">
        <v>0.21680849717593001</v>
      </c>
      <c r="X12" s="14">
        <v>0.33128169307039002</v>
      </c>
      <c r="Y12" s="14">
        <v>0.29000033623120403</v>
      </c>
      <c r="Z12" s="14">
        <v>0.149542288470568</v>
      </c>
      <c r="AA12" s="14"/>
      <c r="AB12" s="14">
        <v>0.12994665822581999</v>
      </c>
      <c r="AC12" s="14">
        <v>0.23761532597350701</v>
      </c>
      <c r="AD12" s="14">
        <v>0.30869621257610202</v>
      </c>
      <c r="AE12" s="14"/>
      <c r="AF12" s="14">
        <v>0.14887971869773101</v>
      </c>
      <c r="AG12" s="14">
        <v>0.29670024722495297</v>
      </c>
      <c r="AH12" s="14">
        <v>0.25163907331943602</v>
      </c>
      <c r="AI12" s="14">
        <v>0.229676814493704</v>
      </c>
      <c r="AJ12" s="14"/>
      <c r="AK12" s="14">
        <v>0.12998784741805899</v>
      </c>
      <c r="AL12" s="14">
        <v>0.29586725383183499</v>
      </c>
      <c r="AM12" s="14">
        <v>0.28098955117350599</v>
      </c>
      <c r="AN12" s="14">
        <v>9.3421238838649695E-2</v>
      </c>
      <c r="AO12" s="14"/>
      <c r="AP12" s="14">
        <v>9.8857601566392797E-2</v>
      </c>
      <c r="AQ12" s="14">
        <v>0.149180624192087</v>
      </c>
      <c r="AR12" s="14">
        <v>0.34472509790452799</v>
      </c>
      <c r="AS12" s="14"/>
      <c r="AT12" s="14">
        <v>0.19335275112121</v>
      </c>
      <c r="AU12" s="14">
        <v>0.24279024074027999</v>
      </c>
      <c r="AV12" s="14">
        <v>0.30803163428521702</v>
      </c>
      <c r="AW12" s="14"/>
      <c r="AX12" s="14">
        <v>0.139993717457668</v>
      </c>
      <c r="AY12" s="14">
        <v>0.19061299491001599</v>
      </c>
      <c r="AZ12" s="14">
        <v>0.33917876630604099</v>
      </c>
      <c r="BA12" s="14"/>
      <c r="BB12" s="14">
        <v>0.27608198517132099</v>
      </c>
      <c r="BC12" s="14">
        <v>0.23639929132079901</v>
      </c>
      <c r="BD12" s="14"/>
      <c r="BE12" s="14">
        <v>0.22897133653224599</v>
      </c>
      <c r="BF12" s="14">
        <v>0.21533999925694799</v>
      </c>
      <c r="BG12" s="14"/>
      <c r="BH12" s="14">
        <v>0.19924832796264899</v>
      </c>
      <c r="BI12" s="14">
        <v>0.230950461046108</v>
      </c>
    </row>
    <row r="13" spans="2:61" x14ac:dyDescent="0.35">
      <c r="B13" s="15" t="s">
        <v>86</v>
      </c>
      <c r="C13" s="20">
        <v>0.128444314410534</v>
      </c>
      <c r="D13" s="20">
        <v>9.5161764091228798E-2</v>
      </c>
      <c r="E13" s="20">
        <v>0.15934150449634299</v>
      </c>
      <c r="F13" s="20"/>
      <c r="G13" s="20">
        <v>0.113680077645043</v>
      </c>
      <c r="H13" s="20">
        <v>9.0874897459602602E-2</v>
      </c>
      <c r="I13" s="20">
        <v>0.112125936123491</v>
      </c>
      <c r="J13" s="20">
        <v>0.172633968625375</v>
      </c>
      <c r="K13" s="20">
        <v>0.112281163921055</v>
      </c>
      <c r="L13" s="20">
        <v>0.16996455290830101</v>
      </c>
      <c r="M13" s="20"/>
      <c r="N13" s="20">
        <v>4.7334180960387502E-2</v>
      </c>
      <c r="O13" s="20">
        <v>0.14480266065258099</v>
      </c>
      <c r="P13" s="20"/>
      <c r="Q13" s="20">
        <v>0.32446808055203202</v>
      </c>
      <c r="R13" s="20">
        <v>0.16006798254896401</v>
      </c>
      <c r="S13" s="20">
        <v>6.53877661746044E-2</v>
      </c>
      <c r="T13" s="20">
        <v>6.4242726440478598E-2</v>
      </c>
      <c r="U13" s="20">
        <v>0.209660747809678</v>
      </c>
      <c r="V13" s="20">
        <v>7.2266884444829094E-2</v>
      </c>
      <c r="W13" s="20">
        <v>0.140800137586061</v>
      </c>
      <c r="X13" s="20">
        <v>9.32597088770898E-2</v>
      </c>
      <c r="Y13" s="20">
        <v>5.3725087432129601E-2</v>
      </c>
      <c r="Z13" s="20">
        <v>0.30490775170544598</v>
      </c>
      <c r="AA13" s="20"/>
      <c r="AB13" s="20">
        <v>8.4782097950558105E-2</v>
      </c>
      <c r="AC13" s="20">
        <v>8.1067783437434496E-2</v>
      </c>
      <c r="AD13" s="20">
        <v>0.12008658944949401</v>
      </c>
      <c r="AE13" s="20"/>
      <c r="AF13" s="20">
        <v>8.7085576253634001E-2</v>
      </c>
      <c r="AG13" s="20">
        <v>0.12892027947014201</v>
      </c>
      <c r="AH13" s="20">
        <v>0.15614971771514699</v>
      </c>
      <c r="AI13" s="20">
        <v>0.18688203444780499</v>
      </c>
      <c r="AJ13" s="20"/>
      <c r="AK13" s="20">
        <v>8.6438913972235798E-2</v>
      </c>
      <c r="AL13" s="20">
        <v>0.113677886497349</v>
      </c>
      <c r="AM13" s="20">
        <v>0.15255985423454399</v>
      </c>
      <c r="AN13" s="20">
        <v>0.32238653470515499</v>
      </c>
      <c r="AO13" s="20"/>
      <c r="AP13" s="20">
        <v>6.5208364922784701E-2</v>
      </c>
      <c r="AQ13" s="20">
        <v>8.8475411864119696E-2</v>
      </c>
      <c r="AR13" s="20">
        <v>0.115370407589269</v>
      </c>
      <c r="AS13" s="20"/>
      <c r="AT13" s="20">
        <v>6.82327339286143E-2</v>
      </c>
      <c r="AU13" s="20">
        <v>0.109824994178378</v>
      </c>
      <c r="AV13" s="20">
        <v>0.127938641929978</v>
      </c>
      <c r="AW13" s="20"/>
      <c r="AX13" s="20">
        <v>8.2485909062656099E-2</v>
      </c>
      <c r="AY13" s="20">
        <v>0.127842842247501</v>
      </c>
      <c r="AZ13" s="20">
        <v>8.7048847760551107E-2</v>
      </c>
      <c r="BA13" s="20"/>
      <c r="BB13" s="20">
        <v>5.3801720214741902E-2</v>
      </c>
      <c r="BC13" s="20">
        <v>0.136712171293284</v>
      </c>
      <c r="BD13" s="20"/>
      <c r="BE13" s="20">
        <v>8.0263166961452803E-2</v>
      </c>
      <c r="BF13" s="20">
        <v>0.21593795503521901</v>
      </c>
      <c r="BG13" s="20"/>
      <c r="BH13" s="20">
        <v>0.16755920177057901</v>
      </c>
      <c r="BI13" s="20">
        <v>0.11772339326180099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0.16541329099988999</v>
      </c>
      <c r="D9" s="14">
        <v>0.18952932229765501</v>
      </c>
      <c r="E9" s="14">
        <v>0.14499119519275799</v>
      </c>
      <c r="F9" s="14"/>
      <c r="G9" s="14">
        <v>0.12913906431953301</v>
      </c>
      <c r="H9" s="14">
        <v>0.18361320656746</v>
      </c>
      <c r="I9" s="14">
        <v>0.142038386777566</v>
      </c>
      <c r="J9" s="14">
        <v>0.16749357352449201</v>
      </c>
      <c r="K9" s="14">
        <v>0.17260251905385399</v>
      </c>
      <c r="L9" s="14">
        <v>0.19149203188060401</v>
      </c>
      <c r="M9" s="14"/>
      <c r="N9" s="14">
        <v>0.183812184669611</v>
      </c>
      <c r="O9" s="14">
        <v>0.161702589755577</v>
      </c>
      <c r="P9" s="14"/>
      <c r="Q9" s="14">
        <v>0.14966581698453901</v>
      </c>
      <c r="R9" s="14">
        <v>0.165705217499001</v>
      </c>
      <c r="S9" s="14">
        <v>0.15272329706635601</v>
      </c>
      <c r="T9" s="14">
        <v>0.14450585349394399</v>
      </c>
      <c r="U9" s="14">
        <v>0.16423734086067901</v>
      </c>
      <c r="V9" s="14">
        <v>0.26831460345709401</v>
      </c>
      <c r="W9" s="14">
        <v>0.17493820795796999</v>
      </c>
      <c r="X9" s="14">
        <v>7.7080858977208705E-2</v>
      </c>
      <c r="Y9" s="14">
        <v>0.16407882272246599</v>
      </c>
      <c r="Z9" s="14">
        <v>8.6466640369490103E-2</v>
      </c>
      <c r="AA9" s="14"/>
      <c r="AB9" s="14">
        <v>0.26629649527688098</v>
      </c>
      <c r="AC9" s="14">
        <v>0.112884316185558</v>
      </c>
      <c r="AD9" s="14">
        <v>0.141132915969888</v>
      </c>
      <c r="AE9" s="14"/>
      <c r="AF9" s="14">
        <v>0.261155636484173</v>
      </c>
      <c r="AG9" s="14">
        <v>0.11805916383435</v>
      </c>
      <c r="AH9" s="14">
        <v>7.7603788311600599E-2</v>
      </c>
      <c r="AI9" s="14">
        <v>6.7975881392541807E-2</v>
      </c>
      <c r="AJ9" s="14"/>
      <c r="AK9" s="14">
        <v>0.26568245159755999</v>
      </c>
      <c r="AL9" s="14">
        <v>0.115831903890074</v>
      </c>
      <c r="AM9" s="14">
        <v>6.75997296933738E-2</v>
      </c>
      <c r="AN9" s="14">
        <v>0.17911917664093799</v>
      </c>
      <c r="AO9" s="14"/>
      <c r="AP9" s="14">
        <v>0.34680249288803799</v>
      </c>
      <c r="AQ9" s="14">
        <v>0.17903773063192999</v>
      </c>
      <c r="AR9" s="14">
        <v>0.113154112836613</v>
      </c>
      <c r="AS9" s="14"/>
      <c r="AT9" s="14">
        <v>0.304935773220183</v>
      </c>
      <c r="AU9" s="14">
        <v>0.12225157791925501</v>
      </c>
      <c r="AV9" s="14">
        <v>9.8894545732244196E-2</v>
      </c>
      <c r="AW9" s="14"/>
      <c r="AX9" s="14">
        <v>0.38730766443140002</v>
      </c>
      <c r="AY9" s="14">
        <v>0.14474870279220201</v>
      </c>
      <c r="AZ9" s="14">
        <v>0.118984127546515</v>
      </c>
      <c r="BA9" s="14"/>
      <c r="BB9" s="14">
        <v>0.18562119677695799</v>
      </c>
      <c r="BC9" s="14">
        <v>0.16011787278275899</v>
      </c>
      <c r="BD9" s="14"/>
      <c r="BE9" s="14">
        <v>0.18882310310195599</v>
      </c>
      <c r="BF9" s="14">
        <v>0.122902686840575</v>
      </c>
      <c r="BG9" s="14"/>
      <c r="BH9" s="14">
        <v>0.15821832707223099</v>
      </c>
      <c r="BI9" s="14">
        <v>0.16738534425486701</v>
      </c>
    </row>
    <row r="10" spans="2:61" x14ac:dyDescent="0.35">
      <c r="B10" s="15" t="s">
        <v>335</v>
      </c>
      <c r="C10" s="14">
        <v>0.27295019069442</v>
      </c>
      <c r="D10" s="14">
        <v>0.23930065099376699</v>
      </c>
      <c r="E10" s="14">
        <v>0.30174893068353797</v>
      </c>
      <c r="F10" s="14"/>
      <c r="G10" s="14">
        <v>0.262234322597104</v>
      </c>
      <c r="H10" s="14">
        <v>0.31903105208437699</v>
      </c>
      <c r="I10" s="14">
        <v>0.30321761222836702</v>
      </c>
      <c r="J10" s="14">
        <v>0.28070813736100397</v>
      </c>
      <c r="K10" s="14">
        <v>0.19367140586887899</v>
      </c>
      <c r="L10" s="14">
        <v>0.248100050395169</v>
      </c>
      <c r="M10" s="14"/>
      <c r="N10" s="14">
        <v>0.269267727249483</v>
      </c>
      <c r="O10" s="14">
        <v>0.27369287239760098</v>
      </c>
      <c r="P10" s="14"/>
      <c r="Q10" s="14">
        <v>0.28469117578345399</v>
      </c>
      <c r="R10" s="14">
        <v>0.255789395569053</v>
      </c>
      <c r="S10" s="14">
        <v>0.40413373509218697</v>
      </c>
      <c r="T10" s="14">
        <v>0.218154390413132</v>
      </c>
      <c r="U10" s="14">
        <v>0.262668779671824</v>
      </c>
      <c r="V10" s="14">
        <v>0.29366215139764701</v>
      </c>
      <c r="W10" s="14">
        <v>0.257827417531035</v>
      </c>
      <c r="X10" s="14">
        <v>0.256789135425673</v>
      </c>
      <c r="Y10" s="14">
        <v>0.29078773739027403</v>
      </c>
      <c r="Z10" s="14">
        <v>0.21469960913071001</v>
      </c>
      <c r="AA10" s="14"/>
      <c r="AB10" s="14">
        <v>0.35157531904613898</v>
      </c>
      <c r="AC10" s="14">
        <v>0.26815853001748902</v>
      </c>
      <c r="AD10" s="14">
        <v>0.23345841012853499</v>
      </c>
      <c r="AE10" s="14"/>
      <c r="AF10" s="14">
        <v>0.31027531582901602</v>
      </c>
      <c r="AG10" s="14">
        <v>0.24779555519341701</v>
      </c>
      <c r="AH10" s="14">
        <v>0.18272719923262701</v>
      </c>
      <c r="AI10" s="14">
        <v>0.287590733038872</v>
      </c>
      <c r="AJ10" s="14"/>
      <c r="AK10" s="14">
        <v>0.32970029866346501</v>
      </c>
      <c r="AL10" s="14">
        <v>0.26691365148199397</v>
      </c>
      <c r="AM10" s="14">
        <v>0.26136866687191601</v>
      </c>
      <c r="AN10" s="14">
        <v>8.7013610170906294E-2</v>
      </c>
      <c r="AO10" s="14"/>
      <c r="AP10" s="14">
        <v>0.35297031505569099</v>
      </c>
      <c r="AQ10" s="14">
        <v>0.33162523260805798</v>
      </c>
      <c r="AR10" s="14">
        <v>0.20487980293949701</v>
      </c>
      <c r="AS10" s="14"/>
      <c r="AT10" s="14">
        <v>0.28659110415169398</v>
      </c>
      <c r="AU10" s="14">
        <v>0.28374364295941201</v>
      </c>
      <c r="AV10" s="14">
        <v>0.246470781611243</v>
      </c>
      <c r="AW10" s="14"/>
      <c r="AX10" s="14">
        <v>0.27905731903505498</v>
      </c>
      <c r="AY10" s="14">
        <v>0.33445796688173901</v>
      </c>
      <c r="AZ10" s="14">
        <v>0.191943689123558</v>
      </c>
      <c r="BA10" s="14"/>
      <c r="BB10" s="14">
        <v>0.32203651446631498</v>
      </c>
      <c r="BC10" s="14">
        <v>0.25025498810857399</v>
      </c>
      <c r="BD10" s="14"/>
      <c r="BE10" s="14">
        <v>0.27944922296368602</v>
      </c>
      <c r="BF10" s="14">
        <v>0.26114839634370901</v>
      </c>
      <c r="BG10" s="14"/>
      <c r="BH10" s="14">
        <v>0.25840866272672602</v>
      </c>
      <c r="BI10" s="14">
        <v>0.27693584897559398</v>
      </c>
    </row>
    <row r="11" spans="2:61" x14ac:dyDescent="0.35">
      <c r="B11" s="15" t="s">
        <v>337</v>
      </c>
      <c r="C11" s="14">
        <v>0.203527445485088</v>
      </c>
      <c r="D11" s="14">
        <v>0.20844788673283801</v>
      </c>
      <c r="E11" s="14">
        <v>0.19657475536980501</v>
      </c>
      <c r="F11" s="14"/>
      <c r="G11" s="14">
        <v>0.27069249498054099</v>
      </c>
      <c r="H11" s="14">
        <v>0.17151352216771301</v>
      </c>
      <c r="I11" s="14">
        <v>0.18375211728844601</v>
      </c>
      <c r="J11" s="14">
        <v>0.161786017746329</v>
      </c>
      <c r="K11" s="14">
        <v>0.29031125662969998</v>
      </c>
      <c r="L11" s="14">
        <v>0.185596534738386</v>
      </c>
      <c r="M11" s="14"/>
      <c r="N11" s="14">
        <v>0.15304851485739299</v>
      </c>
      <c r="O11" s="14">
        <v>0.213708070149497</v>
      </c>
      <c r="P11" s="14"/>
      <c r="Q11" s="14">
        <v>0.21216340397078701</v>
      </c>
      <c r="R11" s="14">
        <v>0.23360197604865901</v>
      </c>
      <c r="S11" s="14">
        <v>0.13666782092721699</v>
      </c>
      <c r="T11" s="14">
        <v>0.246303915114327</v>
      </c>
      <c r="U11" s="14">
        <v>0.167410793515611</v>
      </c>
      <c r="V11" s="14">
        <v>0.19841838847555801</v>
      </c>
      <c r="W11" s="14">
        <v>0.21199333574372001</v>
      </c>
      <c r="X11" s="14">
        <v>0.266244445739376</v>
      </c>
      <c r="Y11" s="14">
        <v>0.162657926067964</v>
      </c>
      <c r="Z11" s="14">
        <v>0.14593875855588101</v>
      </c>
      <c r="AA11" s="14"/>
      <c r="AB11" s="14">
        <v>0.15483771455584799</v>
      </c>
      <c r="AC11" s="14">
        <v>0.25536052691252498</v>
      </c>
      <c r="AD11" s="14">
        <v>0.21258294949923101</v>
      </c>
      <c r="AE11" s="14"/>
      <c r="AF11" s="14">
        <v>0.17846358543858501</v>
      </c>
      <c r="AG11" s="14">
        <v>0.22169688846601901</v>
      </c>
      <c r="AH11" s="14">
        <v>0.43309721789059102</v>
      </c>
      <c r="AI11" s="14">
        <v>0.16614335660539201</v>
      </c>
      <c r="AJ11" s="14"/>
      <c r="AK11" s="14">
        <v>0.182768361361274</v>
      </c>
      <c r="AL11" s="14">
        <v>0.211574915604203</v>
      </c>
      <c r="AM11" s="14">
        <v>0.23973681475714201</v>
      </c>
      <c r="AN11" s="14">
        <v>0.163568009936437</v>
      </c>
      <c r="AO11" s="14"/>
      <c r="AP11" s="14">
        <v>0.14877358938711599</v>
      </c>
      <c r="AQ11" s="14">
        <v>0.22101466766913899</v>
      </c>
      <c r="AR11" s="14">
        <v>0.21548212507853301</v>
      </c>
      <c r="AS11" s="14"/>
      <c r="AT11" s="14">
        <v>0.15561760895877</v>
      </c>
      <c r="AU11" s="14">
        <v>0.237114252226099</v>
      </c>
      <c r="AV11" s="14">
        <v>0.181621109618751</v>
      </c>
      <c r="AW11" s="14"/>
      <c r="AX11" s="14">
        <v>0.16653753383313499</v>
      </c>
      <c r="AY11" s="14">
        <v>0.18201388046324599</v>
      </c>
      <c r="AZ11" s="14">
        <v>0.230988367434424</v>
      </c>
      <c r="BA11" s="14"/>
      <c r="BB11" s="14">
        <v>0.15139389847939699</v>
      </c>
      <c r="BC11" s="14">
        <v>0.211033828067448</v>
      </c>
      <c r="BD11" s="14"/>
      <c r="BE11" s="14">
        <v>0.204618344820377</v>
      </c>
      <c r="BF11" s="14">
        <v>0.201546447533546</v>
      </c>
      <c r="BG11" s="14"/>
      <c r="BH11" s="14">
        <v>0.245021720146014</v>
      </c>
      <c r="BI11" s="14">
        <v>0.19215436283579199</v>
      </c>
    </row>
    <row r="12" spans="2:61" x14ac:dyDescent="0.35">
      <c r="B12" s="15" t="s">
        <v>338</v>
      </c>
      <c r="C12" s="14">
        <v>0.25379560450725402</v>
      </c>
      <c r="D12" s="14">
        <v>0.29597345326775099</v>
      </c>
      <c r="E12" s="14">
        <v>0.21780829798839099</v>
      </c>
      <c r="F12" s="14"/>
      <c r="G12" s="14">
        <v>0.237648729044702</v>
      </c>
      <c r="H12" s="14">
        <v>0.247206058338648</v>
      </c>
      <c r="I12" s="14">
        <v>0.26514380467211901</v>
      </c>
      <c r="J12" s="14">
        <v>0.24186248362586199</v>
      </c>
      <c r="K12" s="14">
        <v>0.23274487559322299</v>
      </c>
      <c r="L12" s="14">
        <v>0.28878672536904498</v>
      </c>
      <c r="M12" s="14"/>
      <c r="N12" s="14">
        <v>0.351634184919635</v>
      </c>
      <c r="O12" s="14">
        <v>0.23406345383584901</v>
      </c>
      <c r="P12" s="14"/>
      <c r="Q12" s="14">
        <v>0.119524512224744</v>
      </c>
      <c r="R12" s="14">
        <v>0.21607818203559101</v>
      </c>
      <c r="S12" s="14">
        <v>0.24108738073963601</v>
      </c>
      <c r="T12" s="14">
        <v>0.32930218115235999</v>
      </c>
      <c r="U12" s="14">
        <v>0.26351738715818801</v>
      </c>
      <c r="V12" s="14">
        <v>0.230072712680846</v>
      </c>
      <c r="W12" s="14">
        <v>0.29089073844523899</v>
      </c>
      <c r="X12" s="14">
        <v>0.29811780071322402</v>
      </c>
      <c r="Y12" s="14">
        <v>0.32705276032111003</v>
      </c>
      <c r="Z12" s="14">
        <v>0.137544363928438</v>
      </c>
      <c r="AA12" s="14"/>
      <c r="AB12" s="14">
        <v>0.144665923504325</v>
      </c>
      <c r="AC12" s="14">
        <v>0.28625030361895198</v>
      </c>
      <c r="AD12" s="14">
        <v>0.349020736084382</v>
      </c>
      <c r="AE12" s="14"/>
      <c r="AF12" s="14">
        <v>0.163657489464444</v>
      </c>
      <c r="AG12" s="14">
        <v>0.33392938891481899</v>
      </c>
      <c r="AH12" s="14">
        <v>0.22831651101788999</v>
      </c>
      <c r="AI12" s="14">
        <v>0.294635124716702</v>
      </c>
      <c r="AJ12" s="14"/>
      <c r="AK12" s="14">
        <v>0.14256491597941101</v>
      </c>
      <c r="AL12" s="14">
        <v>0.35185688650821101</v>
      </c>
      <c r="AM12" s="14">
        <v>0.30918918061232897</v>
      </c>
      <c r="AN12" s="14">
        <v>0.24791266854656399</v>
      </c>
      <c r="AO12" s="14"/>
      <c r="AP12" s="14">
        <v>9.5829195214268206E-2</v>
      </c>
      <c r="AQ12" s="14">
        <v>0.18395620778740299</v>
      </c>
      <c r="AR12" s="14">
        <v>0.38754767546575702</v>
      </c>
      <c r="AS12" s="14"/>
      <c r="AT12" s="14">
        <v>0.21427882111867899</v>
      </c>
      <c r="AU12" s="14">
        <v>0.264002573754408</v>
      </c>
      <c r="AV12" s="14">
        <v>0.37273866748803802</v>
      </c>
      <c r="AW12" s="14"/>
      <c r="AX12" s="14">
        <v>0.127839871732673</v>
      </c>
      <c r="AY12" s="14">
        <v>0.22459567135501701</v>
      </c>
      <c r="AZ12" s="14">
        <v>0.38845385338819</v>
      </c>
      <c r="BA12" s="14"/>
      <c r="BB12" s="14">
        <v>0.28347841043125399</v>
      </c>
      <c r="BC12" s="14">
        <v>0.28463101269602098</v>
      </c>
      <c r="BD12" s="14"/>
      <c r="BE12" s="14">
        <v>0.268963734280733</v>
      </c>
      <c r="BF12" s="14">
        <v>0.226251327012578</v>
      </c>
      <c r="BG12" s="14"/>
      <c r="BH12" s="14">
        <v>0.22756416193734</v>
      </c>
      <c r="BI12" s="14">
        <v>0.26098532807262997</v>
      </c>
    </row>
    <row r="13" spans="2:61" x14ac:dyDescent="0.35">
      <c r="B13" s="15" t="s">
        <v>86</v>
      </c>
      <c r="C13" s="20">
        <v>0.10431346831334801</v>
      </c>
      <c r="D13" s="20">
        <v>6.6748686707989099E-2</v>
      </c>
      <c r="E13" s="20">
        <v>0.138876820765508</v>
      </c>
      <c r="F13" s="20"/>
      <c r="G13" s="20">
        <v>0.100285389058119</v>
      </c>
      <c r="H13" s="20">
        <v>7.8636160841802499E-2</v>
      </c>
      <c r="I13" s="20">
        <v>0.10584807903350101</v>
      </c>
      <c r="J13" s="20">
        <v>0.14814978774231299</v>
      </c>
      <c r="K13" s="20">
        <v>0.11066994285434301</v>
      </c>
      <c r="L13" s="20">
        <v>8.6024657616797007E-2</v>
      </c>
      <c r="M13" s="20"/>
      <c r="N13" s="20">
        <v>4.2237388303877799E-2</v>
      </c>
      <c r="O13" s="20">
        <v>0.116833013861477</v>
      </c>
      <c r="P13" s="20"/>
      <c r="Q13" s="20">
        <v>0.23395509103647499</v>
      </c>
      <c r="R13" s="20">
        <v>0.12882522884769601</v>
      </c>
      <c r="S13" s="20">
        <v>6.53877661746044E-2</v>
      </c>
      <c r="T13" s="20">
        <v>6.17336598262367E-2</v>
      </c>
      <c r="U13" s="20">
        <v>0.142165698793698</v>
      </c>
      <c r="V13" s="20">
        <v>9.5321439888542293E-3</v>
      </c>
      <c r="W13" s="20">
        <v>6.4350300322035606E-2</v>
      </c>
      <c r="X13" s="20">
        <v>0.10176775914451899</v>
      </c>
      <c r="Y13" s="20">
        <v>5.5422753498186102E-2</v>
      </c>
      <c r="Z13" s="20">
        <v>0.41535062801548001</v>
      </c>
      <c r="AA13" s="20"/>
      <c r="AB13" s="20">
        <v>8.2624547616806293E-2</v>
      </c>
      <c r="AC13" s="20">
        <v>7.73463232654754E-2</v>
      </c>
      <c r="AD13" s="20">
        <v>6.3804988317964301E-2</v>
      </c>
      <c r="AE13" s="20"/>
      <c r="AF13" s="20">
        <v>8.6447972783782204E-2</v>
      </c>
      <c r="AG13" s="20">
        <v>7.8519003591394701E-2</v>
      </c>
      <c r="AH13" s="20">
        <v>7.8255283547292304E-2</v>
      </c>
      <c r="AI13" s="20">
        <v>0.183654904246492</v>
      </c>
      <c r="AJ13" s="20"/>
      <c r="AK13" s="20">
        <v>7.9283972398288993E-2</v>
      </c>
      <c r="AL13" s="20">
        <v>5.3822642515518597E-2</v>
      </c>
      <c r="AM13" s="20">
        <v>0.122105608065239</v>
      </c>
      <c r="AN13" s="20">
        <v>0.32238653470515499</v>
      </c>
      <c r="AO13" s="20"/>
      <c r="AP13" s="20">
        <v>5.5624407454887302E-2</v>
      </c>
      <c r="AQ13" s="20">
        <v>8.4366161303470397E-2</v>
      </c>
      <c r="AR13" s="20">
        <v>7.8936283679599401E-2</v>
      </c>
      <c r="AS13" s="20"/>
      <c r="AT13" s="20">
        <v>3.8576692550672899E-2</v>
      </c>
      <c r="AU13" s="20">
        <v>9.2887953140825499E-2</v>
      </c>
      <c r="AV13" s="20">
        <v>0.10027489554972401</v>
      </c>
      <c r="AW13" s="20"/>
      <c r="AX13" s="20">
        <v>3.9257610967737E-2</v>
      </c>
      <c r="AY13" s="20">
        <v>0.114183778507796</v>
      </c>
      <c r="AZ13" s="20">
        <v>6.9629962507312598E-2</v>
      </c>
      <c r="BA13" s="20"/>
      <c r="BB13" s="20">
        <v>5.74699798460762E-2</v>
      </c>
      <c r="BC13" s="20">
        <v>9.3962298345197898E-2</v>
      </c>
      <c r="BD13" s="20"/>
      <c r="BE13" s="20">
        <v>5.8145594833247598E-2</v>
      </c>
      <c r="BF13" s="20">
        <v>0.18815114226959201</v>
      </c>
      <c r="BG13" s="20"/>
      <c r="BH13" s="20">
        <v>0.110787128117688</v>
      </c>
      <c r="BI13" s="20">
        <v>0.102539115861117</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0.27628015052982202</v>
      </c>
      <c r="D9" s="14">
        <v>0.24106279105647499</v>
      </c>
      <c r="E9" s="14">
        <v>0.308002396613963</v>
      </c>
      <c r="F9" s="14"/>
      <c r="G9" s="14">
        <v>0.30427291598696099</v>
      </c>
      <c r="H9" s="14">
        <v>0.30121937771559099</v>
      </c>
      <c r="I9" s="14">
        <v>0.266917384210001</v>
      </c>
      <c r="J9" s="14">
        <v>0.31849345760348302</v>
      </c>
      <c r="K9" s="14">
        <v>0.24268523680034901</v>
      </c>
      <c r="L9" s="14">
        <v>0.22199529228447701</v>
      </c>
      <c r="M9" s="14"/>
      <c r="N9" s="14">
        <v>0.298412967174218</v>
      </c>
      <c r="O9" s="14">
        <v>0.27181638918977602</v>
      </c>
      <c r="P9" s="14"/>
      <c r="Q9" s="14">
        <v>0.26344474933505702</v>
      </c>
      <c r="R9" s="14">
        <v>0.257402922377927</v>
      </c>
      <c r="S9" s="14">
        <v>0.241889541090794</v>
      </c>
      <c r="T9" s="14">
        <v>0.23380753544431801</v>
      </c>
      <c r="U9" s="14">
        <v>0.28077718449294098</v>
      </c>
      <c r="V9" s="14">
        <v>0.31556244870807498</v>
      </c>
      <c r="W9" s="14">
        <v>0.345074116077353</v>
      </c>
      <c r="X9" s="14">
        <v>0.21821849721762601</v>
      </c>
      <c r="Y9" s="14">
        <v>0.29534385166414201</v>
      </c>
      <c r="Z9" s="14">
        <v>0.25118326378156902</v>
      </c>
      <c r="AA9" s="14"/>
      <c r="AB9" s="14">
        <v>0.462495888316236</v>
      </c>
      <c r="AC9" s="14">
        <v>0.233679448158434</v>
      </c>
      <c r="AD9" s="14">
        <v>0.179358274221155</v>
      </c>
      <c r="AE9" s="14"/>
      <c r="AF9" s="14">
        <v>0.43066887456316</v>
      </c>
      <c r="AG9" s="14">
        <v>0.173665083148001</v>
      </c>
      <c r="AH9" s="14">
        <v>0.10562242187778501</v>
      </c>
      <c r="AI9" s="14">
        <v>0.17756082625429101</v>
      </c>
      <c r="AJ9" s="14"/>
      <c r="AK9" s="14">
        <v>0.422877905629016</v>
      </c>
      <c r="AL9" s="14">
        <v>0.18656426330835499</v>
      </c>
      <c r="AM9" s="14">
        <v>0.183684621914081</v>
      </c>
      <c r="AN9" s="14">
        <v>7.6554399765530398E-2</v>
      </c>
      <c r="AO9" s="14"/>
      <c r="AP9" s="14">
        <v>0.51783498557846996</v>
      </c>
      <c r="AQ9" s="14">
        <v>0.31805070550525899</v>
      </c>
      <c r="AR9" s="14">
        <v>0.183511877282067</v>
      </c>
      <c r="AS9" s="14"/>
      <c r="AT9" s="14">
        <v>0.43199419344443601</v>
      </c>
      <c r="AU9" s="14">
        <v>0.22746443863082899</v>
      </c>
      <c r="AV9" s="14">
        <v>0.22343200872642999</v>
      </c>
      <c r="AW9" s="14"/>
      <c r="AX9" s="14">
        <v>0.450040938792724</v>
      </c>
      <c r="AY9" s="14">
        <v>0.29001998790886102</v>
      </c>
      <c r="AZ9" s="14">
        <v>0.20436103170244299</v>
      </c>
      <c r="BA9" s="14"/>
      <c r="BB9" s="14">
        <v>0.35358294984073901</v>
      </c>
      <c r="BC9" s="14">
        <v>0.23870708973878499</v>
      </c>
      <c r="BD9" s="14"/>
      <c r="BE9" s="14">
        <v>0.310065386830434</v>
      </c>
      <c r="BF9" s="14">
        <v>0.21492849163814401</v>
      </c>
      <c r="BG9" s="14"/>
      <c r="BH9" s="14">
        <v>0.26046790798052499</v>
      </c>
      <c r="BI9" s="14">
        <v>0.280614096426055</v>
      </c>
    </row>
    <row r="10" spans="2:61" x14ac:dyDescent="0.35">
      <c r="B10" s="15" t="s">
        <v>335</v>
      </c>
      <c r="C10" s="14">
        <v>0.26037122913475802</v>
      </c>
      <c r="D10" s="14">
        <v>0.24683048044755601</v>
      </c>
      <c r="E10" s="14">
        <v>0.27099683617141401</v>
      </c>
      <c r="F10" s="14"/>
      <c r="G10" s="14">
        <v>0.27497624616488398</v>
      </c>
      <c r="H10" s="14">
        <v>0.25492860336043699</v>
      </c>
      <c r="I10" s="14">
        <v>0.25084988705158201</v>
      </c>
      <c r="J10" s="14">
        <v>0.27749339080146801</v>
      </c>
      <c r="K10" s="14">
        <v>0.21243699867954699</v>
      </c>
      <c r="L10" s="14">
        <v>0.287324134891698</v>
      </c>
      <c r="M10" s="14"/>
      <c r="N10" s="14">
        <v>0.27408690343514902</v>
      </c>
      <c r="O10" s="14">
        <v>0.25760504272123302</v>
      </c>
      <c r="P10" s="14"/>
      <c r="Q10" s="14">
        <v>0.273889618614791</v>
      </c>
      <c r="R10" s="14">
        <v>0.283486940274782</v>
      </c>
      <c r="S10" s="14">
        <v>0.33849141770739499</v>
      </c>
      <c r="T10" s="14">
        <v>0.21193279002958801</v>
      </c>
      <c r="U10" s="14">
        <v>0.231632025358227</v>
      </c>
      <c r="V10" s="14">
        <v>0.28852202688398898</v>
      </c>
      <c r="W10" s="14">
        <v>0.20317272473772599</v>
      </c>
      <c r="X10" s="14">
        <v>0.219989953314779</v>
      </c>
      <c r="Y10" s="14">
        <v>0.26481296374686702</v>
      </c>
      <c r="Z10" s="14">
        <v>0.25065862360062002</v>
      </c>
      <c r="AA10" s="14"/>
      <c r="AB10" s="14">
        <v>0.25867212306481302</v>
      </c>
      <c r="AC10" s="14">
        <v>0.30569069615133698</v>
      </c>
      <c r="AD10" s="14">
        <v>0.23278700591423299</v>
      </c>
      <c r="AE10" s="14"/>
      <c r="AF10" s="14">
        <v>0.274446865226739</v>
      </c>
      <c r="AG10" s="14">
        <v>0.23494049924428201</v>
      </c>
      <c r="AH10" s="14">
        <v>0.41536592470185801</v>
      </c>
      <c r="AI10" s="14">
        <v>0.26198576126987499</v>
      </c>
      <c r="AJ10" s="14"/>
      <c r="AK10" s="14">
        <v>0.28880057021207101</v>
      </c>
      <c r="AL10" s="14">
        <v>0.22856762207273601</v>
      </c>
      <c r="AM10" s="14">
        <v>0.245702422248984</v>
      </c>
      <c r="AN10" s="14">
        <v>0.50763782669066504</v>
      </c>
      <c r="AO10" s="14"/>
      <c r="AP10" s="14">
        <v>0.28402370682325301</v>
      </c>
      <c r="AQ10" s="14">
        <v>0.315504083072082</v>
      </c>
      <c r="AR10" s="14">
        <v>0.211556017142083</v>
      </c>
      <c r="AS10" s="14"/>
      <c r="AT10" s="14">
        <v>0.23965132343062201</v>
      </c>
      <c r="AU10" s="14">
        <v>0.28179726985009301</v>
      </c>
      <c r="AV10" s="14">
        <v>0.25300426064206899</v>
      </c>
      <c r="AW10" s="14"/>
      <c r="AX10" s="14">
        <v>0.31104717327046899</v>
      </c>
      <c r="AY10" s="14">
        <v>0.266588113095518</v>
      </c>
      <c r="AZ10" s="14">
        <v>0.215364434896753</v>
      </c>
      <c r="BA10" s="14"/>
      <c r="BB10" s="14">
        <v>0.21108916417861501</v>
      </c>
      <c r="BC10" s="14">
        <v>0.27803525585378103</v>
      </c>
      <c r="BD10" s="14"/>
      <c r="BE10" s="14">
        <v>0.26550689119661403</v>
      </c>
      <c r="BF10" s="14">
        <v>0.25104522104653798</v>
      </c>
      <c r="BG10" s="14"/>
      <c r="BH10" s="14">
        <v>0.24612689995801601</v>
      </c>
      <c r="BI10" s="14">
        <v>0.26427542879446198</v>
      </c>
    </row>
    <row r="11" spans="2:61" x14ac:dyDescent="0.35">
      <c r="B11" s="15" t="s">
        <v>337</v>
      </c>
      <c r="C11" s="14">
        <v>0.16274720656651101</v>
      </c>
      <c r="D11" s="14">
        <v>0.18270634896947899</v>
      </c>
      <c r="E11" s="14">
        <v>0.14400333985449401</v>
      </c>
      <c r="F11" s="14"/>
      <c r="G11" s="14">
        <v>0.20597541790968099</v>
      </c>
      <c r="H11" s="14">
        <v>0.15951037013373201</v>
      </c>
      <c r="I11" s="14">
        <v>0.13969263747501801</v>
      </c>
      <c r="J11" s="14">
        <v>0.136890028519975</v>
      </c>
      <c r="K11" s="14">
        <v>0.21203206424896701</v>
      </c>
      <c r="L11" s="14">
        <v>0.14761536113895601</v>
      </c>
      <c r="M11" s="14"/>
      <c r="N11" s="14">
        <v>0.149470771929852</v>
      </c>
      <c r="O11" s="14">
        <v>0.165424806829367</v>
      </c>
      <c r="P11" s="14"/>
      <c r="Q11" s="14">
        <v>8.2124497617313996E-2</v>
      </c>
      <c r="R11" s="14">
        <v>0.18981218989947299</v>
      </c>
      <c r="S11" s="14">
        <v>0.15299176949486001</v>
      </c>
      <c r="T11" s="14">
        <v>0.17898352824547401</v>
      </c>
      <c r="U11" s="14">
        <v>0.126090334784344</v>
      </c>
      <c r="V11" s="14">
        <v>0.16015079966387799</v>
      </c>
      <c r="W11" s="14">
        <v>0.122619591256993</v>
      </c>
      <c r="X11" s="14">
        <v>0.22044810567485901</v>
      </c>
      <c r="Y11" s="14">
        <v>0.152516927661106</v>
      </c>
      <c r="Z11" s="14">
        <v>0.176221468646858</v>
      </c>
      <c r="AA11" s="14"/>
      <c r="AB11" s="14">
        <v>0.123929164653927</v>
      </c>
      <c r="AC11" s="14">
        <v>0.203703297732415</v>
      </c>
      <c r="AD11" s="14">
        <v>0.184327089860021</v>
      </c>
      <c r="AE11" s="14"/>
      <c r="AF11" s="14">
        <v>0.131935348688412</v>
      </c>
      <c r="AG11" s="14">
        <v>0.19732254090194601</v>
      </c>
      <c r="AH11" s="14">
        <v>0.28065873610542103</v>
      </c>
      <c r="AI11" s="14">
        <v>0.141828468742906</v>
      </c>
      <c r="AJ11" s="14"/>
      <c r="AK11" s="14">
        <v>0.13361455444873699</v>
      </c>
      <c r="AL11" s="14">
        <v>0.19719755485072199</v>
      </c>
      <c r="AM11" s="14">
        <v>0.17825782752394601</v>
      </c>
      <c r="AN11" s="14">
        <v>0.19388845492121201</v>
      </c>
      <c r="AO11" s="14"/>
      <c r="AP11" s="14">
        <v>0.109452323878879</v>
      </c>
      <c r="AQ11" s="14">
        <v>0.171414995139471</v>
      </c>
      <c r="AR11" s="14">
        <v>0.175904198330251</v>
      </c>
      <c r="AS11" s="14"/>
      <c r="AT11" s="14">
        <v>0.12348069987518701</v>
      </c>
      <c r="AU11" s="14">
        <v>0.19468150008981999</v>
      </c>
      <c r="AV11" s="14">
        <v>0.125254233866918</v>
      </c>
      <c r="AW11" s="14"/>
      <c r="AX11" s="14">
        <v>0.1151995140852</v>
      </c>
      <c r="AY11" s="14">
        <v>0.158703252594522</v>
      </c>
      <c r="AZ11" s="14">
        <v>0.192311550085139</v>
      </c>
      <c r="BA11" s="14"/>
      <c r="BB11" s="14">
        <v>0.14451974690116901</v>
      </c>
      <c r="BC11" s="14">
        <v>0.18018554126727299</v>
      </c>
      <c r="BD11" s="14"/>
      <c r="BE11" s="14">
        <v>0.16104369594633</v>
      </c>
      <c r="BF11" s="14">
        <v>0.16584066435848199</v>
      </c>
      <c r="BG11" s="14"/>
      <c r="BH11" s="14">
        <v>0.17170842990525201</v>
      </c>
      <c r="BI11" s="14">
        <v>0.160291042806496</v>
      </c>
    </row>
    <row r="12" spans="2:61" x14ac:dyDescent="0.35">
      <c r="B12" s="15" t="s">
        <v>338</v>
      </c>
      <c r="C12" s="14">
        <v>0.20112485696699001</v>
      </c>
      <c r="D12" s="14">
        <v>0.243415393330946</v>
      </c>
      <c r="E12" s="14">
        <v>0.164635729219784</v>
      </c>
      <c r="F12" s="14"/>
      <c r="G12" s="14">
        <v>0.13102964330297301</v>
      </c>
      <c r="H12" s="14">
        <v>0.192418649527553</v>
      </c>
      <c r="I12" s="14">
        <v>0.25450847036392898</v>
      </c>
      <c r="J12" s="14">
        <v>0.167293248110432</v>
      </c>
      <c r="K12" s="14">
        <v>0.208603406440629</v>
      </c>
      <c r="L12" s="14">
        <v>0.22968642696984601</v>
      </c>
      <c r="M12" s="14"/>
      <c r="N12" s="14">
        <v>0.25172811895785802</v>
      </c>
      <c r="O12" s="14">
        <v>0.190919157069672</v>
      </c>
      <c r="P12" s="14"/>
      <c r="Q12" s="14">
        <v>0.140523777511225</v>
      </c>
      <c r="R12" s="14">
        <v>0.151003662876984</v>
      </c>
      <c r="S12" s="14">
        <v>0.19231073108018201</v>
      </c>
      <c r="T12" s="14">
        <v>0.27732509769085101</v>
      </c>
      <c r="U12" s="14">
        <v>0.20772471193446901</v>
      </c>
      <c r="V12" s="14">
        <v>0.21397951615983499</v>
      </c>
      <c r="W12" s="14">
        <v>0.238562058489039</v>
      </c>
      <c r="X12" s="14">
        <v>0.229875606404114</v>
      </c>
      <c r="Y12" s="14">
        <v>0.24154131551583499</v>
      </c>
      <c r="Z12" s="14">
        <v>9.1601735022701095E-2</v>
      </c>
      <c r="AA12" s="14"/>
      <c r="AB12" s="14">
        <v>9.2011465296640504E-2</v>
      </c>
      <c r="AC12" s="14">
        <v>0.177581123857186</v>
      </c>
      <c r="AD12" s="14">
        <v>0.31678293232899601</v>
      </c>
      <c r="AE12" s="14"/>
      <c r="AF12" s="14">
        <v>0.102012853760687</v>
      </c>
      <c r="AG12" s="14">
        <v>0.30115505505092299</v>
      </c>
      <c r="AH12" s="14">
        <v>0.13985382859571599</v>
      </c>
      <c r="AI12" s="14">
        <v>0.22807920059351799</v>
      </c>
      <c r="AJ12" s="14"/>
      <c r="AK12" s="14">
        <v>9.1944432135826398E-2</v>
      </c>
      <c r="AL12" s="14">
        <v>0.31696447517228798</v>
      </c>
      <c r="AM12" s="14">
        <v>0.247814452436218</v>
      </c>
      <c r="AN12" s="14">
        <v>0</v>
      </c>
      <c r="AO12" s="14"/>
      <c r="AP12" s="14">
        <v>5.90081273835215E-2</v>
      </c>
      <c r="AQ12" s="14">
        <v>0.124762081647027</v>
      </c>
      <c r="AR12" s="14">
        <v>0.34059496402917899</v>
      </c>
      <c r="AS12" s="14"/>
      <c r="AT12" s="14">
        <v>0.16792042264538801</v>
      </c>
      <c r="AU12" s="14">
        <v>0.20118834910007</v>
      </c>
      <c r="AV12" s="14">
        <v>0.30706730850035602</v>
      </c>
      <c r="AW12" s="14"/>
      <c r="AX12" s="14">
        <v>9.1672453640473703E-2</v>
      </c>
      <c r="AY12" s="14">
        <v>0.172460514788148</v>
      </c>
      <c r="AZ12" s="14">
        <v>0.32158899356656501</v>
      </c>
      <c r="BA12" s="14"/>
      <c r="BB12" s="14">
        <v>0.24270224328683501</v>
      </c>
      <c r="BC12" s="14">
        <v>0.20662121888902801</v>
      </c>
      <c r="BD12" s="14"/>
      <c r="BE12" s="14">
        <v>0.198685000273953</v>
      </c>
      <c r="BF12" s="14">
        <v>0.20555546844011599</v>
      </c>
      <c r="BG12" s="14"/>
      <c r="BH12" s="14">
        <v>0.213315396132465</v>
      </c>
      <c r="BI12" s="14">
        <v>0.197783576498748</v>
      </c>
    </row>
    <row r="13" spans="2:61" x14ac:dyDescent="0.35">
      <c r="B13" s="15" t="s">
        <v>86</v>
      </c>
      <c r="C13" s="20">
        <v>9.94765568019189E-2</v>
      </c>
      <c r="D13" s="20">
        <v>8.5984986195543706E-2</v>
      </c>
      <c r="E13" s="20">
        <v>0.112361698140344</v>
      </c>
      <c r="F13" s="20"/>
      <c r="G13" s="20">
        <v>8.3745776635501104E-2</v>
      </c>
      <c r="H13" s="20">
        <v>9.1922999262687002E-2</v>
      </c>
      <c r="I13" s="20">
        <v>8.8031620899470503E-2</v>
      </c>
      <c r="J13" s="20">
        <v>9.9829874964642296E-2</v>
      </c>
      <c r="K13" s="20">
        <v>0.124242293830508</v>
      </c>
      <c r="L13" s="20">
        <v>0.113378784715022</v>
      </c>
      <c r="M13" s="20"/>
      <c r="N13" s="20">
        <v>2.6301238502923499E-2</v>
      </c>
      <c r="O13" s="20">
        <v>0.114234604189952</v>
      </c>
      <c r="P13" s="20"/>
      <c r="Q13" s="20">
        <v>0.240017356921613</v>
      </c>
      <c r="R13" s="20">
        <v>0.118294284570835</v>
      </c>
      <c r="S13" s="20">
        <v>7.4316540626768304E-2</v>
      </c>
      <c r="T13" s="20">
        <v>9.7951048589768205E-2</v>
      </c>
      <c r="U13" s="20">
        <v>0.15377574343001901</v>
      </c>
      <c r="V13" s="20">
        <v>2.1785208584223299E-2</v>
      </c>
      <c r="W13" s="20">
        <v>9.0571509438889405E-2</v>
      </c>
      <c r="X13" s="20">
        <v>0.111467837388622</v>
      </c>
      <c r="Y13" s="20">
        <v>4.57849414120505E-2</v>
      </c>
      <c r="Z13" s="20">
        <v>0.23033490894825301</v>
      </c>
      <c r="AA13" s="20"/>
      <c r="AB13" s="20">
        <v>6.2891358668383898E-2</v>
      </c>
      <c r="AC13" s="20">
        <v>7.9345434100628096E-2</v>
      </c>
      <c r="AD13" s="20">
        <v>8.6744697675596394E-2</v>
      </c>
      <c r="AE13" s="20"/>
      <c r="AF13" s="20">
        <v>6.0936057761001201E-2</v>
      </c>
      <c r="AG13" s="20">
        <v>9.2916821654847798E-2</v>
      </c>
      <c r="AH13" s="20">
        <v>5.8499088719219897E-2</v>
      </c>
      <c r="AI13" s="20">
        <v>0.19054574313941</v>
      </c>
      <c r="AJ13" s="20"/>
      <c r="AK13" s="20">
        <v>6.2762537574350505E-2</v>
      </c>
      <c r="AL13" s="20">
        <v>7.0706084595899096E-2</v>
      </c>
      <c r="AM13" s="20">
        <v>0.14454067587677</v>
      </c>
      <c r="AN13" s="20">
        <v>0.22191931862259301</v>
      </c>
      <c r="AO13" s="20"/>
      <c r="AP13" s="20">
        <v>2.9680856335875801E-2</v>
      </c>
      <c r="AQ13" s="20">
        <v>7.0268134636160606E-2</v>
      </c>
      <c r="AR13" s="20">
        <v>8.8432943216419202E-2</v>
      </c>
      <c r="AS13" s="20"/>
      <c r="AT13" s="20">
        <v>3.6953360604367602E-2</v>
      </c>
      <c r="AU13" s="20">
        <v>9.4868442329188202E-2</v>
      </c>
      <c r="AV13" s="20">
        <v>9.1242188264227406E-2</v>
      </c>
      <c r="AW13" s="20"/>
      <c r="AX13" s="20">
        <v>3.20399202111337E-2</v>
      </c>
      <c r="AY13" s="20">
        <v>0.112228131612951</v>
      </c>
      <c r="AZ13" s="20">
        <v>6.6373989749099097E-2</v>
      </c>
      <c r="BA13" s="20"/>
      <c r="BB13" s="20">
        <v>4.8105895792642198E-2</v>
      </c>
      <c r="BC13" s="20">
        <v>9.6450894251133706E-2</v>
      </c>
      <c r="BD13" s="20"/>
      <c r="BE13" s="20">
        <v>6.4699025752669406E-2</v>
      </c>
      <c r="BF13" s="20">
        <v>0.16263015451672</v>
      </c>
      <c r="BG13" s="20"/>
      <c r="BH13" s="20">
        <v>0.108381366023742</v>
      </c>
      <c r="BI13" s="20">
        <v>9.7035855474239804E-2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0.10096936142720001</v>
      </c>
      <c r="D9" s="14">
        <v>0.116991775948965</v>
      </c>
      <c r="E9" s="14">
        <v>8.7333255186757594E-2</v>
      </c>
      <c r="F9" s="14"/>
      <c r="G9" s="14">
        <v>0.133164165403302</v>
      </c>
      <c r="H9" s="14">
        <v>0.15010778093760299</v>
      </c>
      <c r="I9" s="14">
        <v>0.10503530099618701</v>
      </c>
      <c r="J9" s="14">
        <v>9.2640193154318998E-2</v>
      </c>
      <c r="K9" s="14">
        <v>5.70956149483067E-2</v>
      </c>
      <c r="L9" s="14">
        <v>5.8906737622928501E-2</v>
      </c>
      <c r="M9" s="14"/>
      <c r="N9" s="14">
        <v>0.11937278431574801</v>
      </c>
      <c r="O9" s="14">
        <v>9.7257746726988503E-2</v>
      </c>
      <c r="P9" s="14"/>
      <c r="Q9" s="14">
        <v>0.103080406228082</v>
      </c>
      <c r="R9" s="14">
        <v>0.113249247631315</v>
      </c>
      <c r="S9" s="14">
        <v>0.13341637297563599</v>
      </c>
      <c r="T9" s="14">
        <v>1.3676462732140101E-2</v>
      </c>
      <c r="U9" s="14">
        <v>0.11827316179971099</v>
      </c>
      <c r="V9" s="14">
        <v>0.12313010257114899</v>
      </c>
      <c r="W9" s="14">
        <v>0.10564807480307301</v>
      </c>
      <c r="X9" s="14">
        <v>6.4986712405614294E-2</v>
      </c>
      <c r="Y9" s="14">
        <v>9.1653115722359901E-2</v>
      </c>
      <c r="Z9" s="14">
        <v>7.1007953913268598E-2</v>
      </c>
      <c r="AA9" s="14"/>
      <c r="AB9" s="14">
        <v>0.163290602514749</v>
      </c>
      <c r="AC9" s="14">
        <v>8.6106001863037102E-2</v>
      </c>
      <c r="AD9" s="14">
        <v>7.7534148271750605E-2</v>
      </c>
      <c r="AE9" s="14"/>
      <c r="AF9" s="14">
        <v>0.15172524601898099</v>
      </c>
      <c r="AG9" s="14">
        <v>7.2817912969770901E-2</v>
      </c>
      <c r="AH9" s="14">
        <v>7.8481199249505001E-2</v>
      </c>
      <c r="AI9" s="14">
        <v>3.5253501590423002E-2</v>
      </c>
      <c r="AJ9" s="14"/>
      <c r="AK9" s="14">
        <v>0.15837316958447401</v>
      </c>
      <c r="AL9" s="14">
        <v>8.13655716773381E-2</v>
      </c>
      <c r="AM9" s="14">
        <v>4.4730455097563397E-2</v>
      </c>
      <c r="AN9" s="14">
        <v>0</v>
      </c>
      <c r="AO9" s="14"/>
      <c r="AP9" s="14">
        <v>0.230817262374751</v>
      </c>
      <c r="AQ9" s="14">
        <v>0.111419376573048</v>
      </c>
      <c r="AR9" s="14">
        <v>5.8454594738094001E-2</v>
      </c>
      <c r="AS9" s="14"/>
      <c r="AT9" s="14">
        <v>0.17555723050270799</v>
      </c>
      <c r="AU9" s="14">
        <v>8.5742789899833693E-2</v>
      </c>
      <c r="AV9" s="14">
        <v>3.8648345402942402E-2</v>
      </c>
      <c r="AW9" s="14"/>
      <c r="AX9" s="14">
        <v>0.26010114973966098</v>
      </c>
      <c r="AY9" s="14">
        <v>8.2246365861995505E-2</v>
      </c>
      <c r="AZ9" s="14">
        <v>6.2345420396264402E-2</v>
      </c>
      <c r="BA9" s="14"/>
      <c r="BB9" s="14">
        <v>0.16680695594937101</v>
      </c>
      <c r="BC9" s="14">
        <v>6.9999903223625606E-2</v>
      </c>
      <c r="BD9" s="14"/>
      <c r="BE9" s="14">
        <v>0.12019021235930499</v>
      </c>
      <c r="BF9" s="14">
        <v>6.6065621832134505E-2</v>
      </c>
      <c r="BG9" s="14"/>
      <c r="BH9" s="14">
        <v>0.115751481281053</v>
      </c>
      <c r="BI9" s="14">
        <v>9.6917759797735301E-2</v>
      </c>
    </row>
    <row r="10" spans="2:61" x14ac:dyDescent="0.35">
      <c r="B10" s="15" t="s">
        <v>335</v>
      </c>
      <c r="C10" s="14">
        <v>0.22651250165554301</v>
      </c>
      <c r="D10" s="14">
        <v>0.20887353738366801</v>
      </c>
      <c r="E10" s="14">
        <v>0.24056487151240399</v>
      </c>
      <c r="F10" s="14"/>
      <c r="G10" s="14">
        <v>0.25985995257384198</v>
      </c>
      <c r="H10" s="14">
        <v>0.23136081244884801</v>
      </c>
      <c r="I10" s="14">
        <v>0.25605396541568198</v>
      </c>
      <c r="J10" s="14">
        <v>0.23001227028832699</v>
      </c>
      <c r="K10" s="14">
        <v>0.200071555749958</v>
      </c>
      <c r="L10" s="14">
        <v>0.178826336339347</v>
      </c>
      <c r="M10" s="14"/>
      <c r="N10" s="14">
        <v>0.20675679885169199</v>
      </c>
      <c r="O10" s="14">
        <v>0.23049684507816801</v>
      </c>
      <c r="P10" s="14"/>
      <c r="Q10" s="14">
        <v>0.211920935181339</v>
      </c>
      <c r="R10" s="14">
        <v>0.22629110888582801</v>
      </c>
      <c r="S10" s="14">
        <v>0.269235019417225</v>
      </c>
      <c r="T10" s="14">
        <v>0.247871132128899</v>
      </c>
      <c r="U10" s="14">
        <v>0.25519501161948799</v>
      </c>
      <c r="V10" s="14">
        <v>0.26400689708345298</v>
      </c>
      <c r="W10" s="14">
        <v>0.20725723701009099</v>
      </c>
      <c r="X10" s="14">
        <v>0.15194206454425499</v>
      </c>
      <c r="Y10" s="14">
        <v>0.25722349518618198</v>
      </c>
      <c r="Z10" s="14">
        <v>0.101977268067381</v>
      </c>
      <c r="AA10" s="14"/>
      <c r="AB10" s="14">
        <v>0.31971223908375301</v>
      </c>
      <c r="AC10" s="14">
        <v>0.22993860439049901</v>
      </c>
      <c r="AD10" s="14">
        <v>0.188019115263477</v>
      </c>
      <c r="AE10" s="14"/>
      <c r="AF10" s="14">
        <v>0.29218463541120998</v>
      </c>
      <c r="AG10" s="14">
        <v>0.19950481700672401</v>
      </c>
      <c r="AH10" s="14">
        <v>0.184982878436278</v>
      </c>
      <c r="AI10" s="14">
        <v>0.16097538222886601</v>
      </c>
      <c r="AJ10" s="14"/>
      <c r="AK10" s="14">
        <v>0.311667427832859</v>
      </c>
      <c r="AL10" s="14">
        <v>0.21038126189497899</v>
      </c>
      <c r="AM10" s="14">
        <v>0.16631466955923899</v>
      </c>
      <c r="AN10" s="14">
        <v>0.34268718657737401</v>
      </c>
      <c r="AO10" s="14"/>
      <c r="AP10" s="14">
        <v>0.29641358994540801</v>
      </c>
      <c r="AQ10" s="14">
        <v>0.28881196571297901</v>
      </c>
      <c r="AR10" s="14">
        <v>0.17027378088034101</v>
      </c>
      <c r="AS10" s="14"/>
      <c r="AT10" s="14">
        <v>0.28000537706407902</v>
      </c>
      <c r="AU10" s="14">
        <v>0.219913424635438</v>
      </c>
      <c r="AV10" s="14">
        <v>0.19983414507993899</v>
      </c>
      <c r="AW10" s="14"/>
      <c r="AX10" s="14">
        <v>0.33109503908084897</v>
      </c>
      <c r="AY10" s="14">
        <v>0.23690185277381501</v>
      </c>
      <c r="AZ10" s="14">
        <v>0.18027098888308701</v>
      </c>
      <c r="BA10" s="14"/>
      <c r="BB10" s="14">
        <v>0.25211783667793197</v>
      </c>
      <c r="BC10" s="14">
        <v>0.20716623146778099</v>
      </c>
      <c r="BD10" s="14"/>
      <c r="BE10" s="14">
        <v>0.25097304722705699</v>
      </c>
      <c r="BF10" s="14">
        <v>0.182093837986739</v>
      </c>
      <c r="BG10" s="14"/>
      <c r="BH10" s="14">
        <v>0.21239948887283799</v>
      </c>
      <c r="BI10" s="14">
        <v>0.230380709067767</v>
      </c>
    </row>
    <row r="11" spans="2:61" x14ac:dyDescent="0.35">
      <c r="B11" s="15" t="s">
        <v>337</v>
      </c>
      <c r="C11" s="14">
        <v>0.231902375979707</v>
      </c>
      <c r="D11" s="14">
        <v>0.26461778348036302</v>
      </c>
      <c r="E11" s="14">
        <v>0.20221669869704401</v>
      </c>
      <c r="F11" s="14"/>
      <c r="G11" s="14">
        <v>0.275576043566088</v>
      </c>
      <c r="H11" s="14">
        <v>0.248894094617408</v>
      </c>
      <c r="I11" s="14">
        <v>0.18663124261223399</v>
      </c>
      <c r="J11" s="14">
        <v>0.20817447643963999</v>
      </c>
      <c r="K11" s="14">
        <v>0.28347893995552897</v>
      </c>
      <c r="L11" s="14">
        <v>0.215310785808347</v>
      </c>
      <c r="M11" s="14"/>
      <c r="N11" s="14">
        <v>0.21564974899426501</v>
      </c>
      <c r="O11" s="14">
        <v>0.23518021671626699</v>
      </c>
      <c r="P11" s="14"/>
      <c r="Q11" s="14">
        <v>0.23743471635094399</v>
      </c>
      <c r="R11" s="14">
        <v>0.228474208152112</v>
      </c>
      <c r="S11" s="14">
        <v>0.223233075000765</v>
      </c>
      <c r="T11" s="14">
        <v>0.23450113297526901</v>
      </c>
      <c r="U11" s="14">
        <v>0.212178827761663</v>
      </c>
      <c r="V11" s="14">
        <v>0.28007252108501601</v>
      </c>
      <c r="W11" s="14">
        <v>0.21239823724870099</v>
      </c>
      <c r="X11" s="14">
        <v>0.33771188957252901</v>
      </c>
      <c r="Y11" s="14">
        <v>0.22073870724938599</v>
      </c>
      <c r="Z11" s="14">
        <v>9.0110426320649695E-2</v>
      </c>
      <c r="AA11" s="14"/>
      <c r="AB11" s="14">
        <v>0.221927998078086</v>
      </c>
      <c r="AC11" s="14">
        <v>0.28064686157926799</v>
      </c>
      <c r="AD11" s="14">
        <v>0.21973669573501101</v>
      </c>
      <c r="AE11" s="14"/>
      <c r="AF11" s="14">
        <v>0.215726045263919</v>
      </c>
      <c r="AG11" s="14">
        <v>0.247996830262186</v>
      </c>
      <c r="AH11" s="14">
        <v>0.29449525861402098</v>
      </c>
      <c r="AI11" s="14">
        <v>0.236889690771967</v>
      </c>
      <c r="AJ11" s="14"/>
      <c r="AK11" s="14">
        <v>0.2333406602101</v>
      </c>
      <c r="AL11" s="14">
        <v>0.23557935588291301</v>
      </c>
      <c r="AM11" s="14">
        <v>0.20135585073960799</v>
      </c>
      <c r="AN11" s="14">
        <v>0.15973120838677499</v>
      </c>
      <c r="AO11" s="14"/>
      <c r="AP11" s="14">
        <v>0.215428514584666</v>
      </c>
      <c r="AQ11" s="14">
        <v>0.28972352650257199</v>
      </c>
      <c r="AR11" s="14">
        <v>0.20399222236505599</v>
      </c>
      <c r="AS11" s="14"/>
      <c r="AT11" s="14">
        <v>0.207625012749519</v>
      </c>
      <c r="AU11" s="14">
        <v>0.25807534961813899</v>
      </c>
      <c r="AV11" s="14">
        <v>0.25794128141964801</v>
      </c>
      <c r="AW11" s="14"/>
      <c r="AX11" s="14">
        <v>0.15686272180275199</v>
      </c>
      <c r="AY11" s="14">
        <v>0.26199599308301602</v>
      </c>
      <c r="AZ11" s="14">
        <v>0.241322171674831</v>
      </c>
      <c r="BA11" s="14"/>
      <c r="BB11" s="14">
        <v>0.19571070301785501</v>
      </c>
      <c r="BC11" s="14">
        <v>0.27243282377939898</v>
      </c>
      <c r="BD11" s="14"/>
      <c r="BE11" s="14">
        <v>0.23459949694614801</v>
      </c>
      <c r="BF11" s="14">
        <v>0.227004590330072</v>
      </c>
      <c r="BG11" s="14"/>
      <c r="BH11" s="14">
        <v>0.25534784688545398</v>
      </c>
      <c r="BI11" s="14">
        <v>0.22547625380883801</v>
      </c>
    </row>
    <row r="12" spans="2:61" x14ac:dyDescent="0.35">
      <c r="B12" s="15" t="s">
        <v>338</v>
      </c>
      <c r="C12" s="14">
        <v>0.23450940190543501</v>
      </c>
      <c r="D12" s="14">
        <v>0.27007294795265202</v>
      </c>
      <c r="E12" s="14">
        <v>0.20228311801174301</v>
      </c>
      <c r="F12" s="14"/>
      <c r="G12" s="14">
        <v>0.13293708736955501</v>
      </c>
      <c r="H12" s="14">
        <v>0.21621750182357899</v>
      </c>
      <c r="I12" s="14">
        <v>0.25829308207422202</v>
      </c>
      <c r="J12" s="14">
        <v>0.23276824903958901</v>
      </c>
      <c r="K12" s="14">
        <v>0.212442020783357</v>
      </c>
      <c r="L12" s="14">
        <v>0.323410695854075</v>
      </c>
      <c r="M12" s="14"/>
      <c r="N12" s="14">
        <v>0.36067640441443399</v>
      </c>
      <c r="O12" s="14">
        <v>0.20906395602126701</v>
      </c>
      <c r="P12" s="14"/>
      <c r="Q12" s="14">
        <v>0.107416789355659</v>
      </c>
      <c r="R12" s="14">
        <v>0.18229134763924801</v>
      </c>
      <c r="S12" s="14">
        <v>0.21493381224366701</v>
      </c>
      <c r="T12" s="14">
        <v>0.34133084500217697</v>
      </c>
      <c r="U12" s="14">
        <v>0.19512390538232599</v>
      </c>
      <c r="V12" s="14">
        <v>0.19894406327635999</v>
      </c>
      <c r="W12" s="14">
        <v>0.279892202225827</v>
      </c>
      <c r="X12" s="14">
        <v>0.26284145703616402</v>
      </c>
      <c r="Y12" s="14">
        <v>0.329972386698904</v>
      </c>
      <c r="Z12" s="14">
        <v>0.109002233771509</v>
      </c>
      <c r="AA12" s="14"/>
      <c r="AB12" s="14">
        <v>0.13302414254355699</v>
      </c>
      <c r="AC12" s="14">
        <v>0.23019523618352999</v>
      </c>
      <c r="AD12" s="14">
        <v>0.34106600980600399</v>
      </c>
      <c r="AE12" s="14"/>
      <c r="AF12" s="14">
        <v>0.15474699895493901</v>
      </c>
      <c r="AG12" s="14">
        <v>0.309679518650678</v>
      </c>
      <c r="AH12" s="14">
        <v>0.21334171801368401</v>
      </c>
      <c r="AI12" s="14">
        <v>0.26941579940808502</v>
      </c>
      <c r="AJ12" s="14"/>
      <c r="AK12" s="14">
        <v>0.124697708299465</v>
      </c>
      <c r="AL12" s="14">
        <v>0.31550630194426699</v>
      </c>
      <c r="AM12" s="14">
        <v>0.30696832800264501</v>
      </c>
      <c r="AN12" s="14">
        <v>0.17519507033069601</v>
      </c>
      <c r="AO12" s="14"/>
      <c r="AP12" s="14">
        <v>0.104572654331934</v>
      </c>
      <c r="AQ12" s="14">
        <v>0.14494283485196299</v>
      </c>
      <c r="AR12" s="14">
        <v>0.37983332659567398</v>
      </c>
      <c r="AS12" s="14"/>
      <c r="AT12" s="14">
        <v>0.23852154118282401</v>
      </c>
      <c r="AU12" s="14">
        <v>0.22627000043220399</v>
      </c>
      <c r="AV12" s="14">
        <v>0.32741724266805899</v>
      </c>
      <c r="AW12" s="14"/>
      <c r="AX12" s="14">
        <v>9.5510412282218904E-2</v>
      </c>
      <c r="AY12" s="14">
        <v>0.20668488456599801</v>
      </c>
      <c r="AZ12" s="14">
        <v>0.369583434790204</v>
      </c>
      <c r="BA12" s="14"/>
      <c r="BB12" s="14">
        <v>0.31072858645715801</v>
      </c>
      <c r="BC12" s="14">
        <v>0.238780193986324</v>
      </c>
      <c r="BD12" s="14"/>
      <c r="BE12" s="14">
        <v>0.24073760303566899</v>
      </c>
      <c r="BF12" s="14">
        <v>0.22319941822348</v>
      </c>
      <c r="BG12" s="14"/>
      <c r="BH12" s="14">
        <v>0.211816339693642</v>
      </c>
      <c r="BI12" s="14">
        <v>0.24072929788408001</v>
      </c>
    </row>
    <row r="13" spans="2:61" x14ac:dyDescent="0.35">
      <c r="B13" s="15" t="s">
        <v>86</v>
      </c>
      <c r="C13" s="20">
        <v>0.20610635903211599</v>
      </c>
      <c r="D13" s="20">
        <v>0.13944395523435199</v>
      </c>
      <c r="E13" s="20">
        <v>0.267602056592051</v>
      </c>
      <c r="F13" s="20"/>
      <c r="G13" s="20">
        <v>0.19846275108721301</v>
      </c>
      <c r="H13" s="20">
        <v>0.15341981017256201</v>
      </c>
      <c r="I13" s="20">
        <v>0.19398640890167501</v>
      </c>
      <c r="J13" s="20">
        <v>0.236404811078125</v>
      </c>
      <c r="K13" s="20">
        <v>0.24691186856285</v>
      </c>
      <c r="L13" s="20">
        <v>0.22354544437530299</v>
      </c>
      <c r="M13" s="20"/>
      <c r="N13" s="20">
        <v>9.7544263423862299E-2</v>
      </c>
      <c r="O13" s="20">
        <v>0.22800123545730999</v>
      </c>
      <c r="P13" s="20"/>
      <c r="Q13" s="20">
        <v>0.34014715288397601</v>
      </c>
      <c r="R13" s="20">
        <v>0.24969408769149701</v>
      </c>
      <c r="S13" s="20">
        <v>0.159181720362707</v>
      </c>
      <c r="T13" s="20">
        <v>0.16262042716151501</v>
      </c>
      <c r="U13" s="20">
        <v>0.21922909343681199</v>
      </c>
      <c r="V13" s="20">
        <v>0.133846415984022</v>
      </c>
      <c r="W13" s="20">
        <v>0.194804248712308</v>
      </c>
      <c r="X13" s="20">
        <v>0.18251787644143699</v>
      </c>
      <c r="Y13" s="20">
        <v>0.100412295143168</v>
      </c>
      <c r="Z13" s="20">
        <v>0.62790211792719197</v>
      </c>
      <c r="AA13" s="20"/>
      <c r="AB13" s="20">
        <v>0.162045017779856</v>
      </c>
      <c r="AC13" s="20">
        <v>0.17311329598366501</v>
      </c>
      <c r="AD13" s="20">
        <v>0.17364403092375699</v>
      </c>
      <c r="AE13" s="20"/>
      <c r="AF13" s="20">
        <v>0.18561707435095101</v>
      </c>
      <c r="AG13" s="20">
        <v>0.170000921110641</v>
      </c>
      <c r="AH13" s="20">
        <v>0.228698945686513</v>
      </c>
      <c r="AI13" s="20">
        <v>0.29746562600065901</v>
      </c>
      <c r="AJ13" s="20"/>
      <c r="AK13" s="20">
        <v>0.171921034073102</v>
      </c>
      <c r="AL13" s="20">
        <v>0.15716750860050299</v>
      </c>
      <c r="AM13" s="20">
        <v>0.28063069660094497</v>
      </c>
      <c r="AN13" s="20">
        <v>0.32238653470515499</v>
      </c>
      <c r="AO13" s="20"/>
      <c r="AP13" s="20">
        <v>0.152767978763241</v>
      </c>
      <c r="AQ13" s="20">
        <v>0.16510229635943799</v>
      </c>
      <c r="AR13" s="20">
        <v>0.18744607542083599</v>
      </c>
      <c r="AS13" s="20"/>
      <c r="AT13" s="20">
        <v>9.8290838500869698E-2</v>
      </c>
      <c r="AU13" s="20">
        <v>0.20999843541438501</v>
      </c>
      <c r="AV13" s="20">
        <v>0.176158985429412</v>
      </c>
      <c r="AW13" s="20"/>
      <c r="AX13" s="20">
        <v>0.15643067709451899</v>
      </c>
      <c r="AY13" s="20">
        <v>0.212170903715175</v>
      </c>
      <c r="AZ13" s="20">
        <v>0.14647798425561301</v>
      </c>
      <c r="BA13" s="20"/>
      <c r="BB13" s="20">
        <v>7.4635917897685394E-2</v>
      </c>
      <c r="BC13" s="20">
        <v>0.21162084754287</v>
      </c>
      <c r="BD13" s="20"/>
      <c r="BE13" s="20">
        <v>0.15349964043182099</v>
      </c>
      <c r="BF13" s="20">
        <v>0.30163653162757398</v>
      </c>
      <c r="BG13" s="20"/>
      <c r="BH13" s="20">
        <v>0.204684843267013</v>
      </c>
      <c r="BI13" s="20">
        <v>0.20649597944157899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0.13808742933283299</v>
      </c>
      <c r="D9" s="14">
        <v>0.14185004732549999</v>
      </c>
      <c r="E9" s="14">
        <v>0.135754935265468</v>
      </c>
      <c r="F9" s="14"/>
      <c r="G9" s="14">
        <v>0.139870335622786</v>
      </c>
      <c r="H9" s="14">
        <v>0.19709705174853001</v>
      </c>
      <c r="I9" s="14">
        <v>0.118217566107381</v>
      </c>
      <c r="J9" s="14">
        <v>0.113587371426966</v>
      </c>
      <c r="K9" s="14">
        <v>0.14099278572947599</v>
      </c>
      <c r="L9" s="14">
        <v>0.114831854827379</v>
      </c>
      <c r="M9" s="14"/>
      <c r="N9" s="14">
        <v>0.181771433852354</v>
      </c>
      <c r="O9" s="14">
        <v>0.12927720993393799</v>
      </c>
      <c r="P9" s="14"/>
      <c r="Q9" s="14">
        <v>9.5454069569714306E-2</v>
      </c>
      <c r="R9" s="14">
        <v>0.12799874985527299</v>
      </c>
      <c r="S9" s="14">
        <v>0.12638688150737101</v>
      </c>
      <c r="T9" s="14">
        <v>0.122461149249743</v>
      </c>
      <c r="U9" s="14">
        <v>0.159820849901531</v>
      </c>
      <c r="V9" s="14">
        <v>0.177731249470099</v>
      </c>
      <c r="W9" s="14">
        <v>0.106654942774582</v>
      </c>
      <c r="X9" s="14">
        <v>0.14414882131477</v>
      </c>
      <c r="Y9" s="14">
        <v>0.14687119037203</v>
      </c>
      <c r="Z9" s="14">
        <v>9.7522665869786695E-2</v>
      </c>
      <c r="AA9" s="14"/>
      <c r="AB9" s="14">
        <v>0.24375887019589099</v>
      </c>
      <c r="AC9" s="14">
        <v>9.0576217583812096E-2</v>
      </c>
      <c r="AD9" s="14">
        <v>0.10606412077197</v>
      </c>
      <c r="AE9" s="14"/>
      <c r="AF9" s="14">
        <v>0.20962463639499099</v>
      </c>
      <c r="AG9" s="14">
        <v>9.1981790516055706E-2</v>
      </c>
      <c r="AH9" s="14">
        <v>9.3773636348592801E-2</v>
      </c>
      <c r="AI9" s="14">
        <v>7.2027200228448204E-2</v>
      </c>
      <c r="AJ9" s="14"/>
      <c r="AK9" s="14">
        <v>0.20794185410018001</v>
      </c>
      <c r="AL9" s="14">
        <v>9.2678153240825095E-2</v>
      </c>
      <c r="AM9" s="14">
        <v>9.9701768648364802E-2</v>
      </c>
      <c r="AN9" s="14">
        <v>0</v>
      </c>
      <c r="AO9" s="14"/>
      <c r="AP9" s="14">
        <v>0.31596385102167102</v>
      </c>
      <c r="AQ9" s="14">
        <v>0.146025435318035</v>
      </c>
      <c r="AR9" s="14">
        <v>8.6012535438074203E-2</v>
      </c>
      <c r="AS9" s="14"/>
      <c r="AT9" s="14">
        <v>0.25368001053419098</v>
      </c>
      <c r="AU9" s="14">
        <v>0.10580835538750701</v>
      </c>
      <c r="AV9" s="14">
        <v>6.6286816501188506E-2</v>
      </c>
      <c r="AW9" s="14"/>
      <c r="AX9" s="14">
        <v>0.30709962542001601</v>
      </c>
      <c r="AY9" s="14">
        <v>0.118247114310931</v>
      </c>
      <c r="AZ9" s="14">
        <v>9.6098214698775594E-2</v>
      </c>
      <c r="BA9" s="14"/>
      <c r="BB9" s="14">
        <v>0.19890834090373399</v>
      </c>
      <c r="BC9" s="14">
        <v>0.123553572515215</v>
      </c>
      <c r="BD9" s="14"/>
      <c r="BE9" s="14">
        <v>0.16598349397943299</v>
      </c>
      <c r="BF9" s="14">
        <v>8.74300999777788E-2</v>
      </c>
      <c r="BG9" s="14"/>
      <c r="BH9" s="14">
        <v>0.14412505219638599</v>
      </c>
      <c r="BI9" s="14">
        <v>0.136432589372536</v>
      </c>
    </row>
    <row r="10" spans="2:61" x14ac:dyDescent="0.35">
      <c r="B10" s="15" t="s">
        <v>335</v>
      </c>
      <c r="C10" s="14">
        <v>0.26066895818347202</v>
      </c>
      <c r="D10" s="14">
        <v>0.25248388427957702</v>
      </c>
      <c r="E10" s="14">
        <v>0.27000937720783802</v>
      </c>
      <c r="F10" s="14"/>
      <c r="G10" s="14">
        <v>0.28628664229676698</v>
      </c>
      <c r="H10" s="14">
        <v>0.26774419627659501</v>
      </c>
      <c r="I10" s="14">
        <v>0.29095045650450202</v>
      </c>
      <c r="J10" s="14">
        <v>0.243290182394654</v>
      </c>
      <c r="K10" s="14">
        <v>0.226256701111757</v>
      </c>
      <c r="L10" s="14">
        <v>0.242547250482849</v>
      </c>
      <c r="M10" s="14"/>
      <c r="N10" s="14">
        <v>0.27995993403397201</v>
      </c>
      <c r="O10" s="14">
        <v>0.25677834120521997</v>
      </c>
      <c r="P10" s="14"/>
      <c r="Q10" s="14">
        <v>0.28069925606005303</v>
      </c>
      <c r="R10" s="14">
        <v>0.23326319972099599</v>
      </c>
      <c r="S10" s="14">
        <v>0.24286237417450501</v>
      </c>
      <c r="T10" s="14">
        <v>0.223431260587627</v>
      </c>
      <c r="U10" s="14">
        <v>0.28913977239274102</v>
      </c>
      <c r="V10" s="14">
        <v>0.31826832316618697</v>
      </c>
      <c r="W10" s="14">
        <v>0.24843022819793101</v>
      </c>
      <c r="X10" s="14">
        <v>0.277838195066129</v>
      </c>
      <c r="Y10" s="14">
        <v>0.29415084609994202</v>
      </c>
      <c r="Z10" s="14">
        <v>0.16540656833682901</v>
      </c>
      <c r="AA10" s="14"/>
      <c r="AB10" s="14">
        <v>0.36583117330861797</v>
      </c>
      <c r="AC10" s="14">
        <v>0.27059094792687799</v>
      </c>
      <c r="AD10" s="14">
        <v>0.20490007039119601</v>
      </c>
      <c r="AE10" s="14"/>
      <c r="AF10" s="14">
        <v>0.33009273982676501</v>
      </c>
      <c r="AG10" s="14">
        <v>0.21041922814199099</v>
      </c>
      <c r="AH10" s="14">
        <v>0.31885163456340898</v>
      </c>
      <c r="AI10" s="14">
        <v>0.20534799228047201</v>
      </c>
      <c r="AJ10" s="14"/>
      <c r="AK10" s="14">
        <v>0.34213706168612701</v>
      </c>
      <c r="AL10" s="14">
        <v>0.226322386745055</v>
      </c>
      <c r="AM10" s="14">
        <v>0.22929791141092301</v>
      </c>
      <c r="AN10" s="14">
        <v>0.415404784793243</v>
      </c>
      <c r="AO10" s="14"/>
      <c r="AP10" s="14">
        <v>0.35488479951079599</v>
      </c>
      <c r="AQ10" s="14">
        <v>0.34918932768666699</v>
      </c>
      <c r="AR10" s="14">
        <v>0.17246433719360801</v>
      </c>
      <c r="AS10" s="14"/>
      <c r="AT10" s="14">
        <v>0.2802785821155</v>
      </c>
      <c r="AU10" s="14">
        <v>0.26582323123575402</v>
      </c>
      <c r="AV10" s="14">
        <v>0.259696157522392</v>
      </c>
      <c r="AW10" s="14"/>
      <c r="AX10" s="14">
        <v>0.28591344163651999</v>
      </c>
      <c r="AY10" s="14">
        <v>0.29212120252322399</v>
      </c>
      <c r="AZ10" s="14">
        <v>0.205210686452824</v>
      </c>
      <c r="BA10" s="14"/>
      <c r="BB10" s="14">
        <v>0.33208949293124301</v>
      </c>
      <c r="BC10" s="14">
        <v>0.24522959188406901</v>
      </c>
      <c r="BD10" s="14"/>
      <c r="BE10" s="14">
        <v>0.29151695662076799</v>
      </c>
      <c r="BF10" s="14">
        <v>0.204651120664847</v>
      </c>
      <c r="BG10" s="14"/>
      <c r="BH10" s="14">
        <v>0.23721796569388101</v>
      </c>
      <c r="BI10" s="14">
        <v>0.26709659375419997</v>
      </c>
    </row>
    <row r="11" spans="2:61" x14ac:dyDescent="0.35">
      <c r="B11" s="15" t="s">
        <v>337</v>
      </c>
      <c r="C11" s="14">
        <v>0.211520110901045</v>
      </c>
      <c r="D11" s="14">
        <v>0.23948649104428099</v>
      </c>
      <c r="E11" s="14">
        <v>0.180383055277479</v>
      </c>
      <c r="F11" s="14"/>
      <c r="G11" s="14">
        <v>0.264855049553822</v>
      </c>
      <c r="H11" s="14">
        <v>0.204398154342358</v>
      </c>
      <c r="I11" s="14">
        <v>0.20456254989526401</v>
      </c>
      <c r="J11" s="14">
        <v>0.23854091050794499</v>
      </c>
      <c r="K11" s="14">
        <v>0.24618608401255501</v>
      </c>
      <c r="L11" s="14">
        <v>0.13319043780922801</v>
      </c>
      <c r="M11" s="14"/>
      <c r="N11" s="14">
        <v>0.14534671244879599</v>
      </c>
      <c r="O11" s="14">
        <v>0.22486600638721299</v>
      </c>
      <c r="P11" s="14"/>
      <c r="Q11" s="14">
        <v>0.221277821680366</v>
      </c>
      <c r="R11" s="14">
        <v>0.21643608989369301</v>
      </c>
      <c r="S11" s="14">
        <v>0.295193587510511</v>
      </c>
      <c r="T11" s="14">
        <v>0.20877858271715899</v>
      </c>
      <c r="U11" s="14">
        <v>9.0996428919579903E-2</v>
      </c>
      <c r="V11" s="14">
        <v>0.22058326509260401</v>
      </c>
      <c r="W11" s="14">
        <v>0.27152880053337802</v>
      </c>
      <c r="X11" s="14">
        <v>0.21259988996492499</v>
      </c>
      <c r="Y11" s="14">
        <v>0.17926805092643</v>
      </c>
      <c r="Z11" s="14">
        <v>0.224059985039364</v>
      </c>
      <c r="AA11" s="14"/>
      <c r="AB11" s="14">
        <v>0.149863214114935</v>
      </c>
      <c r="AC11" s="14">
        <v>0.30818402582097998</v>
      </c>
      <c r="AD11" s="14">
        <v>0.20655515466591201</v>
      </c>
      <c r="AE11" s="14"/>
      <c r="AF11" s="14">
        <v>0.19682660092187901</v>
      </c>
      <c r="AG11" s="14">
        <v>0.225086054876453</v>
      </c>
      <c r="AH11" s="14">
        <v>0.25575084347215998</v>
      </c>
      <c r="AI11" s="14">
        <v>0.21468314424948401</v>
      </c>
      <c r="AJ11" s="14"/>
      <c r="AK11" s="14">
        <v>0.21501663892528999</v>
      </c>
      <c r="AL11" s="14">
        <v>0.223207541231178</v>
      </c>
      <c r="AM11" s="14">
        <v>0.229098548569246</v>
      </c>
      <c r="AN11" s="14">
        <v>0.169925395595761</v>
      </c>
      <c r="AO11" s="14"/>
      <c r="AP11" s="14">
        <v>0.15667157026563999</v>
      </c>
      <c r="AQ11" s="14">
        <v>0.22818111937416699</v>
      </c>
      <c r="AR11" s="14">
        <v>0.229620484607967</v>
      </c>
      <c r="AS11" s="14"/>
      <c r="AT11" s="14">
        <v>0.19870141766025801</v>
      </c>
      <c r="AU11" s="14">
        <v>0.23521425356775999</v>
      </c>
      <c r="AV11" s="14">
        <v>0.209422241652574</v>
      </c>
      <c r="AW11" s="14"/>
      <c r="AX11" s="14">
        <v>0.18800429660135401</v>
      </c>
      <c r="AY11" s="14">
        <v>0.228725970325901</v>
      </c>
      <c r="AZ11" s="14">
        <v>0.227499516405854</v>
      </c>
      <c r="BA11" s="14"/>
      <c r="BB11" s="14">
        <v>0.16382223596772899</v>
      </c>
      <c r="BC11" s="14">
        <v>0.18738083403612399</v>
      </c>
      <c r="BD11" s="14"/>
      <c r="BE11" s="14">
        <v>0.200224160629072</v>
      </c>
      <c r="BF11" s="14">
        <v>0.232032777492368</v>
      </c>
      <c r="BG11" s="14"/>
      <c r="BH11" s="14">
        <v>0.21531489395315501</v>
      </c>
      <c r="BI11" s="14">
        <v>0.210480006413367</v>
      </c>
    </row>
    <row r="12" spans="2:61" x14ac:dyDescent="0.35">
      <c r="B12" s="15" t="s">
        <v>338</v>
      </c>
      <c r="C12" s="14">
        <v>0.262990417250276</v>
      </c>
      <c r="D12" s="14">
        <v>0.27940277268696201</v>
      </c>
      <c r="E12" s="14">
        <v>0.25023579468973001</v>
      </c>
      <c r="F12" s="14"/>
      <c r="G12" s="14">
        <v>0.20154052959959601</v>
      </c>
      <c r="H12" s="14">
        <v>0.241886834758584</v>
      </c>
      <c r="I12" s="14">
        <v>0.25805225770150397</v>
      </c>
      <c r="J12" s="14">
        <v>0.25652391446818201</v>
      </c>
      <c r="K12" s="14">
        <v>0.22821337599949301</v>
      </c>
      <c r="L12" s="14">
        <v>0.37298518660311902</v>
      </c>
      <c r="M12" s="14"/>
      <c r="N12" s="14">
        <v>0.33315242768507403</v>
      </c>
      <c r="O12" s="14">
        <v>0.248840095818048</v>
      </c>
      <c r="P12" s="14"/>
      <c r="Q12" s="14">
        <v>0.184500085278129</v>
      </c>
      <c r="R12" s="14">
        <v>0.226626288433742</v>
      </c>
      <c r="S12" s="14">
        <v>0.25450819529381102</v>
      </c>
      <c r="T12" s="14">
        <v>0.34668982860203701</v>
      </c>
      <c r="U12" s="14">
        <v>0.252153346890996</v>
      </c>
      <c r="V12" s="14">
        <v>0.22535665455663401</v>
      </c>
      <c r="W12" s="14">
        <v>0.26918992487367099</v>
      </c>
      <c r="X12" s="14">
        <v>0.27350466993766298</v>
      </c>
      <c r="Y12" s="14">
        <v>0.31870454453267499</v>
      </c>
      <c r="Z12" s="14">
        <v>0.21595023552227</v>
      </c>
      <c r="AA12" s="14"/>
      <c r="AB12" s="14">
        <v>0.160746806783889</v>
      </c>
      <c r="AC12" s="14">
        <v>0.239554114008216</v>
      </c>
      <c r="AD12" s="14">
        <v>0.36929250690086302</v>
      </c>
      <c r="AE12" s="14"/>
      <c r="AF12" s="14">
        <v>0.17883900609440501</v>
      </c>
      <c r="AG12" s="14">
        <v>0.34732622688315401</v>
      </c>
      <c r="AH12" s="14">
        <v>0.20885785365162399</v>
      </c>
      <c r="AI12" s="14">
        <v>0.30027837852806699</v>
      </c>
      <c r="AJ12" s="14"/>
      <c r="AK12" s="14">
        <v>0.14910182454770601</v>
      </c>
      <c r="AL12" s="14">
        <v>0.35628558440764002</v>
      </c>
      <c r="AM12" s="14">
        <v>0.27983093098605599</v>
      </c>
      <c r="AN12" s="14">
        <v>0.17519507033069601</v>
      </c>
      <c r="AO12" s="14"/>
      <c r="AP12" s="14">
        <v>0.116122623527838</v>
      </c>
      <c r="AQ12" s="14">
        <v>0.18880010175178299</v>
      </c>
      <c r="AR12" s="14">
        <v>0.39069587352035101</v>
      </c>
      <c r="AS12" s="14"/>
      <c r="AT12" s="14">
        <v>0.22126822510215099</v>
      </c>
      <c r="AU12" s="14">
        <v>0.27823281207809503</v>
      </c>
      <c r="AV12" s="14">
        <v>0.36175064337712698</v>
      </c>
      <c r="AW12" s="14"/>
      <c r="AX12" s="14">
        <v>0.17368825507633601</v>
      </c>
      <c r="AY12" s="14">
        <v>0.233745919678054</v>
      </c>
      <c r="AZ12" s="14">
        <v>0.36840195426405598</v>
      </c>
      <c r="BA12" s="14"/>
      <c r="BB12" s="14">
        <v>0.25804125585286802</v>
      </c>
      <c r="BC12" s="14">
        <v>0.30819391874249003</v>
      </c>
      <c r="BD12" s="14"/>
      <c r="BE12" s="14">
        <v>0.25389561408931599</v>
      </c>
      <c r="BF12" s="14">
        <v>0.27950595250518601</v>
      </c>
      <c r="BG12" s="14"/>
      <c r="BH12" s="14">
        <v>0.27804398972515398</v>
      </c>
      <c r="BI12" s="14">
        <v>0.25886441371550101</v>
      </c>
    </row>
    <row r="13" spans="2:61" x14ac:dyDescent="0.35">
      <c r="B13" s="15" t="s">
        <v>86</v>
      </c>
      <c r="C13" s="20">
        <v>0.12673308433237301</v>
      </c>
      <c r="D13" s="20">
        <v>8.6776804663679805E-2</v>
      </c>
      <c r="E13" s="20">
        <v>0.163616837559485</v>
      </c>
      <c r="F13" s="20"/>
      <c r="G13" s="20">
        <v>0.10744744292703</v>
      </c>
      <c r="H13" s="20">
        <v>8.8873762873933199E-2</v>
      </c>
      <c r="I13" s="20">
        <v>0.12821716979134901</v>
      </c>
      <c r="J13" s="20">
        <v>0.14805762120225399</v>
      </c>
      <c r="K13" s="20">
        <v>0.15835105314671799</v>
      </c>
      <c r="L13" s="20">
        <v>0.13644527027742601</v>
      </c>
      <c r="M13" s="20"/>
      <c r="N13" s="20">
        <v>5.9769491979803198E-2</v>
      </c>
      <c r="O13" s="20">
        <v>0.14023834665557999</v>
      </c>
      <c r="P13" s="20"/>
      <c r="Q13" s="20">
        <v>0.218068767411739</v>
      </c>
      <c r="R13" s="20">
        <v>0.19567567209629599</v>
      </c>
      <c r="S13" s="20">
        <v>8.1048961513802101E-2</v>
      </c>
      <c r="T13" s="20">
        <v>9.86391788434334E-2</v>
      </c>
      <c r="U13" s="20">
        <v>0.20788960189515199</v>
      </c>
      <c r="V13" s="20">
        <v>5.8060507714476101E-2</v>
      </c>
      <c r="W13" s="20">
        <v>0.104196103620439</v>
      </c>
      <c r="X13" s="20">
        <v>9.1908423716513504E-2</v>
      </c>
      <c r="Y13" s="20">
        <v>6.1005368068922101E-2</v>
      </c>
      <c r="Z13" s="20">
        <v>0.29706054523175002</v>
      </c>
      <c r="AA13" s="20"/>
      <c r="AB13" s="20">
        <v>7.9799935596666899E-2</v>
      </c>
      <c r="AC13" s="20">
        <v>9.1094694660113801E-2</v>
      </c>
      <c r="AD13" s="20">
        <v>0.11318814727005901</v>
      </c>
      <c r="AE13" s="20"/>
      <c r="AF13" s="20">
        <v>8.4617016761958694E-2</v>
      </c>
      <c r="AG13" s="20">
        <v>0.12518669958234599</v>
      </c>
      <c r="AH13" s="20">
        <v>0.122766031964214</v>
      </c>
      <c r="AI13" s="20">
        <v>0.20766328471352899</v>
      </c>
      <c r="AJ13" s="20"/>
      <c r="AK13" s="20">
        <v>8.5802620740697097E-2</v>
      </c>
      <c r="AL13" s="20">
        <v>0.101506334375302</v>
      </c>
      <c r="AM13" s="20">
        <v>0.16207084038541</v>
      </c>
      <c r="AN13" s="20">
        <v>0.23947474928029999</v>
      </c>
      <c r="AO13" s="20"/>
      <c r="AP13" s="20">
        <v>5.63571556740564E-2</v>
      </c>
      <c r="AQ13" s="20">
        <v>8.7804015869347801E-2</v>
      </c>
      <c r="AR13" s="20">
        <v>0.12120676924</v>
      </c>
      <c r="AS13" s="20"/>
      <c r="AT13" s="20">
        <v>4.6071764587900001E-2</v>
      </c>
      <c r="AU13" s="20">
        <v>0.114921347730884</v>
      </c>
      <c r="AV13" s="20">
        <v>0.102844140946718</v>
      </c>
      <c r="AW13" s="20"/>
      <c r="AX13" s="20">
        <v>4.5294381265774702E-2</v>
      </c>
      <c r="AY13" s="20">
        <v>0.12715979316188999</v>
      </c>
      <c r="AZ13" s="20">
        <v>0.10278962817848999</v>
      </c>
      <c r="BA13" s="20"/>
      <c r="BB13" s="20">
        <v>4.71386743444255E-2</v>
      </c>
      <c r="BC13" s="20">
        <v>0.13564208282210299</v>
      </c>
      <c r="BD13" s="20"/>
      <c r="BE13" s="20">
        <v>8.8379774681410894E-2</v>
      </c>
      <c r="BF13" s="20">
        <v>0.19638004935982101</v>
      </c>
      <c r="BG13" s="20"/>
      <c r="BH13" s="20">
        <v>0.125298098431424</v>
      </c>
      <c r="BI13" s="20">
        <v>0.12712639674439699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I18"/>
  <sheetViews>
    <sheetView showGridLines="0" workbookViewId="0">
      <pane xSplit="2" topLeftCell="C1" activePane="topRight" state="frozen"/>
      <selection activeCell="G5" sqref="G5:L5"/>
      <selection pane="topRight" activeCell="D22" sqref="D22"/>
    </sheetView>
  </sheetViews>
  <sheetFormatPr defaultColWidth="11.54296875" defaultRowHeight="14.5" x14ac:dyDescent="0.35"/>
  <cols>
    <col min="2" max="2" width="25.7265625" customWidth="1"/>
    <col min="3" max="9" width="20.7265625" customWidth="1"/>
  </cols>
  <sheetData>
    <row r="2" spans="2:9" ht="40.15" customHeight="1" x14ac:dyDescent="0.35">
      <c r="D2" s="25" t="s">
        <v>420</v>
      </c>
      <c r="E2" s="23"/>
      <c r="F2" s="23"/>
      <c r="G2" s="23"/>
      <c r="H2" s="23"/>
      <c r="I2" s="23"/>
    </row>
    <row r="6" spans="2:9" ht="49.9" customHeight="1" x14ac:dyDescent="0.35">
      <c r="B6" s="17" t="s">
        <v>13</v>
      </c>
      <c r="C6" s="17" t="s">
        <v>414</v>
      </c>
      <c r="D6" s="17" t="s">
        <v>415</v>
      </c>
      <c r="E6" s="17" t="s">
        <v>416</v>
      </c>
      <c r="F6" s="17" t="s">
        <v>417</v>
      </c>
      <c r="G6" s="17" t="s">
        <v>418</v>
      </c>
      <c r="H6" s="17" t="s">
        <v>419</v>
      </c>
    </row>
    <row r="7" spans="2:9" x14ac:dyDescent="0.35">
      <c r="B7" s="15" t="s">
        <v>334</v>
      </c>
      <c r="C7" s="14">
        <v>0.25894407338165398</v>
      </c>
      <c r="D7" s="14">
        <v>0.16029012444624199</v>
      </c>
      <c r="E7" s="14">
        <v>0.17856985992956201</v>
      </c>
      <c r="F7" s="14">
        <v>0.30337396997456001</v>
      </c>
      <c r="G7" s="14">
        <v>0.11145843274862199</v>
      </c>
      <c r="H7" s="14">
        <v>0.17484968412357499</v>
      </c>
    </row>
    <row r="8" spans="2:9" x14ac:dyDescent="0.35">
      <c r="B8" s="15" t="s">
        <v>335</v>
      </c>
      <c r="C8" s="14">
        <v>0.30192734010777</v>
      </c>
      <c r="D8" s="14">
        <v>0.30086713908891299</v>
      </c>
      <c r="E8" s="14">
        <v>0.27763250513933602</v>
      </c>
      <c r="F8" s="14">
        <v>0.28875651710989297</v>
      </c>
      <c r="G8" s="14">
        <v>0.25819421651367103</v>
      </c>
      <c r="H8" s="14">
        <v>0.28135391879448701</v>
      </c>
    </row>
    <row r="9" spans="2:9" x14ac:dyDescent="0.35">
      <c r="B9" s="15" t="s">
        <v>337</v>
      </c>
      <c r="C9" s="14">
        <v>0.15749550692842601</v>
      </c>
      <c r="D9" s="14">
        <v>0.20775219105863901</v>
      </c>
      <c r="E9" s="14">
        <v>0.20301825837048601</v>
      </c>
      <c r="F9" s="14">
        <v>0.15962908028556699</v>
      </c>
      <c r="G9" s="14">
        <v>0.23573264795919699</v>
      </c>
      <c r="H9" s="14">
        <v>0.21480858916863499</v>
      </c>
    </row>
    <row r="10" spans="2:9" x14ac:dyDescent="0.35">
      <c r="B10" s="15" t="s">
        <v>338</v>
      </c>
      <c r="C10" s="14">
        <v>0.166159630781089</v>
      </c>
      <c r="D10" s="14">
        <v>0.198827967776665</v>
      </c>
      <c r="E10" s="14">
        <v>0.22755857193922099</v>
      </c>
      <c r="F10" s="14">
        <v>0.15472938849960799</v>
      </c>
      <c r="G10" s="14">
        <v>0.20609197300162299</v>
      </c>
      <c r="H10" s="14">
        <v>0.19345719927018201</v>
      </c>
    </row>
    <row r="11" spans="2:9" x14ac:dyDescent="0.35">
      <c r="B11" s="15" t="s">
        <v>86</v>
      </c>
      <c r="C11" s="14">
        <v>0.115473448801061</v>
      </c>
      <c r="D11" s="14">
        <v>0.13226257762954099</v>
      </c>
      <c r="E11" s="14">
        <v>0.113220804621396</v>
      </c>
      <c r="F11" s="14">
        <v>9.3511044130372395E-2</v>
      </c>
      <c r="G11" s="14">
        <v>0.188522729776886</v>
      </c>
      <c r="H11" s="14">
        <v>0.135530608643121</v>
      </c>
    </row>
    <row r="12" spans="2:9" x14ac:dyDescent="0.35">
      <c r="B12" s="16"/>
      <c r="C12" s="16"/>
      <c r="D12" s="16"/>
      <c r="E12" s="16"/>
      <c r="F12" s="16"/>
      <c r="G12" s="16"/>
      <c r="H12" s="16"/>
    </row>
    <row r="13" spans="2:9" x14ac:dyDescent="0.35">
      <c r="B13" t="s">
        <v>88</v>
      </c>
    </row>
    <row r="14" spans="2:9" x14ac:dyDescent="0.35">
      <c r="B14" t="s">
        <v>89</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0.25894407338165398</v>
      </c>
      <c r="D9" s="14">
        <v>0.24945912536246601</v>
      </c>
      <c r="E9" s="14">
        <v>0.269439942077499</v>
      </c>
      <c r="F9" s="14"/>
      <c r="G9" s="14">
        <v>0.270731185307446</v>
      </c>
      <c r="H9" s="14">
        <v>0.28520692157077199</v>
      </c>
      <c r="I9" s="14">
        <v>0.23915009222997599</v>
      </c>
      <c r="J9" s="14">
        <v>0.22443905773435199</v>
      </c>
      <c r="K9" s="14">
        <v>0.22537562670252501</v>
      </c>
      <c r="L9" s="14">
        <v>0.30409158529156199</v>
      </c>
      <c r="M9" s="14"/>
      <c r="N9" s="14">
        <v>0.302077553230509</v>
      </c>
      <c r="O9" s="14">
        <v>0.25024488416843899</v>
      </c>
      <c r="P9" s="14"/>
      <c r="Q9" s="14">
        <v>0.21940806571065499</v>
      </c>
      <c r="R9" s="14">
        <v>0.27740985244803001</v>
      </c>
      <c r="S9" s="14">
        <v>0.182700150655427</v>
      </c>
      <c r="T9" s="14">
        <v>0.158110364231977</v>
      </c>
      <c r="U9" s="14">
        <v>0.335813654290256</v>
      </c>
      <c r="V9" s="14">
        <v>0.235793972459687</v>
      </c>
      <c r="W9" s="14">
        <v>0.277150425205761</v>
      </c>
      <c r="X9" s="14">
        <v>0.24930675080402001</v>
      </c>
      <c r="Y9" s="14">
        <v>0.32036175911551001</v>
      </c>
      <c r="Z9" s="14">
        <v>0.13942760216524899</v>
      </c>
      <c r="AA9" s="14"/>
      <c r="AB9" s="14">
        <v>0.45020169940096699</v>
      </c>
      <c r="AC9" s="14">
        <v>0.17757297960916199</v>
      </c>
      <c r="AD9" s="14">
        <v>0.186500498977652</v>
      </c>
      <c r="AE9" s="14"/>
      <c r="AF9" s="14">
        <v>0.38534730434143899</v>
      </c>
      <c r="AG9" s="14">
        <v>0.157973387591304</v>
      </c>
      <c r="AH9" s="14">
        <v>7.0662011839962097E-2</v>
      </c>
      <c r="AI9" s="14">
        <v>0.24826496387111899</v>
      </c>
      <c r="AJ9" s="14"/>
      <c r="AK9" s="14">
        <v>0.41031498563431001</v>
      </c>
      <c r="AL9" s="14">
        <v>0.15196721934577501</v>
      </c>
      <c r="AM9" s="14">
        <v>0.19528848541473201</v>
      </c>
      <c r="AN9" s="14">
        <v>8.92954830011434E-2</v>
      </c>
      <c r="AO9" s="14"/>
      <c r="AP9" s="14">
        <v>0.54157951278333405</v>
      </c>
      <c r="AQ9" s="14">
        <v>0.27620740256375698</v>
      </c>
      <c r="AR9" s="14">
        <v>0.17658143345219901</v>
      </c>
      <c r="AS9" s="14"/>
      <c r="AT9" s="14">
        <v>0.40771798892132699</v>
      </c>
      <c r="AU9" s="14">
        <v>0.21191058535104901</v>
      </c>
      <c r="AV9" s="14">
        <v>0.183154273754008</v>
      </c>
      <c r="AW9" s="14"/>
      <c r="AX9" s="14">
        <v>0.46152494587619802</v>
      </c>
      <c r="AY9" s="14">
        <v>0.26239115169566202</v>
      </c>
      <c r="AZ9" s="14">
        <v>0.19249474270154099</v>
      </c>
      <c r="BA9" s="14"/>
      <c r="BB9" s="14">
        <v>0.36969486686577202</v>
      </c>
      <c r="BC9" s="14">
        <v>0.23634368779589801</v>
      </c>
      <c r="BD9" s="14"/>
      <c r="BE9" s="14">
        <v>0.28841530899463202</v>
      </c>
      <c r="BF9" s="14">
        <v>0.20542634219411099</v>
      </c>
      <c r="BG9" s="14"/>
      <c r="BH9" s="14">
        <v>0.24704549364876099</v>
      </c>
      <c r="BI9" s="14">
        <v>0.26220533127367002</v>
      </c>
    </row>
    <row r="10" spans="2:61" x14ac:dyDescent="0.35">
      <c r="B10" s="15" t="s">
        <v>335</v>
      </c>
      <c r="C10" s="14">
        <v>0.30192734010777</v>
      </c>
      <c r="D10" s="14">
        <v>0.30858090593602799</v>
      </c>
      <c r="E10" s="14">
        <v>0.29471458178061499</v>
      </c>
      <c r="F10" s="14"/>
      <c r="G10" s="14">
        <v>0.31022017372021099</v>
      </c>
      <c r="H10" s="14">
        <v>0.33408600960193402</v>
      </c>
      <c r="I10" s="14">
        <v>0.258887910981286</v>
      </c>
      <c r="J10" s="14">
        <v>0.32106081373467599</v>
      </c>
      <c r="K10" s="14">
        <v>0.31116069460554102</v>
      </c>
      <c r="L10" s="14">
        <v>0.28273569449291103</v>
      </c>
      <c r="M10" s="14"/>
      <c r="N10" s="14">
        <v>0.301858891418818</v>
      </c>
      <c r="O10" s="14">
        <v>0.30194114488537399</v>
      </c>
      <c r="P10" s="14"/>
      <c r="Q10" s="14">
        <v>0.31538748907455499</v>
      </c>
      <c r="R10" s="14">
        <v>0.28413852555419</v>
      </c>
      <c r="S10" s="14">
        <v>0.33891858486526399</v>
      </c>
      <c r="T10" s="14">
        <v>0.50435951491033304</v>
      </c>
      <c r="U10" s="14">
        <v>0.25931457077165598</v>
      </c>
      <c r="V10" s="14">
        <v>0.39388717063200401</v>
      </c>
      <c r="W10" s="14">
        <v>0.34094938714162998</v>
      </c>
      <c r="X10" s="14">
        <v>0.26443920151912398</v>
      </c>
      <c r="Y10" s="14">
        <v>0.23637970785698501</v>
      </c>
      <c r="Z10" s="14">
        <v>7.8858893875665595E-2</v>
      </c>
      <c r="AA10" s="14"/>
      <c r="AB10" s="14">
        <v>0.286336731800446</v>
      </c>
      <c r="AC10" s="14">
        <v>0.39970584869061498</v>
      </c>
      <c r="AD10" s="14">
        <v>0.27568436957707398</v>
      </c>
      <c r="AE10" s="14"/>
      <c r="AF10" s="14">
        <v>0.32098205158063198</v>
      </c>
      <c r="AG10" s="14">
        <v>0.29511903202269002</v>
      </c>
      <c r="AH10" s="14">
        <v>0.408888855573801</v>
      </c>
      <c r="AI10" s="14">
        <v>0.257909023171362</v>
      </c>
      <c r="AJ10" s="14"/>
      <c r="AK10" s="14">
        <v>0.30188959090413298</v>
      </c>
      <c r="AL10" s="14">
        <v>0.320016856625774</v>
      </c>
      <c r="AM10" s="14">
        <v>0.30597039143252802</v>
      </c>
      <c r="AN10" s="14">
        <v>0.33656851219747502</v>
      </c>
      <c r="AO10" s="14"/>
      <c r="AP10" s="14">
        <v>0.26136230096606999</v>
      </c>
      <c r="AQ10" s="14">
        <v>0.37415319344796899</v>
      </c>
      <c r="AR10" s="14">
        <v>0.26895027184992698</v>
      </c>
      <c r="AS10" s="14"/>
      <c r="AT10" s="14">
        <v>0.29263681081198001</v>
      </c>
      <c r="AU10" s="14">
        <v>0.33937793995279403</v>
      </c>
      <c r="AV10" s="14">
        <v>0.22740241682012799</v>
      </c>
      <c r="AW10" s="14"/>
      <c r="AX10" s="14">
        <v>0.26716278704359597</v>
      </c>
      <c r="AY10" s="14">
        <v>0.33013672408875799</v>
      </c>
      <c r="AZ10" s="14">
        <v>0.27300907063685698</v>
      </c>
      <c r="BA10" s="14"/>
      <c r="BB10" s="14">
        <v>0.2891007139822</v>
      </c>
      <c r="BC10" s="14">
        <v>0.33821042523864198</v>
      </c>
      <c r="BD10" s="14"/>
      <c r="BE10" s="14">
        <v>0.29676762489755998</v>
      </c>
      <c r="BF10" s="14">
        <v>0.31129702705440998</v>
      </c>
      <c r="BG10" s="14"/>
      <c r="BH10" s="14">
        <v>0.286196676055812</v>
      </c>
      <c r="BI10" s="14">
        <v>0.30623892631702798</v>
      </c>
    </row>
    <row r="11" spans="2:61" x14ac:dyDescent="0.35">
      <c r="B11" s="15" t="s">
        <v>337</v>
      </c>
      <c r="C11" s="14">
        <v>0.15749550692842601</v>
      </c>
      <c r="D11" s="14">
        <v>0.172907057677475</v>
      </c>
      <c r="E11" s="14">
        <v>0.14279991737832301</v>
      </c>
      <c r="F11" s="14"/>
      <c r="G11" s="14">
        <v>0.19321565833896701</v>
      </c>
      <c r="H11" s="14">
        <v>0.16874168725931199</v>
      </c>
      <c r="I11" s="14">
        <v>0.20156155920924901</v>
      </c>
      <c r="J11" s="14">
        <v>0.12697937614680799</v>
      </c>
      <c r="K11" s="14">
        <v>0.181986654305235</v>
      </c>
      <c r="L11" s="14">
        <v>7.7649276085017593E-2</v>
      </c>
      <c r="M11" s="14"/>
      <c r="N11" s="14">
        <v>0.151507185472778</v>
      </c>
      <c r="O11" s="14">
        <v>0.15870323562536301</v>
      </c>
      <c r="P11" s="14"/>
      <c r="Q11" s="14">
        <v>0.13236018224440199</v>
      </c>
      <c r="R11" s="14">
        <v>0.159507576690465</v>
      </c>
      <c r="S11" s="14">
        <v>0.24900009296846201</v>
      </c>
      <c r="T11" s="14">
        <v>0.10825961838483</v>
      </c>
      <c r="U11" s="14">
        <v>0.131145409258908</v>
      </c>
      <c r="V11" s="14">
        <v>0.139050656622595</v>
      </c>
      <c r="W11" s="14">
        <v>0.123218938941156</v>
      </c>
      <c r="X11" s="14">
        <v>0.14315572825308301</v>
      </c>
      <c r="Y11" s="14">
        <v>0.180532995214501</v>
      </c>
      <c r="Z11" s="14">
        <v>0.152742358476671</v>
      </c>
      <c r="AA11" s="14"/>
      <c r="AB11" s="14">
        <v>0.13346492044580799</v>
      </c>
      <c r="AC11" s="14">
        <v>0.191002913759413</v>
      </c>
      <c r="AD11" s="14">
        <v>0.160702376879019</v>
      </c>
      <c r="AE11" s="14"/>
      <c r="AF11" s="14">
        <v>0.14638773972386701</v>
      </c>
      <c r="AG11" s="14">
        <v>0.18069093792494401</v>
      </c>
      <c r="AH11" s="14">
        <v>0.162109322812339</v>
      </c>
      <c r="AI11" s="14">
        <v>0.14377180319511901</v>
      </c>
      <c r="AJ11" s="14"/>
      <c r="AK11" s="14">
        <v>0.151544983623739</v>
      </c>
      <c r="AL11" s="14">
        <v>0.177024861726891</v>
      </c>
      <c r="AM11" s="14">
        <v>0.149806550293313</v>
      </c>
      <c r="AN11" s="14">
        <v>8.1773831492046298E-2</v>
      </c>
      <c r="AO11" s="14"/>
      <c r="AP11" s="14">
        <v>9.5628635768704895E-2</v>
      </c>
      <c r="AQ11" s="14">
        <v>0.17334784192691399</v>
      </c>
      <c r="AR11" s="14">
        <v>0.17472975487134801</v>
      </c>
      <c r="AS11" s="14"/>
      <c r="AT11" s="14">
        <v>0.120989116825984</v>
      </c>
      <c r="AU11" s="14">
        <v>0.16998445150816699</v>
      </c>
      <c r="AV11" s="14">
        <v>0.22235127494752099</v>
      </c>
      <c r="AW11" s="14"/>
      <c r="AX11" s="14">
        <v>0.13080542021782801</v>
      </c>
      <c r="AY11" s="14">
        <v>0.16620448566437099</v>
      </c>
      <c r="AZ11" s="14">
        <v>0.176946097480568</v>
      </c>
      <c r="BA11" s="14"/>
      <c r="BB11" s="14">
        <v>0.123826127202562</v>
      </c>
      <c r="BC11" s="14">
        <v>0.137921570944777</v>
      </c>
      <c r="BD11" s="14"/>
      <c r="BE11" s="14">
        <v>0.16653700355048001</v>
      </c>
      <c r="BF11" s="14">
        <v>0.14107677267152</v>
      </c>
      <c r="BG11" s="14"/>
      <c r="BH11" s="14">
        <v>0.159021565641212</v>
      </c>
      <c r="BI11" s="14">
        <v>0.15707723255177899</v>
      </c>
    </row>
    <row r="12" spans="2:61" x14ac:dyDescent="0.35">
      <c r="B12" s="15" t="s">
        <v>338</v>
      </c>
      <c r="C12" s="14">
        <v>0.166159630781089</v>
      </c>
      <c r="D12" s="14">
        <v>0.19068460486296199</v>
      </c>
      <c r="E12" s="14">
        <v>0.14333710326961999</v>
      </c>
      <c r="F12" s="14"/>
      <c r="G12" s="14">
        <v>0.13439633746537699</v>
      </c>
      <c r="H12" s="14">
        <v>0.133069396789077</v>
      </c>
      <c r="I12" s="14">
        <v>0.17945343401997399</v>
      </c>
      <c r="J12" s="14">
        <v>0.19693526012093901</v>
      </c>
      <c r="K12" s="14">
        <v>0.14522535242068099</v>
      </c>
      <c r="L12" s="14">
        <v>0.19810641162415099</v>
      </c>
      <c r="M12" s="14"/>
      <c r="N12" s="14">
        <v>0.21149636041015199</v>
      </c>
      <c r="O12" s="14">
        <v>0.15701608867102601</v>
      </c>
      <c r="P12" s="14"/>
      <c r="Q12" s="14">
        <v>7.0087505281680298E-2</v>
      </c>
      <c r="R12" s="14">
        <v>0.123886871920669</v>
      </c>
      <c r="S12" s="14">
        <v>0.13166906238609899</v>
      </c>
      <c r="T12" s="14">
        <v>0.14526032944384101</v>
      </c>
      <c r="U12" s="14">
        <v>0.204060847072845</v>
      </c>
      <c r="V12" s="14">
        <v>0.17950045807579201</v>
      </c>
      <c r="W12" s="14">
        <v>0.159866735523638</v>
      </c>
      <c r="X12" s="14">
        <v>0.23049978992460499</v>
      </c>
      <c r="Y12" s="14">
        <v>0.22759054125165401</v>
      </c>
      <c r="Z12" s="14">
        <v>0.18423398837402399</v>
      </c>
      <c r="AA12" s="14"/>
      <c r="AB12" s="14">
        <v>7.0783138567593495E-2</v>
      </c>
      <c r="AC12" s="14">
        <v>0.13795006404416299</v>
      </c>
      <c r="AD12" s="14">
        <v>0.27732652831604598</v>
      </c>
      <c r="AE12" s="14"/>
      <c r="AF12" s="14">
        <v>7.9152702885064596E-2</v>
      </c>
      <c r="AG12" s="14">
        <v>0.25534960608002599</v>
      </c>
      <c r="AH12" s="14">
        <v>0.24684871001873401</v>
      </c>
      <c r="AI12" s="14">
        <v>0.15941887565781401</v>
      </c>
      <c r="AJ12" s="14"/>
      <c r="AK12" s="14">
        <v>6.35835508233136E-2</v>
      </c>
      <c r="AL12" s="14">
        <v>0.27261342178402698</v>
      </c>
      <c r="AM12" s="14">
        <v>0.19179188170143199</v>
      </c>
      <c r="AN12" s="14">
        <v>9.3421238838649695E-2</v>
      </c>
      <c r="AO12" s="14"/>
      <c r="AP12" s="14">
        <v>7.2822289446751204E-2</v>
      </c>
      <c r="AQ12" s="14">
        <v>0.101766427808044</v>
      </c>
      <c r="AR12" s="14">
        <v>0.268538536565818</v>
      </c>
      <c r="AS12" s="14"/>
      <c r="AT12" s="14">
        <v>0.14232140718522901</v>
      </c>
      <c r="AU12" s="14">
        <v>0.16802836982033001</v>
      </c>
      <c r="AV12" s="14">
        <v>0.230520355096139</v>
      </c>
      <c r="AW12" s="14"/>
      <c r="AX12" s="14">
        <v>8.8515689657624699E-2</v>
      </c>
      <c r="AY12" s="14">
        <v>0.12519936791639599</v>
      </c>
      <c r="AZ12" s="14">
        <v>0.28248864321330203</v>
      </c>
      <c r="BA12" s="14"/>
      <c r="BB12" s="14">
        <v>0.18231412483996001</v>
      </c>
      <c r="BC12" s="14">
        <v>0.18441383432443301</v>
      </c>
      <c r="BD12" s="14"/>
      <c r="BE12" s="14">
        <v>0.175617378076695</v>
      </c>
      <c r="BF12" s="14">
        <v>0.148985014010592</v>
      </c>
      <c r="BG12" s="14"/>
      <c r="BH12" s="14">
        <v>0.20583492599379599</v>
      </c>
      <c r="BI12" s="14">
        <v>0.15528510856624</v>
      </c>
    </row>
    <row r="13" spans="2:61" x14ac:dyDescent="0.35">
      <c r="B13" s="15" t="s">
        <v>86</v>
      </c>
      <c r="C13" s="20">
        <v>0.115473448801061</v>
      </c>
      <c r="D13" s="20">
        <v>7.8368306161069198E-2</v>
      </c>
      <c r="E13" s="20">
        <v>0.14970845549394299</v>
      </c>
      <c r="F13" s="20"/>
      <c r="G13" s="20">
        <v>9.1436645167998307E-2</v>
      </c>
      <c r="H13" s="20">
        <v>7.8895984778904499E-2</v>
      </c>
      <c r="I13" s="20">
        <v>0.120947003559514</v>
      </c>
      <c r="J13" s="20">
        <v>0.13058549226322499</v>
      </c>
      <c r="K13" s="20">
        <v>0.13625167196601901</v>
      </c>
      <c r="L13" s="20">
        <v>0.13741703250635801</v>
      </c>
      <c r="M13" s="20"/>
      <c r="N13" s="20">
        <v>3.3060009467742998E-2</v>
      </c>
      <c r="O13" s="20">
        <v>0.132094646649797</v>
      </c>
      <c r="P13" s="20"/>
      <c r="Q13" s="20">
        <v>0.26275675768870899</v>
      </c>
      <c r="R13" s="20">
        <v>0.15505717338664601</v>
      </c>
      <c r="S13" s="20">
        <v>9.7712109124748703E-2</v>
      </c>
      <c r="T13" s="20">
        <v>8.4010173029019003E-2</v>
      </c>
      <c r="U13" s="20">
        <v>6.9665518606334798E-2</v>
      </c>
      <c r="V13" s="20">
        <v>5.1767742209922502E-2</v>
      </c>
      <c r="W13" s="20">
        <v>9.8814513187814201E-2</v>
      </c>
      <c r="X13" s="20">
        <v>0.112598529499167</v>
      </c>
      <c r="Y13" s="20">
        <v>3.5134996561350398E-2</v>
      </c>
      <c r="Z13" s="20">
        <v>0.44473715710839101</v>
      </c>
      <c r="AA13" s="20"/>
      <c r="AB13" s="20">
        <v>5.9213509785186101E-2</v>
      </c>
      <c r="AC13" s="20">
        <v>9.3768193896647006E-2</v>
      </c>
      <c r="AD13" s="20">
        <v>9.9786226250208707E-2</v>
      </c>
      <c r="AE13" s="20"/>
      <c r="AF13" s="20">
        <v>6.8130201468997495E-2</v>
      </c>
      <c r="AG13" s="20">
        <v>0.110867036381035</v>
      </c>
      <c r="AH13" s="20">
        <v>0.111491099755165</v>
      </c>
      <c r="AI13" s="20">
        <v>0.190635334104585</v>
      </c>
      <c r="AJ13" s="20"/>
      <c r="AK13" s="20">
        <v>7.2666889014503896E-2</v>
      </c>
      <c r="AL13" s="20">
        <v>7.8377640517532807E-2</v>
      </c>
      <c r="AM13" s="20">
        <v>0.15714269115799501</v>
      </c>
      <c r="AN13" s="20">
        <v>0.39894093447068502</v>
      </c>
      <c r="AO13" s="20"/>
      <c r="AP13" s="20">
        <v>2.86072610351399E-2</v>
      </c>
      <c r="AQ13" s="20">
        <v>7.45251342533155E-2</v>
      </c>
      <c r="AR13" s="20">
        <v>0.111200003260707</v>
      </c>
      <c r="AS13" s="20"/>
      <c r="AT13" s="20">
        <v>3.6334676255479301E-2</v>
      </c>
      <c r="AU13" s="20">
        <v>0.11069865336765999</v>
      </c>
      <c r="AV13" s="20">
        <v>0.13657167938220399</v>
      </c>
      <c r="AW13" s="20"/>
      <c r="AX13" s="20">
        <v>5.1991157204753197E-2</v>
      </c>
      <c r="AY13" s="20">
        <v>0.11606827063481399</v>
      </c>
      <c r="AZ13" s="20">
        <v>7.5061445967731399E-2</v>
      </c>
      <c r="BA13" s="20"/>
      <c r="BB13" s="20">
        <v>3.5064167109505599E-2</v>
      </c>
      <c r="BC13" s="20">
        <v>0.10311048169625001</v>
      </c>
      <c r="BD13" s="20"/>
      <c r="BE13" s="20">
        <v>7.2662684480632997E-2</v>
      </c>
      <c r="BF13" s="20">
        <v>0.19321484406936701</v>
      </c>
      <c r="BG13" s="20"/>
      <c r="BH13" s="20">
        <v>0.10190133866041901</v>
      </c>
      <c r="BI13" s="20">
        <v>0.119193401291283</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0.16029012444624199</v>
      </c>
      <c r="D9" s="14">
        <v>0.17606848274981801</v>
      </c>
      <c r="E9" s="14">
        <v>0.14732450550406501</v>
      </c>
      <c r="F9" s="14"/>
      <c r="G9" s="14">
        <v>0.163529696988406</v>
      </c>
      <c r="H9" s="14">
        <v>0.205613277081346</v>
      </c>
      <c r="I9" s="14">
        <v>0.13353522826689801</v>
      </c>
      <c r="J9" s="14">
        <v>0.14215910611153301</v>
      </c>
      <c r="K9" s="14">
        <v>0.152190732097916</v>
      </c>
      <c r="L9" s="14">
        <v>0.161847579221853</v>
      </c>
      <c r="M9" s="14"/>
      <c r="N9" s="14">
        <v>0.18353897319440901</v>
      </c>
      <c r="O9" s="14">
        <v>0.15560128100123399</v>
      </c>
      <c r="P9" s="14"/>
      <c r="Q9" s="14">
        <v>0.11332867503944501</v>
      </c>
      <c r="R9" s="14">
        <v>0.16321351460792599</v>
      </c>
      <c r="S9" s="14">
        <v>0.18374172748916101</v>
      </c>
      <c r="T9" s="14">
        <v>0.112283553031786</v>
      </c>
      <c r="U9" s="14">
        <v>0.12890868367490799</v>
      </c>
      <c r="V9" s="14">
        <v>0.15375092936554499</v>
      </c>
      <c r="W9" s="14">
        <v>0.170424146599988</v>
      </c>
      <c r="X9" s="14">
        <v>0.16292072767097801</v>
      </c>
      <c r="Y9" s="14">
        <v>0.158383365554808</v>
      </c>
      <c r="Z9" s="14">
        <v>9.0794764285436494E-2</v>
      </c>
      <c r="AA9" s="14"/>
      <c r="AB9" s="14">
        <v>0.25545521830055801</v>
      </c>
      <c r="AC9" s="14">
        <v>0.12087136292718299</v>
      </c>
      <c r="AD9" s="14">
        <v>0.130752935097879</v>
      </c>
      <c r="AE9" s="14"/>
      <c r="AF9" s="14">
        <v>0.23853880897816301</v>
      </c>
      <c r="AG9" s="14">
        <v>0.104180074738342</v>
      </c>
      <c r="AH9" s="14">
        <v>3.77989837854791E-2</v>
      </c>
      <c r="AI9" s="14">
        <v>0.135223510758917</v>
      </c>
      <c r="AJ9" s="14"/>
      <c r="AK9" s="14">
        <v>0.22660703109511801</v>
      </c>
      <c r="AL9" s="14">
        <v>0.119815067613078</v>
      </c>
      <c r="AM9" s="14">
        <v>0.10607093436802</v>
      </c>
      <c r="AN9" s="14">
        <v>0</v>
      </c>
      <c r="AO9" s="14"/>
      <c r="AP9" s="14">
        <v>0.37069748071328501</v>
      </c>
      <c r="AQ9" s="14">
        <v>0.140983868853547</v>
      </c>
      <c r="AR9" s="14">
        <v>0.124311472154204</v>
      </c>
      <c r="AS9" s="14"/>
      <c r="AT9" s="14">
        <v>0.24618673046480899</v>
      </c>
      <c r="AU9" s="14">
        <v>0.144903242437425</v>
      </c>
      <c r="AV9" s="14">
        <v>8.54481116381067E-2</v>
      </c>
      <c r="AW9" s="14"/>
      <c r="AX9" s="14">
        <v>0.31300925108294397</v>
      </c>
      <c r="AY9" s="14">
        <v>0.14422585208079999</v>
      </c>
      <c r="AZ9" s="14">
        <v>0.121994019970982</v>
      </c>
      <c r="BA9" s="14"/>
      <c r="BB9" s="14">
        <v>0.17469544724272401</v>
      </c>
      <c r="BC9" s="14">
        <v>0.137959994391988</v>
      </c>
      <c r="BD9" s="14"/>
      <c r="BE9" s="14">
        <v>0.18581521139850399</v>
      </c>
      <c r="BF9" s="14">
        <v>0.11393832705339101</v>
      </c>
      <c r="BG9" s="14"/>
      <c r="BH9" s="14">
        <v>0.16574360982665801</v>
      </c>
      <c r="BI9" s="14">
        <v>0.158795389558959</v>
      </c>
    </row>
    <row r="10" spans="2:61" x14ac:dyDescent="0.35">
      <c r="B10" s="15" t="s">
        <v>335</v>
      </c>
      <c r="C10" s="14">
        <v>0.30086713908891299</v>
      </c>
      <c r="D10" s="14">
        <v>0.28178222689834098</v>
      </c>
      <c r="E10" s="14">
        <v>0.31678479761151801</v>
      </c>
      <c r="F10" s="14"/>
      <c r="G10" s="14">
        <v>0.31199023579141899</v>
      </c>
      <c r="H10" s="14">
        <v>0.30822091799450602</v>
      </c>
      <c r="I10" s="14">
        <v>0.32295737829167898</v>
      </c>
      <c r="J10" s="14">
        <v>0.27559488951396199</v>
      </c>
      <c r="K10" s="14">
        <v>0.30915348797374997</v>
      </c>
      <c r="L10" s="14">
        <v>0.27710802114844701</v>
      </c>
      <c r="M10" s="14"/>
      <c r="N10" s="14">
        <v>0.290273184925539</v>
      </c>
      <c r="O10" s="14">
        <v>0.30300373488656801</v>
      </c>
      <c r="P10" s="14"/>
      <c r="Q10" s="14">
        <v>0.34210990683854398</v>
      </c>
      <c r="R10" s="14">
        <v>0.30703073932241698</v>
      </c>
      <c r="S10" s="14">
        <v>0.28505974927307098</v>
      </c>
      <c r="T10" s="14">
        <v>0.27898199663369599</v>
      </c>
      <c r="U10" s="14">
        <v>0.32406916182867301</v>
      </c>
      <c r="V10" s="14">
        <v>0.38559035726778601</v>
      </c>
      <c r="W10" s="14">
        <v>0.29428238915201399</v>
      </c>
      <c r="X10" s="14">
        <v>0.22038644656397999</v>
      </c>
      <c r="Y10" s="14">
        <v>0.306750261652804</v>
      </c>
      <c r="Z10" s="14">
        <v>0.30853552421717301</v>
      </c>
      <c r="AA10" s="14"/>
      <c r="AB10" s="14">
        <v>0.37332795065028801</v>
      </c>
      <c r="AC10" s="14">
        <v>0.32012441283262499</v>
      </c>
      <c r="AD10" s="14">
        <v>0.27498790525868499</v>
      </c>
      <c r="AE10" s="14"/>
      <c r="AF10" s="14">
        <v>0.37543049983877202</v>
      </c>
      <c r="AG10" s="14">
        <v>0.27058144390580602</v>
      </c>
      <c r="AH10" s="14">
        <v>0.24268859167405199</v>
      </c>
      <c r="AI10" s="14">
        <v>0.20761806416058801</v>
      </c>
      <c r="AJ10" s="14"/>
      <c r="AK10" s="14">
        <v>0.38530793969555799</v>
      </c>
      <c r="AL10" s="14">
        <v>0.26445535409104498</v>
      </c>
      <c r="AM10" s="14">
        <v>0.26893107345342598</v>
      </c>
      <c r="AN10" s="14">
        <v>0.25026710653506901</v>
      </c>
      <c r="AO10" s="14"/>
      <c r="AP10" s="14">
        <v>0.34670450176046702</v>
      </c>
      <c r="AQ10" s="14">
        <v>0.40672248328383898</v>
      </c>
      <c r="AR10" s="14">
        <v>0.20202343866705599</v>
      </c>
      <c r="AS10" s="14"/>
      <c r="AT10" s="14">
        <v>0.37130334734135301</v>
      </c>
      <c r="AU10" s="14">
        <v>0.299932349302789</v>
      </c>
      <c r="AV10" s="14">
        <v>0.21718844981891799</v>
      </c>
      <c r="AW10" s="14"/>
      <c r="AX10" s="14">
        <v>0.36126109196501199</v>
      </c>
      <c r="AY10" s="14">
        <v>0.34562881763939401</v>
      </c>
      <c r="AZ10" s="14">
        <v>0.23472609934460101</v>
      </c>
      <c r="BA10" s="14"/>
      <c r="BB10" s="14">
        <v>0.36472520185575502</v>
      </c>
      <c r="BC10" s="14">
        <v>0.31546919440749499</v>
      </c>
      <c r="BD10" s="14"/>
      <c r="BE10" s="14">
        <v>0.31151385976457102</v>
      </c>
      <c r="BF10" s="14">
        <v>0.281533428665935</v>
      </c>
      <c r="BG10" s="14"/>
      <c r="BH10" s="14">
        <v>0.300689461343074</v>
      </c>
      <c r="BI10" s="14">
        <v>0.30091583842647002</v>
      </c>
    </row>
    <row r="11" spans="2:61" x14ac:dyDescent="0.35">
      <c r="B11" s="15" t="s">
        <v>337</v>
      </c>
      <c r="C11" s="14">
        <v>0.20775219105863901</v>
      </c>
      <c r="D11" s="14">
        <v>0.21067904710141999</v>
      </c>
      <c r="E11" s="14">
        <v>0.20466230169680799</v>
      </c>
      <c r="F11" s="14"/>
      <c r="G11" s="14">
        <v>0.231685119263254</v>
      </c>
      <c r="H11" s="14">
        <v>0.21100554938959301</v>
      </c>
      <c r="I11" s="14">
        <v>0.21887120308864</v>
      </c>
      <c r="J11" s="14">
        <v>0.19157187157296901</v>
      </c>
      <c r="K11" s="14">
        <v>0.24081779699004499</v>
      </c>
      <c r="L11" s="14">
        <v>0.16315111349703701</v>
      </c>
      <c r="M11" s="14"/>
      <c r="N11" s="14">
        <v>0.171095066685619</v>
      </c>
      <c r="O11" s="14">
        <v>0.21514522454563401</v>
      </c>
      <c r="P11" s="14"/>
      <c r="Q11" s="14">
        <v>0.13598975795224499</v>
      </c>
      <c r="R11" s="14">
        <v>0.18303532384309701</v>
      </c>
      <c r="S11" s="14">
        <v>0.291355754723094</v>
      </c>
      <c r="T11" s="14">
        <v>0.29200345542900802</v>
      </c>
      <c r="U11" s="14">
        <v>0.17504581502644401</v>
      </c>
      <c r="V11" s="14">
        <v>0.28272318252871698</v>
      </c>
      <c r="W11" s="14">
        <v>0.23929098540645199</v>
      </c>
      <c r="X11" s="14">
        <v>0.25792102593572003</v>
      </c>
      <c r="Y11" s="14">
        <v>0.134979989583491</v>
      </c>
      <c r="Z11" s="14">
        <v>0.10376391750831</v>
      </c>
      <c r="AA11" s="14"/>
      <c r="AB11" s="14">
        <v>0.17577945648529</v>
      </c>
      <c r="AC11" s="14">
        <v>0.25580325007155003</v>
      </c>
      <c r="AD11" s="14">
        <v>0.208764504902581</v>
      </c>
      <c r="AE11" s="14"/>
      <c r="AF11" s="14">
        <v>0.184230653699996</v>
      </c>
      <c r="AG11" s="14">
        <v>0.23150004425529899</v>
      </c>
      <c r="AH11" s="14">
        <v>0.25167671213517401</v>
      </c>
      <c r="AI11" s="14">
        <v>0.217096109239759</v>
      </c>
      <c r="AJ11" s="14"/>
      <c r="AK11" s="14">
        <v>0.19722027110572299</v>
      </c>
      <c r="AL11" s="14">
        <v>0.244682333279377</v>
      </c>
      <c r="AM11" s="14">
        <v>0.179026850923933</v>
      </c>
      <c r="AN11" s="14">
        <v>0.33132873351861503</v>
      </c>
      <c r="AO11" s="14"/>
      <c r="AP11" s="14">
        <v>0.12804257657947499</v>
      </c>
      <c r="AQ11" s="14">
        <v>0.23560034990423501</v>
      </c>
      <c r="AR11" s="14">
        <v>0.218602206635787</v>
      </c>
      <c r="AS11" s="14"/>
      <c r="AT11" s="14">
        <v>0.13831776200748599</v>
      </c>
      <c r="AU11" s="14">
        <v>0.238229470999548</v>
      </c>
      <c r="AV11" s="14">
        <v>0.30219735293100702</v>
      </c>
      <c r="AW11" s="14"/>
      <c r="AX11" s="14">
        <v>0.123350542643099</v>
      </c>
      <c r="AY11" s="14">
        <v>0.216988219764845</v>
      </c>
      <c r="AZ11" s="14">
        <v>0.246576788480176</v>
      </c>
      <c r="BA11" s="14"/>
      <c r="BB11" s="14">
        <v>0.19128001595156699</v>
      </c>
      <c r="BC11" s="14">
        <v>0.20925511191658799</v>
      </c>
      <c r="BD11" s="14"/>
      <c r="BE11" s="14">
        <v>0.21655571245122299</v>
      </c>
      <c r="BF11" s="14">
        <v>0.19176560340485799</v>
      </c>
      <c r="BG11" s="14"/>
      <c r="BH11" s="14">
        <v>0.16385324281157901</v>
      </c>
      <c r="BI11" s="14">
        <v>0.21978436587578501</v>
      </c>
    </row>
    <row r="12" spans="2:61" x14ac:dyDescent="0.35">
      <c r="B12" s="15" t="s">
        <v>338</v>
      </c>
      <c r="C12" s="14">
        <v>0.198827967776665</v>
      </c>
      <c r="D12" s="14">
        <v>0.229765487506741</v>
      </c>
      <c r="E12" s="14">
        <v>0.170489079927367</v>
      </c>
      <c r="F12" s="14"/>
      <c r="G12" s="14">
        <v>0.17400492570578599</v>
      </c>
      <c r="H12" s="14">
        <v>0.17027177047327899</v>
      </c>
      <c r="I12" s="14">
        <v>0.21719814558853801</v>
      </c>
      <c r="J12" s="14">
        <v>0.21550589485021501</v>
      </c>
      <c r="K12" s="14">
        <v>0.154754169751112</v>
      </c>
      <c r="L12" s="14">
        <v>0.24679112280183399</v>
      </c>
      <c r="M12" s="14"/>
      <c r="N12" s="14">
        <v>0.29319442157382197</v>
      </c>
      <c r="O12" s="14">
        <v>0.17979607793522201</v>
      </c>
      <c r="P12" s="14"/>
      <c r="Q12" s="14">
        <v>0.13469474732904199</v>
      </c>
      <c r="R12" s="14">
        <v>0.16957985016586399</v>
      </c>
      <c r="S12" s="14">
        <v>0.115762718493539</v>
      </c>
      <c r="T12" s="14">
        <v>0.236199439147639</v>
      </c>
      <c r="U12" s="14">
        <v>0.19498870075525901</v>
      </c>
      <c r="V12" s="14">
        <v>0.14570568764919201</v>
      </c>
      <c r="W12" s="14">
        <v>0.17075945868065801</v>
      </c>
      <c r="X12" s="14">
        <v>0.26501517586780798</v>
      </c>
      <c r="Y12" s="14">
        <v>0.32060765477508002</v>
      </c>
      <c r="Z12" s="14">
        <v>0.13539333306394699</v>
      </c>
      <c r="AA12" s="14"/>
      <c r="AB12" s="14">
        <v>0.11293317721989</v>
      </c>
      <c r="AC12" s="14">
        <v>0.216275991352917</v>
      </c>
      <c r="AD12" s="14">
        <v>0.26516922811437199</v>
      </c>
      <c r="AE12" s="14"/>
      <c r="AF12" s="14">
        <v>0.10901280479473301</v>
      </c>
      <c r="AG12" s="14">
        <v>0.26646138499196798</v>
      </c>
      <c r="AH12" s="14">
        <v>0.33144218951822002</v>
      </c>
      <c r="AI12" s="14">
        <v>0.22778752521558501</v>
      </c>
      <c r="AJ12" s="14"/>
      <c r="AK12" s="14">
        <v>0.102241668959843</v>
      </c>
      <c r="AL12" s="14">
        <v>0.277840560432287</v>
      </c>
      <c r="AM12" s="14">
        <v>0.24028405639873601</v>
      </c>
      <c r="AN12" s="14">
        <v>0.25927112160532301</v>
      </c>
      <c r="AO12" s="14"/>
      <c r="AP12" s="14">
        <v>0.108392271391083</v>
      </c>
      <c r="AQ12" s="14">
        <v>0.118553536370542</v>
      </c>
      <c r="AR12" s="14">
        <v>0.32091359922472301</v>
      </c>
      <c r="AS12" s="14"/>
      <c r="AT12" s="14">
        <v>0.17545398458532399</v>
      </c>
      <c r="AU12" s="14">
        <v>0.195854874703768</v>
      </c>
      <c r="AV12" s="14">
        <v>0.28258534594553197</v>
      </c>
      <c r="AW12" s="14"/>
      <c r="AX12" s="14">
        <v>0.121781321657502</v>
      </c>
      <c r="AY12" s="14">
        <v>0.17029506009131501</v>
      </c>
      <c r="AZ12" s="14">
        <v>0.29418017595185703</v>
      </c>
      <c r="BA12" s="14"/>
      <c r="BB12" s="14">
        <v>0.223654023599858</v>
      </c>
      <c r="BC12" s="14">
        <v>0.197984328575634</v>
      </c>
      <c r="BD12" s="14"/>
      <c r="BE12" s="14">
        <v>0.19714342424929601</v>
      </c>
      <c r="BF12" s="14">
        <v>0.20188698263628499</v>
      </c>
      <c r="BG12" s="14"/>
      <c r="BH12" s="14">
        <v>0.24839831441145799</v>
      </c>
      <c r="BI12" s="14">
        <v>0.18524133073243201</v>
      </c>
    </row>
    <row r="13" spans="2:61" x14ac:dyDescent="0.35">
      <c r="B13" s="15" t="s">
        <v>86</v>
      </c>
      <c r="C13" s="20">
        <v>0.13226257762954099</v>
      </c>
      <c r="D13" s="20">
        <v>0.101704755743678</v>
      </c>
      <c r="E13" s="20">
        <v>0.16073931526024199</v>
      </c>
      <c r="F13" s="20"/>
      <c r="G13" s="20">
        <v>0.118790022251135</v>
      </c>
      <c r="H13" s="20">
        <v>0.104888485061276</v>
      </c>
      <c r="I13" s="20">
        <v>0.107438044764246</v>
      </c>
      <c r="J13" s="20">
        <v>0.175168237951321</v>
      </c>
      <c r="K13" s="20">
        <v>0.143083813187176</v>
      </c>
      <c r="L13" s="20">
        <v>0.15110216333082799</v>
      </c>
      <c r="M13" s="20"/>
      <c r="N13" s="20">
        <v>6.1898353620609997E-2</v>
      </c>
      <c r="O13" s="20">
        <v>0.14645368163134201</v>
      </c>
      <c r="P13" s="20"/>
      <c r="Q13" s="20">
        <v>0.27387691284072402</v>
      </c>
      <c r="R13" s="20">
        <v>0.177140572060695</v>
      </c>
      <c r="S13" s="20">
        <v>0.12408005002113499</v>
      </c>
      <c r="T13" s="20">
        <v>8.0531555757871007E-2</v>
      </c>
      <c r="U13" s="20">
        <v>0.17698763871471601</v>
      </c>
      <c r="V13" s="20">
        <v>3.2229843188759398E-2</v>
      </c>
      <c r="W13" s="20">
        <v>0.12524302016088801</v>
      </c>
      <c r="X13" s="20">
        <v>9.3756623961514296E-2</v>
      </c>
      <c r="Y13" s="20">
        <v>7.9278728433817003E-2</v>
      </c>
      <c r="Z13" s="20">
        <v>0.36151246092513301</v>
      </c>
      <c r="AA13" s="20"/>
      <c r="AB13" s="20">
        <v>8.2504197343974697E-2</v>
      </c>
      <c r="AC13" s="20">
        <v>8.6924982815725901E-2</v>
      </c>
      <c r="AD13" s="20">
        <v>0.120325426626484</v>
      </c>
      <c r="AE13" s="20"/>
      <c r="AF13" s="20">
        <v>9.2787232688336094E-2</v>
      </c>
      <c r="AG13" s="20">
        <v>0.127277052108584</v>
      </c>
      <c r="AH13" s="20">
        <v>0.13639352288707501</v>
      </c>
      <c r="AI13" s="20">
        <v>0.21227479062515101</v>
      </c>
      <c r="AJ13" s="20"/>
      <c r="AK13" s="20">
        <v>8.8623089143757799E-2</v>
      </c>
      <c r="AL13" s="20">
        <v>9.3206684584212496E-2</v>
      </c>
      <c r="AM13" s="20">
        <v>0.20568708485588499</v>
      </c>
      <c r="AN13" s="20">
        <v>0.15913303834099199</v>
      </c>
      <c r="AO13" s="20"/>
      <c r="AP13" s="20">
        <v>4.61631695556892E-2</v>
      </c>
      <c r="AQ13" s="20">
        <v>9.8139761587835606E-2</v>
      </c>
      <c r="AR13" s="20">
        <v>0.13414928331823001</v>
      </c>
      <c r="AS13" s="20"/>
      <c r="AT13" s="20">
        <v>6.8738175601028503E-2</v>
      </c>
      <c r="AU13" s="20">
        <v>0.121080062556471</v>
      </c>
      <c r="AV13" s="20">
        <v>0.112580739666435</v>
      </c>
      <c r="AW13" s="20"/>
      <c r="AX13" s="20">
        <v>8.05977926514444E-2</v>
      </c>
      <c r="AY13" s="20">
        <v>0.12286205042364499</v>
      </c>
      <c r="AZ13" s="20">
        <v>0.10252291625238399</v>
      </c>
      <c r="BA13" s="20"/>
      <c r="BB13" s="20">
        <v>4.5645311350095599E-2</v>
      </c>
      <c r="BC13" s="20">
        <v>0.13933137070829599</v>
      </c>
      <c r="BD13" s="20"/>
      <c r="BE13" s="20">
        <v>8.8971792136407296E-2</v>
      </c>
      <c r="BF13" s="20">
        <v>0.210875658239531</v>
      </c>
      <c r="BG13" s="20"/>
      <c r="BH13" s="20">
        <v>0.12131537160723101</v>
      </c>
      <c r="BI13" s="20">
        <v>0.13526307540635399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0.17856985992956201</v>
      </c>
      <c r="D9" s="14">
        <v>0.17235874692905301</v>
      </c>
      <c r="E9" s="14">
        <v>0.18347295096321101</v>
      </c>
      <c r="F9" s="14"/>
      <c r="G9" s="14">
        <v>0.148989082194491</v>
      </c>
      <c r="H9" s="14">
        <v>0.194076525182306</v>
      </c>
      <c r="I9" s="14">
        <v>0.166774908530231</v>
      </c>
      <c r="J9" s="14">
        <v>0.14360572201340399</v>
      </c>
      <c r="K9" s="14">
        <v>0.164245976572469</v>
      </c>
      <c r="L9" s="14">
        <v>0.243145958729066</v>
      </c>
      <c r="M9" s="14"/>
      <c r="N9" s="14">
        <v>0.243920124036764</v>
      </c>
      <c r="O9" s="14">
        <v>0.16538997473147099</v>
      </c>
      <c r="P9" s="14"/>
      <c r="Q9" s="14">
        <v>0.181272896713536</v>
      </c>
      <c r="R9" s="14">
        <v>0.17972770520428499</v>
      </c>
      <c r="S9" s="14">
        <v>0.213204181556126</v>
      </c>
      <c r="T9" s="14">
        <v>0.16245297367046699</v>
      </c>
      <c r="U9" s="14">
        <v>0.10542867383327301</v>
      </c>
      <c r="V9" s="14">
        <v>0.22626586293958401</v>
      </c>
      <c r="W9" s="14">
        <v>0.20312684627838001</v>
      </c>
      <c r="X9" s="14">
        <v>9.5271394325488395E-2</v>
      </c>
      <c r="Y9" s="14">
        <v>0.19007785157679399</v>
      </c>
      <c r="Z9" s="14">
        <v>8.2871761769893304E-2</v>
      </c>
      <c r="AA9" s="14"/>
      <c r="AB9" s="14">
        <v>0.31282132385513001</v>
      </c>
      <c r="AC9" s="14">
        <v>0.128558136570114</v>
      </c>
      <c r="AD9" s="14">
        <v>0.13695364150414599</v>
      </c>
      <c r="AE9" s="14"/>
      <c r="AF9" s="14">
        <v>0.25683427920560598</v>
      </c>
      <c r="AG9" s="14">
        <v>0.12902771155548901</v>
      </c>
      <c r="AH9" s="14">
        <v>4.9909015160688103E-2</v>
      </c>
      <c r="AI9" s="14">
        <v>0.134137926760764</v>
      </c>
      <c r="AJ9" s="14"/>
      <c r="AK9" s="14">
        <v>0.27458812343125399</v>
      </c>
      <c r="AL9" s="14">
        <v>0.122563255041184</v>
      </c>
      <c r="AM9" s="14">
        <v>0.127537614184558</v>
      </c>
      <c r="AN9" s="14">
        <v>7.6554399765530398E-2</v>
      </c>
      <c r="AO9" s="14"/>
      <c r="AP9" s="14">
        <v>0.38080194766120401</v>
      </c>
      <c r="AQ9" s="14">
        <v>0.18158410322310101</v>
      </c>
      <c r="AR9" s="14">
        <v>0.12597117142250799</v>
      </c>
      <c r="AS9" s="14"/>
      <c r="AT9" s="14">
        <v>0.27675882648322803</v>
      </c>
      <c r="AU9" s="14">
        <v>0.156645181393959</v>
      </c>
      <c r="AV9" s="14">
        <v>0.11686901218451901</v>
      </c>
      <c r="AW9" s="14"/>
      <c r="AX9" s="14">
        <v>0.31382214142397602</v>
      </c>
      <c r="AY9" s="14">
        <v>0.17307918852315499</v>
      </c>
      <c r="AZ9" s="14">
        <v>0.129302688317327</v>
      </c>
      <c r="BA9" s="14"/>
      <c r="BB9" s="14">
        <v>0.20934710113315899</v>
      </c>
      <c r="BC9" s="14">
        <v>0.19332891542173899</v>
      </c>
      <c r="BD9" s="14"/>
      <c r="BE9" s="14">
        <v>0.20326949161882499</v>
      </c>
      <c r="BF9" s="14">
        <v>0.13371703236113999</v>
      </c>
      <c r="BG9" s="14"/>
      <c r="BH9" s="14">
        <v>0.15612615231204299</v>
      </c>
      <c r="BI9" s="14">
        <v>0.18472141080679699</v>
      </c>
    </row>
    <row r="10" spans="2:61" x14ac:dyDescent="0.35">
      <c r="B10" s="15" t="s">
        <v>335</v>
      </c>
      <c r="C10" s="14">
        <v>0.27763250513933602</v>
      </c>
      <c r="D10" s="14">
        <v>0.27200808741714599</v>
      </c>
      <c r="E10" s="14">
        <v>0.28127271518215302</v>
      </c>
      <c r="F10" s="14"/>
      <c r="G10" s="14">
        <v>0.28054864780908501</v>
      </c>
      <c r="H10" s="14">
        <v>0.28858944099856698</v>
      </c>
      <c r="I10" s="14">
        <v>0.289557520506035</v>
      </c>
      <c r="J10" s="14">
        <v>0.28071338138360802</v>
      </c>
      <c r="K10" s="14">
        <v>0.283908358922561</v>
      </c>
      <c r="L10" s="14">
        <v>0.24105917400815899</v>
      </c>
      <c r="M10" s="14"/>
      <c r="N10" s="14">
        <v>0.26406510258977201</v>
      </c>
      <c r="O10" s="14">
        <v>0.28036878800647402</v>
      </c>
      <c r="P10" s="14"/>
      <c r="Q10" s="14">
        <v>0.25419189079392701</v>
      </c>
      <c r="R10" s="14">
        <v>0.29356189074205302</v>
      </c>
      <c r="S10" s="14">
        <v>0.22921008755849001</v>
      </c>
      <c r="T10" s="14">
        <v>0.252476181030658</v>
      </c>
      <c r="U10" s="14">
        <v>0.30816690732997198</v>
      </c>
      <c r="V10" s="14">
        <v>0.33342313613483499</v>
      </c>
      <c r="W10" s="14">
        <v>0.231651187532881</v>
      </c>
      <c r="X10" s="14">
        <v>0.252214034716572</v>
      </c>
      <c r="Y10" s="14">
        <v>0.28123744471227502</v>
      </c>
      <c r="Z10" s="14">
        <v>0.29224111714830397</v>
      </c>
      <c r="AA10" s="14"/>
      <c r="AB10" s="14">
        <v>0.31051485556979203</v>
      </c>
      <c r="AC10" s="14">
        <v>0.30662135678003399</v>
      </c>
      <c r="AD10" s="14">
        <v>0.25187692082073199</v>
      </c>
      <c r="AE10" s="14"/>
      <c r="AF10" s="14">
        <v>0.319647412137814</v>
      </c>
      <c r="AG10" s="14">
        <v>0.26503550436659301</v>
      </c>
      <c r="AH10" s="14">
        <v>0.32132976009556702</v>
      </c>
      <c r="AI10" s="14">
        <v>0.193736600261117</v>
      </c>
      <c r="AJ10" s="14"/>
      <c r="AK10" s="14">
        <v>0.31417251481157399</v>
      </c>
      <c r="AL10" s="14">
        <v>0.26226373274921799</v>
      </c>
      <c r="AM10" s="14">
        <v>0.23991974370696401</v>
      </c>
      <c r="AN10" s="14">
        <v>0.18748082625346901</v>
      </c>
      <c r="AO10" s="14"/>
      <c r="AP10" s="14">
        <v>0.33234773740678603</v>
      </c>
      <c r="AQ10" s="14">
        <v>0.34763761295679102</v>
      </c>
      <c r="AR10" s="14">
        <v>0.20632417993024599</v>
      </c>
      <c r="AS10" s="14"/>
      <c r="AT10" s="14">
        <v>0.30511792644385</v>
      </c>
      <c r="AU10" s="14">
        <v>0.27770320998054798</v>
      </c>
      <c r="AV10" s="14">
        <v>0.228614963955175</v>
      </c>
      <c r="AW10" s="14"/>
      <c r="AX10" s="14">
        <v>0.34179948377827502</v>
      </c>
      <c r="AY10" s="14">
        <v>0.30757714806202002</v>
      </c>
      <c r="AZ10" s="14">
        <v>0.21124513226365299</v>
      </c>
      <c r="BA10" s="14"/>
      <c r="BB10" s="14">
        <v>0.35025956606955899</v>
      </c>
      <c r="BC10" s="14">
        <v>0.248853738372417</v>
      </c>
      <c r="BD10" s="14"/>
      <c r="BE10" s="14">
        <v>0.28041510909244299</v>
      </c>
      <c r="BF10" s="14">
        <v>0.27257948828183298</v>
      </c>
      <c r="BG10" s="14"/>
      <c r="BH10" s="14">
        <v>0.29403459073770699</v>
      </c>
      <c r="BI10" s="14">
        <v>0.27313689034294703</v>
      </c>
    </row>
    <row r="11" spans="2:61" x14ac:dyDescent="0.35">
      <c r="B11" s="15" t="s">
        <v>337</v>
      </c>
      <c r="C11" s="14">
        <v>0.20301825837048601</v>
      </c>
      <c r="D11" s="14">
        <v>0.220135316826442</v>
      </c>
      <c r="E11" s="14">
        <v>0.189174081108687</v>
      </c>
      <c r="F11" s="14"/>
      <c r="G11" s="14">
        <v>0.214046855525652</v>
      </c>
      <c r="H11" s="14">
        <v>0.222832840928508</v>
      </c>
      <c r="I11" s="14">
        <v>0.17851217941797401</v>
      </c>
      <c r="J11" s="14">
        <v>0.18773956510244499</v>
      </c>
      <c r="K11" s="14">
        <v>0.22587492140880699</v>
      </c>
      <c r="L11" s="14">
        <v>0.19788105780249801</v>
      </c>
      <c r="M11" s="14"/>
      <c r="N11" s="14">
        <v>0.17241137839109799</v>
      </c>
      <c r="O11" s="14">
        <v>0.209191074500783</v>
      </c>
      <c r="P11" s="14"/>
      <c r="Q11" s="14">
        <v>0.139126711136625</v>
      </c>
      <c r="R11" s="14">
        <v>0.18846159556661499</v>
      </c>
      <c r="S11" s="14">
        <v>0.23257472903359899</v>
      </c>
      <c r="T11" s="14">
        <v>0.22971151477809701</v>
      </c>
      <c r="U11" s="14">
        <v>0.16378106832686101</v>
      </c>
      <c r="V11" s="14">
        <v>0.24806027911513601</v>
      </c>
      <c r="W11" s="14">
        <v>0.25951259350540101</v>
      </c>
      <c r="X11" s="14">
        <v>0.274782381236641</v>
      </c>
      <c r="Y11" s="14">
        <v>0.16566556536178201</v>
      </c>
      <c r="Z11" s="14">
        <v>0.14630374792657</v>
      </c>
      <c r="AA11" s="14"/>
      <c r="AB11" s="14">
        <v>0.14374868081987099</v>
      </c>
      <c r="AC11" s="14">
        <v>0.274277020942988</v>
      </c>
      <c r="AD11" s="14">
        <v>0.19751635502901599</v>
      </c>
      <c r="AE11" s="14"/>
      <c r="AF11" s="14">
        <v>0.17828865984356199</v>
      </c>
      <c r="AG11" s="14">
        <v>0.20658945728251399</v>
      </c>
      <c r="AH11" s="14">
        <v>0.27148188956094899</v>
      </c>
      <c r="AI11" s="14">
        <v>0.25777675046081899</v>
      </c>
      <c r="AJ11" s="14"/>
      <c r="AK11" s="14">
        <v>0.19317098013527101</v>
      </c>
      <c r="AL11" s="14">
        <v>0.21967434980491099</v>
      </c>
      <c r="AM11" s="14">
        <v>0.25166374998902202</v>
      </c>
      <c r="AN11" s="14">
        <v>0.33885038502771198</v>
      </c>
      <c r="AO11" s="14"/>
      <c r="AP11" s="14">
        <v>0.130861165978223</v>
      </c>
      <c r="AQ11" s="14">
        <v>0.234189733056513</v>
      </c>
      <c r="AR11" s="14">
        <v>0.20813809909231701</v>
      </c>
      <c r="AS11" s="14"/>
      <c r="AT11" s="14">
        <v>0.14765761304854499</v>
      </c>
      <c r="AU11" s="14">
        <v>0.229063299222381</v>
      </c>
      <c r="AV11" s="14">
        <v>0.25748200414757699</v>
      </c>
      <c r="AW11" s="14"/>
      <c r="AX11" s="14">
        <v>0.143425548857014</v>
      </c>
      <c r="AY11" s="14">
        <v>0.218178377293898</v>
      </c>
      <c r="AZ11" s="14">
        <v>0.22392390729606099</v>
      </c>
      <c r="BA11" s="14"/>
      <c r="BB11" s="14">
        <v>0.16384910819207299</v>
      </c>
      <c r="BC11" s="14">
        <v>0.21442046248569899</v>
      </c>
      <c r="BD11" s="14"/>
      <c r="BE11" s="14">
        <v>0.20478417236615401</v>
      </c>
      <c r="BF11" s="14">
        <v>0.19981148035270699</v>
      </c>
      <c r="BG11" s="14"/>
      <c r="BH11" s="14">
        <v>0.19559727407873301</v>
      </c>
      <c r="BI11" s="14">
        <v>0.20505226109444999</v>
      </c>
    </row>
    <row r="12" spans="2:61" x14ac:dyDescent="0.35">
      <c r="B12" s="15" t="s">
        <v>338</v>
      </c>
      <c r="C12" s="14">
        <v>0.22755857193922099</v>
      </c>
      <c r="D12" s="14">
        <v>0.26647075213157301</v>
      </c>
      <c r="E12" s="14">
        <v>0.19226906443971001</v>
      </c>
      <c r="F12" s="14"/>
      <c r="G12" s="14">
        <v>0.24076132989721799</v>
      </c>
      <c r="H12" s="14">
        <v>0.22780689609580501</v>
      </c>
      <c r="I12" s="14">
        <v>0.27137979301502402</v>
      </c>
      <c r="J12" s="14">
        <v>0.22720137315250999</v>
      </c>
      <c r="K12" s="14">
        <v>0.187688890600058</v>
      </c>
      <c r="L12" s="14">
        <v>0.198129507220447</v>
      </c>
      <c r="M12" s="14"/>
      <c r="N12" s="14">
        <v>0.27422856559338299</v>
      </c>
      <c r="O12" s="14">
        <v>0.21814613624426399</v>
      </c>
      <c r="P12" s="14"/>
      <c r="Q12" s="14">
        <v>0.229415903174082</v>
      </c>
      <c r="R12" s="14">
        <v>0.181815762710617</v>
      </c>
      <c r="S12" s="14">
        <v>0.25241580943815101</v>
      </c>
      <c r="T12" s="14">
        <v>0.27489901674509698</v>
      </c>
      <c r="U12" s="14">
        <v>0.30003085787702299</v>
      </c>
      <c r="V12" s="14">
        <v>0.192250721810446</v>
      </c>
      <c r="W12" s="14">
        <v>0.13441563895300901</v>
      </c>
      <c r="X12" s="14">
        <v>0.275964430576779</v>
      </c>
      <c r="Y12" s="14">
        <v>0.31114340720985201</v>
      </c>
      <c r="Z12" s="14">
        <v>0.17959989782310601</v>
      </c>
      <c r="AA12" s="14"/>
      <c r="AB12" s="14">
        <v>0.14147898318667901</v>
      </c>
      <c r="AC12" s="14">
        <v>0.21839604737812399</v>
      </c>
      <c r="AD12" s="14">
        <v>0.31584566103788703</v>
      </c>
      <c r="AE12" s="14"/>
      <c r="AF12" s="14">
        <v>0.148640686292144</v>
      </c>
      <c r="AG12" s="14">
        <v>0.31024474032191601</v>
      </c>
      <c r="AH12" s="14">
        <v>0.22520849911306301</v>
      </c>
      <c r="AI12" s="14">
        <v>0.24153747088021499</v>
      </c>
      <c r="AJ12" s="14"/>
      <c r="AK12" s="14">
        <v>0.12906108763774601</v>
      </c>
      <c r="AL12" s="14">
        <v>0.32915306440174202</v>
      </c>
      <c r="AM12" s="14">
        <v>0.24536700413850901</v>
      </c>
      <c r="AN12" s="14">
        <v>0.17519507033069601</v>
      </c>
      <c r="AO12" s="14"/>
      <c r="AP12" s="14">
        <v>9.2390706176854895E-2</v>
      </c>
      <c r="AQ12" s="14">
        <v>0.15070784487188199</v>
      </c>
      <c r="AR12" s="14">
        <v>0.35917339102914297</v>
      </c>
      <c r="AS12" s="14"/>
      <c r="AT12" s="14">
        <v>0.20591852653790699</v>
      </c>
      <c r="AU12" s="14">
        <v>0.23282124238625199</v>
      </c>
      <c r="AV12" s="14">
        <v>0.30897635587564298</v>
      </c>
      <c r="AW12" s="14"/>
      <c r="AX12" s="14">
        <v>0.13512119610492099</v>
      </c>
      <c r="AY12" s="14">
        <v>0.18573530758705101</v>
      </c>
      <c r="AZ12" s="14">
        <v>0.36399300242862898</v>
      </c>
      <c r="BA12" s="14"/>
      <c r="BB12" s="14">
        <v>0.226741648509485</v>
      </c>
      <c r="BC12" s="14">
        <v>0.228443862859075</v>
      </c>
      <c r="BD12" s="14"/>
      <c r="BE12" s="14">
        <v>0.23290666527888201</v>
      </c>
      <c r="BF12" s="14">
        <v>0.21784680330228501</v>
      </c>
      <c r="BG12" s="14"/>
      <c r="BH12" s="14">
        <v>0.23028747611332701</v>
      </c>
      <c r="BI12" s="14">
        <v>0.226810612058786</v>
      </c>
    </row>
    <row r="13" spans="2:61" x14ac:dyDescent="0.35">
      <c r="B13" s="15" t="s">
        <v>86</v>
      </c>
      <c r="C13" s="20">
        <v>0.113220804621396</v>
      </c>
      <c r="D13" s="20">
        <v>6.9027096695786203E-2</v>
      </c>
      <c r="E13" s="20">
        <v>0.15381118830623799</v>
      </c>
      <c r="F13" s="20"/>
      <c r="G13" s="20">
        <v>0.115654084573554</v>
      </c>
      <c r="H13" s="20">
        <v>6.6694296794814201E-2</v>
      </c>
      <c r="I13" s="20">
        <v>9.3775598530736401E-2</v>
      </c>
      <c r="J13" s="20">
        <v>0.16073995834803401</v>
      </c>
      <c r="K13" s="20">
        <v>0.138281852496105</v>
      </c>
      <c r="L13" s="20">
        <v>0.11978430223983</v>
      </c>
      <c r="M13" s="20"/>
      <c r="N13" s="20">
        <v>4.5374829388982303E-2</v>
      </c>
      <c r="O13" s="20">
        <v>0.12690402651700899</v>
      </c>
      <c r="P13" s="20"/>
      <c r="Q13" s="20">
        <v>0.19599259818182899</v>
      </c>
      <c r="R13" s="20">
        <v>0.15643304577643</v>
      </c>
      <c r="S13" s="20">
        <v>7.2595192413634796E-2</v>
      </c>
      <c r="T13" s="20">
        <v>8.0460313775680803E-2</v>
      </c>
      <c r="U13" s="20">
        <v>0.12259249263287</v>
      </c>
      <c r="V13" s="20">
        <v>0</v>
      </c>
      <c r="W13" s="20">
        <v>0.17129373373032999</v>
      </c>
      <c r="X13" s="20">
        <v>0.10176775914451899</v>
      </c>
      <c r="Y13" s="20">
        <v>5.1875731139296402E-2</v>
      </c>
      <c r="Z13" s="20">
        <v>0.29898347533212699</v>
      </c>
      <c r="AA13" s="20"/>
      <c r="AB13" s="20">
        <v>9.1436156568527993E-2</v>
      </c>
      <c r="AC13" s="20">
        <v>7.2147438328739905E-2</v>
      </c>
      <c r="AD13" s="20">
        <v>9.7807421608219702E-2</v>
      </c>
      <c r="AE13" s="20"/>
      <c r="AF13" s="20">
        <v>9.6588962520873706E-2</v>
      </c>
      <c r="AG13" s="20">
        <v>8.9102586473487302E-2</v>
      </c>
      <c r="AH13" s="20">
        <v>0.13207083606973199</v>
      </c>
      <c r="AI13" s="20">
        <v>0.17281125163708499</v>
      </c>
      <c r="AJ13" s="20"/>
      <c r="AK13" s="20">
        <v>8.9007293984154606E-2</v>
      </c>
      <c r="AL13" s="20">
        <v>6.6345598002944595E-2</v>
      </c>
      <c r="AM13" s="20">
        <v>0.13551188798094699</v>
      </c>
      <c r="AN13" s="20">
        <v>0.22191931862259301</v>
      </c>
      <c r="AO13" s="20"/>
      <c r="AP13" s="20">
        <v>6.3598442776932801E-2</v>
      </c>
      <c r="AQ13" s="20">
        <v>8.5880705891712594E-2</v>
      </c>
      <c r="AR13" s="20">
        <v>0.10039315852578599</v>
      </c>
      <c r="AS13" s="20"/>
      <c r="AT13" s="20">
        <v>6.4547107486471106E-2</v>
      </c>
      <c r="AU13" s="20">
        <v>0.10376706701686</v>
      </c>
      <c r="AV13" s="20">
        <v>8.80576638370862E-2</v>
      </c>
      <c r="AW13" s="20"/>
      <c r="AX13" s="20">
        <v>6.5831629835814795E-2</v>
      </c>
      <c r="AY13" s="20">
        <v>0.115429978533877</v>
      </c>
      <c r="AZ13" s="20">
        <v>7.1535269694331396E-2</v>
      </c>
      <c r="BA13" s="20"/>
      <c r="BB13" s="20">
        <v>4.9802576095723701E-2</v>
      </c>
      <c r="BC13" s="20">
        <v>0.11495302086107</v>
      </c>
      <c r="BD13" s="20"/>
      <c r="BE13" s="20">
        <v>7.8624561643696703E-2</v>
      </c>
      <c r="BF13" s="20">
        <v>0.176045195702035</v>
      </c>
      <c r="BG13" s="20"/>
      <c r="BH13" s="20">
        <v>0.123954506758191</v>
      </c>
      <c r="BI13" s="20">
        <v>0.11027882569702099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0.30337396997456001</v>
      </c>
      <c r="D9" s="14">
        <v>0.30750709417260202</v>
      </c>
      <c r="E9" s="14">
        <v>0.29992678836283398</v>
      </c>
      <c r="F9" s="14"/>
      <c r="G9" s="14">
        <v>0.235500767033547</v>
      </c>
      <c r="H9" s="14">
        <v>0.33807834909701701</v>
      </c>
      <c r="I9" s="14">
        <v>0.30003211698386001</v>
      </c>
      <c r="J9" s="14">
        <v>0.30822808899989801</v>
      </c>
      <c r="K9" s="14">
        <v>0.28071620875327702</v>
      </c>
      <c r="L9" s="14">
        <v>0.33194487324752098</v>
      </c>
      <c r="M9" s="14"/>
      <c r="N9" s="14">
        <v>0.38168868690229801</v>
      </c>
      <c r="O9" s="14">
        <v>0.28757940521602399</v>
      </c>
      <c r="P9" s="14"/>
      <c r="Q9" s="14">
        <v>0.209284016733464</v>
      </c>
      <c r="R9" s="14">
        <v>0.31876842947828199</v>
      </c>
      <c r="S9" s="14">
        <v>0.32319946273818101</v>
      </c>
      <c r="T9" s="14">
        <v>0.20589358055794299</v>
      </c>
      <c r="U9" s="14">
        <v>0.418036904994673</v>
      </c>
      <c r="V9" s="14">
        <v>0.34801792137238002</v>
      </c>
      <c r="W9" s="14">
        <v>0.297509098860535</v>
      </c>
      <c r="X9" s="14">
        <v>0.241163372582132</v>
      </c>
      <c r="Y9" s="14">
        <v>0.35129366486136299</v>
      </c>
      <c r="Z9" s="14">
        <v>0.180412326741339</v>
      </c>
      <c r="AA9" s="14"/>
      <c r="AB9" s="14">
        <v>0.48117745676805002</v>
      </c>
      <c r="AC9" s="14">
        <v>0.221101129599446</v>
      </c>
      <c r="AD9" s="14">
        <v>0.23512472332009399</v>
      </c>
      <c r="AE9" s="14"/>
      <c r="AF9" s="14">
        <v>0.43901106748209001</v>
      </c>
      <c r="AG9" s="14">
        <v>0.20935366228462801</v>
      </c>
      <c r="AH9" s="14">
        <v>0.13634235944103501</v>
      </c>
      <c r="AI9" s="14">
        <v>0.23578879940897499</v>
      </c>
      <c r="AJ9" s="14"/>
      <c r="AK9" s="14">
        <v>0.46057130215181202</v>
      </c>
      <c r="AL9" s="14">
        <v>0.19458611044166901</v>
      </c>
      <c r="AM9" s="14">
        <v>0.25142294907621898</v>
      </c>
      <c r="AN9" s="14">
        <v>8.98236936397942E-2</v>
      </c>
      <c r="AO9" s="14"/>
      <c r="AP9" s="14">
        <v>0.56362914578009804</v>
      </c>
      <c r="AQ9" s="14">
        <v>0.34330439844890198</v>
      </c>
      <c r="AR9" s="14">
        <v>0.20737235574375901</v>
      </c>
      <c r="AS9" s="14"/>
      <c r="AT9" s="14">
        <v>0.45963771873794101</v>
      </c>
      <c r="AU9" s="14">
        <v>0.24829641948479</v>
      </c>
      <c r="AV9" s="14">
        <v>0.27817614337444702</v>
      </c>
      <c r="AW9" s="14"/>
      <c r="AX9" s="14">
        <v>0.49478880478491499</v>
      </c>
      <c r="AY9" s="14">
        <v>0.31056085169636699</v>
      </c>
      <c r="AZ9" s="14">
        <v>0.24019726771066099</v>
      </c>
      <c r="BA9" s="14"/>
      <c r="BB9" s="14">
        <v>0.418775990487667</v>
      </c>
      <c r="BC9" s="14">
        <v>0.26735268982999699</v>
      </c>
      <c r="BD9" s="14"/>
      <c r="BE9" s="14">
        <v>0.34046436311017497</v>
      </c>
      <c r="BF9" s="14">
        <v>0.236020374233294</v>
      </c>
      <c r="BG9" s="14"/>
      <c r="BH9" s="14">
        <v>0.29546729899665902</v>
      </c>
      <c r="BI9" s="14">
        <v>0.30554109358974002</v>
      </c>
    </row>
    <row r="10" spans="2:61" x14ac:dyDescent="0.35">
      <c r="B10" s="15" t="s">
        <v>335</v>
      </c>
      <c r="C10" s="14">
        <v>0.28875651710989297</v>
      </c>
      <c r="D10" s="14">
        <v>0.245540460425763</v>
      </c>
      <c r="E10" s="14">
        <v>0.32776433596392102</v>
      </c>
      <c r="F10" s="14"/>
      <c r="G10" s="14">
        <v>0.31795604895027102</v>
      </c>
      <c r="H10" s="14">
        <v>0.29400286143410997</v>
      </c>
      <c r="I10" s="14">
        <v>0.22093353927605</v>
      </c>
      <c r="J10" s="14">
        <v>0.29217754083540098</v>
      </c>
      <c r="K10" s="14">
        <v>0.30724021987795302</v>
      </c>
      <c r="L10" s="14">
        <v>0.321672208263241</v>
      </c>
      <c r="M10" s="14"/>
      <c r="N10" s="14">
        <v>0.31416391756182299</v>
      </c>
      <c r="O10" s="14">
        <v>0.28363233550614197</v>
      </c>
      <c r="P10" s="14"/>
      <c r="Q10" s="14">
        <v>0.295040935786124</v>
      </c>
      <c r="R10" s="14">
        <v>0.29956927898959801</v>
      </c>
      <c r="S10" s="14">
        <v>0.23882885222134501</v>
      </c>
      <c r="T10" s="14">
        <v>0.375585310010142</v>
      </c>
      <c r="U10" s="14">
        <v>0.18333289547864601</v>
      </c>
      <c r="V10" s="14">
        <v>0.36955427582067801</v>
      </c>
      <c r="W10" s="14">
        <v>0.28169842245500698</v>
      </c>
      <c r="X10" s="14">
        <v>0.29611421254603298</v>
      </c>
      <c r="Y10" s="14">
        <v>0.24148113474616401</v>
      </c>
      <c r="Z10" s="14">
        <v>0.32954705621477798</v>
      </c>
      <c r="AA10" s="14"/>
      <c r="AB10" s="14">
        <v>0.28040283049508202</v>
      </c>
      <c r="AC10" s="14">
        <v>0.36602453894676101</v>
      </c>
      <c r="AD10" s="14">
        <v>0.243939660390777</v>
      </c>
      <c r="AE10" s="14"/>
      <c r="AF10" s="14">
        <v>0.29984270484089498</v>
      </c>
      <c r="AG10" s="14">
        <v>0.26806009115912299</v>
      </c>
      <c r="AH10" s="14">
        <v>0.45121078387931002</v>
      </c>
      <c r="AI10" s="14">
        <v>0.28919572652575798</v>
      </c>
      <c r="AJ10" s="14"/>
      <c r="AK10" s="14">
        <v>0.27743343416051403</v>
      </c>
      <c r="AL10" s="14">
        <v>0.29312155131052497</v>
      </c>
      <c r="AM10" s="14">
        <v>0.28834714314368098</v>
      </c>
      <c r="AN10" s="14">
        <v>0.41143043547458202</v>
      </c>
      <c r="AO10" s="14"/>
      <c r="AP10" s="14">
        <v>0.24652464569882099</v>
      </c>
      <c r="AQ10" s="14">
        <v>0.33784016335976103</v>
      </c>
      <c r="AR10" s="14">
        <v>0.26297682507042902</v>
      </c>
      <c r="AS10" s="14"/>
      <c r="AT10" s="14">
        <v>0.26606166279173699</v>
      </c>
      <c r="AU10" s="14">
        <v>0.34931920091817598</v>
      </c>
      <c r="AV10" s="14">
        <v>0.16927185567184799</v>
      </c>
      <c r="AW10" s="14"/>
      <c r="AX10" s="14">
        <v>0.266080395249363</v>
      </c>
      <c r="AY10" s="14">
        <v>0.332859158803337</v>
      </c>
      <c r="AZ10" s="14">
        <v>0.23522801237907001</v>
      </c>
      <c r="BA10" s="14"/>
      <c r="BB10" s="14">
        <v>0.29164352661042497</v>
      </c>
      <c r="BC10" s="14">
        <v>0.31034851898118998</v>
      </c>
      <c r="BD10" s="14"/>
      <c r="BE10" s="14">
        <v>0.26970984570217699</v>
      </c>
      <c r="BF10" s="14">
        <v>0.32334395870215199</v>
      </c>
      <c r="BG10" s="14"/>
      <c r="BH10" s="14">
        <v>0.25913865563006799</v>
      </c>
      <c r="BI10" s="14">
        <v>0.296874417452964</v>
      </c>
    </row>
    <row r="11" spans="2:61" x14ac:dyDescent="0.35">
      <c r="B11" s="15" t="s">
        <v>337</v>
      </c>
      <c r="C11" s="14">
        <v>0.15962908028556699</v>
      </c>
      <c r="D11" s="14">
        <v>0.181491924999443</v>
      </c>
      <c r="E11" s="14">
        <v>0.13766136528218401</v>
      </c>
      <c r="F11" s="14"/>
      <c r="G11" s="14">
        <v>0.17764416189749399</v>
      </c>
      <c r="H11" s="14">
        <v>0.18616016663547999</v>
      </c>
      <c r="I11" s="14">
        <v>0.179799678530387</v>
      </c>
      <c r="J11" s="14">
        <v>0.11379271087127001</v>
      </c>
      <c r="K11" s="14">
        <v>0.19919332474652501</v>
      </c>
      <c r="L11" s="14">
        <v>0.106941533107166</v>
      </c>
      <c r="M11" s="14"/>
      <c r="N11" s="14">
        <v>0.105073489867617</v>
      </c>
      <c r="O11" s="14">
        <v>0.17063188843708599</v>
      </c>
      <c r="P11" s="14"/>
      <c r="Q11" s="14">
        <v>0.13232660315248099</v>
      </c>
      <c r="R11" s="14">
        <v>0.14987724967546301</v>
      </c>
      <c r="S11" s="14">
        <v>0.20120185079452599</v>
      </c>
      <c r="T11" s="14">
        <v>0.20841990047214601</v>
      </c>
      <c r="U11" s="14">
        <v>9.6445389098239701E-2</v>
      </c>
      <c r="V11" s="14">
        <v>0.15607439163885001</v>
      </c>
      <c r="W11" s="14">
        <v>0.18615940421979399</v>
      </c>
      <c r="X11" s="14">
        <v>0.18455678958600299</v>
      </c>
      <c r="Y11" s="14">
        <v>0.14330638171673599</v>
      </c>
      <c r="Z11" s="14">
        <v>0.12984997339694099</v>
      </c>
      <c r="AA11" s="14"/>
      <c r="AB11" s="14">
        <v>0.11962728841652</v>
      </c>
      <c r="AC11" s="14">
        <v>0.21506893475566499</v>
      </c>
      <c r="AD11" s="14">
        <v>0.17738104461655199</v>
      </c>
      <c r="AE11" s="14"/>
      <c r="AF11" s="14">
        <v>0.12884139054347499</v>
      </c>
      <c r="AG11" s="14">
        <v>0.19535213698832801</v>
      </c>
      <c r="AH11" s="14">
        <v>0.20997806074311201</v>
      </c>
      <c r="AI11" s="14">
        <v>0.16153575755427699</v>
      </c>
      <c r="AJ11" s="14"/>
      <c r="AK11" s="14">
        <v>0.133815490874481</v>
      </c>
      <c r="AL11" s="14">
        <v>0.19777169610448</v>
      </c>
      <c r="AM11" s="14">
        <v>0.16824997441671299</v>
      </c>
      <c r="AN11" s="14">
        <v>0.17702161584809301</v>
      </c>
      <c r="AO11" s="14"/>
      <c r="AP11" s="14">
        <v>0.122336646626602</v>
      </c>
      <c r="AQ11" s="14">
        <v>0.17730363162926799</v>
      </c>
      <c r="AR11" s="14">
        <v>0.16655585770268699</v>
      </c>
      <c r="AS11" s="14"/>
      <c r="AT11" s="14">
        <v>0.133050140803466</v>
      </c>
      <c r="AU11" s="14">
        <v>0.174784011977693</v>
      </c>
      <c r="AV11" s="14">
        <v>0.17408045588134499</v>
      </c>
      <c r="AW11" s="14"/>
      <c r="AX11" s="14">
        <v>0.10772872755512</v>
      </c>
      <c r="AY11" s="14">
        <v>0.16015162024312099</v>
      </c>
      <c r="AZ11" s="14">
        <v>0.19529526429063401</v>
      </c>
      <c r="BA11" s="14"/>
      <c r="BB11" s="14">
        <v>9.3221369837708595E-2</v>
      </c>
      <c r="BC11" s="14">
        <v>0.17632738891911801</v>
      </c>
      <c r="BD11" s="14"/>
      <c r="BE11" s="14">
        <v>0.16934720194931199</v>
      </c>
      <c r="BF11" s="14">
        <v>0.14198164162103</v>
      </c>
      <c r="BG11" s="14"/>
      <c r="BH11" s="14">
        <v>0.16651787639978699</v>
      </c>
      <c r="BI11" s="14">
        <v>0.15774094395347299</v>
      </c>
    </row>
    <row r="12" spans="2:61" x14ac:dyDescent="0.35">
      <c r="B12" s="15" t="s">
        <v>338</v>
      </c>
      <c r="C12" s="14">
        <v>0.15472938849960799</v>
      </c>
      <c r="D12" s="14">
        <v>0.194103263746816</v>
      </c>
      <c r="E12" s="14">
        <v>0.120509493657272</v>
      </c>
      <c r="F12" s="14"/>
      <c r="G12" s="14">
        <v>0.13242220599864399</v>
      </c>
      <c r="H12" s="14">
        <v>0.107823084636903</v>
      </c>
      <c r="I12" s="14">
        <v>0.20862391661648799</v>
      </c>
      <c r="J12" s="14">
        <v>0.16650916269869701</v>
      </c>
      <c r="K12" s="14">
        <v>0.11680098312097</v>
      </c>
      <c r="L12" s="14">
        <v>0.18041184180091399</v>
      </c>
      <c r="M12" s="14"/>
      <c r="N12" s="14">
        <v>0.17041777326603499</v>
      </c>
      <c r="O12" s="14">
        <v>0.151565344513101</v>
      </c>
      <c r="P12" s="14"/>
      <c r="Q12" s="14">
        <v>0.15419856756738001</v>
      </c>
      <c r="R12" s="14">
        <v>0.113753987203976</v>
      </c>
      <c r="S12" s="14">
        <v>0.132751361322341</v>
      </c>
      <c r="T12" s="14">
        <v>0.14591889439504499</v>
      </c>
      <c r="U12" s="14">
        <v>0.20570341376040199</v>
      </c>
      <c r="V12" s="14">
        <v>9.4123567979333495E-2</v>
      </c>
      <c r="W12" s="14">
        <v>0.13699329369154201</v>
      </c>
      <c r="X12" s="14">
        <v>0.186389631228256</v>
      </c>
      <c r="Y12" s="14">
        <v>0.22462775199261001</v>
      </c>
      <c r="Z12" s="14">
        <v>0.18243096511926499</v>
      </c>
      <c r="AA12" s="14"/>
      <c r="AB12" s="14">
        <v>5.3140581759895597E-2</v>
      </c>
      <c r="AC12" s="14">
        <v>0.12534146828044901</v>
      </c>
      <c r="AD12" s="14">
        <v>0.270130030944702</v>
      </c>
      <c r="AE12" s="14"/>
      <c r="AF12" s="14">
        <v>6.9819023420465406E-2</v>
      </c>
      <c r="AG12" s="14">
        <v>0.24564639079859599</v>
      </c>
      <c r="AH12" s="14">
        <v>0.15122217202489699</v>
      </c>
      <c r="AI12" s="14">
        <v>0.15507693063868599</v>
      </c>
      <c r="AJ12" s="14"/>
      <c r="AK12" s="14">
        <v>5.8814940221423598E-2</v>
      </c>
      <c r="AL12" s="14">
        <v>0.25760278506908202</v>
      </c>
      <c r="AM12" s="14">
        <v>0.17042909265877301</v>
      </c>
      <c r="AN12" s="14">
        <v>0.18271672183979301</v>
      </c>
      <c r="AO12" s="14"/>
      <c r="AP12" s="14">
        <v>2.6685042254858599E-2</v>
      </c>
      <c r="AQ12" s="14">
        <v>8.7577603612819105E-2</v>
      </c>
      <c r="AR12" s="14">
        <v>0.27005061223677201</v>
      </c>
      <c r="AS12" s="14"/>
      <c r="AT12" s="14">
        <v>0.10893425174183401</v>
      </c>
      <c r="AU12" s="14">
        <v>0.152835731324968</v>
      </c>
      <c r="AV12" s="14">
        <v>0.29503204351803702</v>
      </c>
      <c r="AW12" s="14"/>
      <c r="AX12" s="14">
        <v>8.0554054795843003E-2</v>
      </c>
      <c r="AY12" s="14">
        <v>0.110700433236923</v>
      </c>
      <c r="AZ12" s="14">
        <v>0.26924393429378801</v>
      </c>
      <c r="BA12" s="14"/>
      <c r="BB12" s="14">
        <v>0.166285578470552</v>
      </c>
      <c r="BC12" s="14">
        <v>0.15195213045057601</v>
      </c>
      <c r="BD12" s="14"/>
      <c r="BE12" s="14">
        <v>0.14896594070875899</v>
      </c>
      <c r="BF12" s="14">
        <v>0.16519541217213701</v>
      </c>
      <c r="BG12" s="14"/>
      <c r="BH12" s="14">
        <v>0.17794024420669799</v>
      </c>
      <c r="BI12" s="14">
        <v>0.14836757153871999</v>
      </c>
    </row>
    <row r="13" spans="2:61" x14ac:dyDescent="0.35">
      <c r="B13" s="15" t="s">
        <v>86</v>
      </c>
      <c r="C13" s="20">
        <v>9.3511044130372395E-2</v>
      </c>
      <c r="D13" s="20">
        <v>7.13572566553764E-2</v>
      </c>
      <c r="E13" s="20">
        <v>0.114138016733789</v>
      </c>
      <c r="F13" s="20"/>
      <c r="G13" s="20">
        <v>0.136476816120044</v>
      </c>
      <c r="H13" s="20">
        <v>7.3935538196489695E-2</v>
      </c>
      <c r="I13" s="20">
        <v>9.0610748593214899E-2</v>
      </c>
      <c r="J13" s="20">
        <v>0.119292496594734</v>
      </c>
      <c r="K13" s="20">
        <v>9.6049263501273796E-2</v>
      </c>
      <c r="L13" s="20">
        <v>5.9029543581157903E-2</v>
      </c>
      <c r="M13" s="20"/>
      <c r="N13" s="20">
        <v>2.8656132402226399E-2</v>
      </c>
      <c r="O13" s="20">
        <v>0.106591026327646</v>
      </c>
      <c r="P13" s="20"/>
      <c r="Q13" s="20">
        <v>0.20914987676055199</v>
      </c>
      <c r="R13" s="20">
        <v>0.118031054652682</v>
      </c>
      <c r="S13" s="20">
        <v>0.104018472923607</v>
      </c>
      <c r="T13" s="20">
        <v>6.4182314564723494E-2</v>
      </c>
      <c r="U13" s="20">
        <v>9.6481396668039093E-2</v>
      </c>
      <c r="V13" s="20">
        <v>3.2229843188759398E-2</v>
      </c>
      <c r="W13" s="20">
        <v>9.7639780773122006E-2</v>
      </c>
      <c r="X13" s="20">
        <v>9.1775994057574903E-2</v>
      </c>
      <c r="Y13" s="20">
        <v>3.9291066683127103E-2</v>
      </c>
      <c r="Z13" s="20">
        <v>0.17775967852767699</v>
      </c>
      <c r="AA13" s="20"/>
      <c r="AB13" s="20">
        <v>6.5651842560453505E-2</v>
      </c>
      <c r="AC13" s="20">
        <v>7.2463928417678694E-2</v>
      </c>
      <c r="AD13" s="20">
        <v>7.3424540727874799E-2</v>
      </c>
      <c r="AE13" s="20"/>
      <c r="AF13" s="20">
        <v>6.2485813713075503E-2</v>
      </c>
      <c r="AG13" s="20">
        <v>8.1587718769323997E-2</v>
      </c>
      <c r="AH13" s="20">
        <v>5.1246623911645799E-2</v>
      </c>
      <c r="AI13" s="20">
        <v>0.158402785872304</v>
      </c>
      <c r="AJ13" s="20"/>
      <c r="AK13" s="20">
        <v>6.9364832591768802E-2</v>
      </c>
      <c r="AL13" s="20">
        <v>5.6917857074244398E-2</v>
      </c>
      <c r="AM13" s="20">
        <v>0.121550840704613</v>
      </c>
      <c r="AN13" s="20">
        <v>0.13900753319773801</v>
      </c>
      <c r="AO13" s="20"/>
      <c r="AP13" s="20">
        <v>4.08245196396207E-2</v>
      </c>
      <c r="AQ13" s="20">
        <v>5.3974202949249601E-2</v>
      </c>
      <c r="AR13" s="20">
        <v>9.3044349246352007E-2</v>
      </c>
      <c r="AS13" s="20"/>
      <c r="AT13" s="20">
        <v>3.2316225925022202E-2</v>
      </c>
      <c r="AU13" s="20">
        <v>7.4764636294372702E-2</v>
      </c>
      <c r="AV13" s="20">
        <v>8.3439501554322698E-2</v>
      </c>
      <c r="AW13" s="20"/>
      <c r="AX13" s="20">
        <v>5.08480176147586E-2</v>
      </c>
      <c r="AY13" s="20">
        <v>8.5727936020251805E-2</v>
      </c>
      <c r="AZ13" s="20">
        <v>6.0035521325846102E-2</v>
      </c>
      <c r="BA13" s="20"/>
      <c r="BB13" s="20">
        <v>3.0073534593648001E-2</v>
      </c>
      <c r="BC13" s="20">
        <v>9.4019271819119496E-2</v>
      </c>
      <c r="BD13" s="20"/>
      <c r="BE13" s="20">
        <v>7.1512648529577102E-2</v>
      </c>
      <c r="BF13" s="20">
        <v>0.133458613271387</v>
      </c>
      <c r="BG13" s="20"/>
      <c r="BH13" s="20">
        <v>0.100935924766789</v>
      </c>
      <c r="BI13" s="20">
        <v>9.1475973465102306E-2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0.11145843274862199</v>
      </c>
      <c r="D9" s="14">
        <v>0.11712062673830501</v>
      </c>
      <c r="E9" s="14">
        <v>0.107215759141061</v>
      </c>
      <c r="F9" s="14"/>
      <c r="G9" s="14">
        <v>9.5209942426479094E-2</v>
      </c>
      <c r="H9" s="14">
        <v>0.12890948081838499</v>
      </c>
      <c r="I9" s="14">
        <v>0.111716507886883</v>
      </c>
      <c r="J9" s="14">
        <v>9.92069947081025E-2</v>
      </c>
      <c r="K9" s="14">
        <v>9.2436976878677496E-2</v>
      </c>
      <c r="L9" s="14">
        <v>0.130768608964139</v>
      </c>
      <c r="M9" s="14"/>
      <c r="N9" s="14">
        <v>0.134432503846247</v>
      </c>
      <c r="O9" s="14">
        <v>0.10682500664489999</v>
      </c>
      <c r="P9" s="14"/>
      <c r="Q9" s="14">
        <v>0.10035767348603</v>
      </c>
      <c r="R9" s="14">
        <v>0.12060179787038899</v>
      </c>
      <c r="S9" s="14">
        <v>0.16583889258551099</v>
      </c>
      <c r="T9" s="14">
        <v>4.7093417243718502E-2</v>
      </c>
      <c r="U9" s="14">
        <v>0.114387718144925</v>
      </c>
      <c r="V9" s="14">
        <v>0.14887956047623199</v>
      </c>
      <c r="W9" s="14">
        <v>0.14409657139019499</v>
      </c>
      <c r="X9" s="14">
        <v>4.4622307555173102E-2</v>
      </c>
      <c r="Y9" s="14">
        <v>8.1594728119367299E-2</v>
      </c>
      <c r="Z9" s="14">
        <v>6.3548056262614505E-2</v>
      </c>
      <c r="AA9" s="14"/>
      <c r="AB9" s="14">
        <v>0.19989715777095701</v>
      </c>
      <c r="AC9" s="14">
        <v>6.1810259727584201E-2</v>
      </c>
      <c r="AD9" s="14">
        <v>8.5504670023996907E-2</v>
      </c>
      <c r="AE9" s="14"/>
      <c r="AF9" s="14">
        <v>0.173021062137316</v>
      </c>
      <c r="AG9" s="14">
        <v>6.9260510127324093E-2</v>
      </c>
      <c r="AH9" s="14">
        <v>3.5466418890664902E-2</v>
      </c>
      <c r="AI9" s="14">
        <v>7.4895305543095606E-2</v>
      </c>
      <c r="AJ9" s="14"/>
      <c r="AK9" s="14">
        <v>0.18644299279176499</v>
      </c>
      <c r="AL9" s="14">
        <v>7.3024195866044903E-2</v>
      </c>
      <c r="AM9" s="14">
        <v>6.9997497457126898E-2</v>
      </c>
      <c r="AN9" s="14">
        <v>8.98236936397942E-2</v>
      </c>
      <c r="AO9" s="14"/>
      <c r="AP9" s="14">
        <v>0.26018106794648099</v>
      </c>
      <c r="AQ9" s="14">
        <v>0.106970373245973</v>
      </c>
      <c r="AR9" s="14">
        <v>7.6915767177356306E-2</v>
      </c>
      <c r="AS9" s="14"/>
      <c r="AT9" s="14">
        <v>0.207982510571152</v>
      </c>
      <c r="AU9" s="14">
        <v>8.3283377914803697E-2</v>
      </c>
      <c r="AV9" s="14">
        <v>5.3178236704053999E-2</v>
      </c>
      <c r="AW9" s="14"/>
      <c r="AX9" s="14">
        <v>0.31871147401412098</v>
      </c>
      <c r="AY9" s="14">
        <v>8.2024278522374997E-2</v>
      </c>
      <c r="AZ9" s="14">
        <v>6.0510549890501503E-2</v>
      </c>
      <c r="BA9" s="14"/>
      <c r="BB9" s="14">
        <v>9.6987778765490001E-2</v>
      </c>
      <c r="BC9" s="14">
        <v>8.9270120642699097E-2</v>
      </c>
      <c r="BD9" s="14"/>
      <c r="BE9" s="14">
        <v>0.12456169491086801</v>
      </c>
      <c r="BF9" s="14">
        <v>8.7663812418210196E-2</v>
      </c>
      <c r="BG9" s="14"/>
      <c r="BH9" s="14">
        <v>0.110661295362127</v>
      </c>
      <c r="BI9" s="14">
        <v>0.111676918538615</v>
      </c>
    </row>
    <row r="10" spans="2:61" x14ac:dyDescent="0.35">
      <c r="B10" s="15" t="s">
        <v>335</v>
      </c>
      <c r="C10" s="14">
        <v>0.25819421651367103</v>
      </c>
      <c r="D10" s="14">
        <v>0.245307598941744</v>
      </c>
      <c r="E10" s="14">
        <v>0.27025368980751702</v>
      </c>
      <c r="F10" s="14"/>
      <c r="G10" s="14">
        <v>0.28719006573387401</v>
      </c>
      <c r="H10" s="14">
        <v>0.243190341746677</v>
      </c>
      <c r="I10" s="14">
        <v>0.277421296980775</v>
      </c>
      <c r="J10" s="14">
        <v>0.27176370983143</v>
      </c>
      <c r="K10" s="14">
        <v>0.22952794960346701</v>
      </c>
      <c r="L10" s="14">
        <v>0.240095700222279</v>
      </c>
      <c r="M10" s="14"/>
      <c r="N10" s="14">
        <v>0.28964336441218502</v>
      </c>
      <c r="O10" s="14">
        <v>0.25185153122321502</v>
      </c>
      <c r="P10" s="14"/>
      <c r="Q10" s="14">
        <v>0.27233856869976703</v>
      </c>
      <c r="R10" s="14">
        <v>0.24339374051816401</v>
      </c>
      <c r="S10" s="14">
        <v>0.121954868274251</v>
      </c>
      <c r="T10" s="14">
        <v>0.190305463904546</v>
      </c>
      <c r="U10" s="14">
        <v>0.38220666309491103</v>
      </c>
      <c r="V10" s="14">
        <v>0.29669711199156801</v>
      </c>
      <c r="W10" s="14">
        <v>0.28849836134700602</v>
      </c>
      <c r="X10" s="14">
        <v>0.24583331970004901</v>
      </c>
      <c r="Y10" s="14">
        <v>0.30373336162460501</v>
      </c>
      <c r="Z10" s="14">
        <v>0.228611124722614</v>
      </c>
      <c r="AA10" s="14"/>
      <c r="AB10" s="14">
        <v>0.318692106073727</v>
      </c>
      <c r="AC10" s="14">
        <v>0.28160388446658702</v>
      </c>
      <c r="AD10" s="14">
        <v>0.234594826315526</v>
      </c>
      <c r="AE10" s="14"/>
      <c r="AF10" s="14">
        <v>0.31263754776118002</v>
      </c>
      <c r="AG10" s="14">
        <v>0.24263964214922501</v>
      </c>
      <c r="AH10" s="14">
        <v>0.289564411825322</v>
      </c>
      <c r="AI10" s="14">
        <v>0.17004279277083401</v>
      </c>
      <c r="AJ10" s="14"/>
      <c r="AK10" s="14">
        <v>0.31209955820281499</v>
      </c>
      <c r="AL10" s="14">
        <v>0.247845968113312</v>
      </c>
      <c r="AM10" s="14">
        <v>0.162096051437841</v>
      </c>
      <c r="AN10" s="14">
        <v>0.222233832194867</v>
      </c>
      <c r="AO10" s="14"/>
      <c r="AP10" s="14">
        <v>0.30978700876359799</v>
      </c>
      <c r="AQ10" s="14">
        <v>0.33509174455213903</v>
      </c>
      <c r="AR10" s="14">
        <v>0.18321333119397301</v>
      </c>
      <c r="AS10" s="14"/>
      <c r="AT10" s="14">
        <v>0.286783273050913</v>
      </c>
      <c r="AU10" s="14">
        <v>0.27060288218176598</v>
      </c>
      <c r="AV10" s="14">
        <v>0.20415301254544699</v>
      </c>
      <c r="AW10" s="14"/>
      <c r="AX10" s="14">
        <v>0.28676758308973199</v>
      </c>
      <c r="AY10" s="14">
        <v>0.27213234994385599</v>
      </c>
      <c r="AZ10" s="14">
        <v>0.23781815200477699</v>
      </c>
      <c r="BA10" s="14"/>
      <c r="BB10" s="14">
        <v>0.398217777293287</v>
      </c>
      <c r="BC10" s="14">
        <v>0.258036991530881</v>
      </c>
      <c r="BD10" s="14"/>
      <c r="BE10" s="14">
        <v>0.29683331944005598</v>
      </c>
      <c r="BF10" s="14">
        <v>0.188028270609746</v>
      </c>
      <c r="BG10" s="14"/>
      <c r="BH10" s="14">
        <v>0.27430694153032298</v>
      </c>
      <c r="BI10" s="14">
        <v>0.25377791197967903</v>
      </c>
    </row>
    <row r="11" spans="2:61" x14ac:dyDescent="0.35">
      <c r="B11" s="15" t="s">
        <v>337</v>
      </c>
      <c r="C11" s="14">
        <v>0.23573264795919699</v>
      </c>
      <c r="D11" s="14">
        <v>0.25309271716243797</v>
      </c>
      <c r="E11" s="14">
        <v>0.22191877344259101</v>
      </c>
      <c r="F11" s="14"/>
      <c r="G11" s="14">
        <v>0.25611840959281801</v>
      </c>
      <c r="H11" s="14">
        <v>0.267674204406258</v>
      </c>
      <c r="I11" s="14">
        <v>0.22112491592647601</v>
      </c>
      <c r="J11" s="14">
        <v>0.18548986244649801</v>
      </c>
      <c r="K11" s="14">
        <v>0.27242039479098501</v>
      </c>
      <c r="L11" s="14">
        <v>0.222221629301565</v>
      </c>
      <c r="M11" s="14"/>
      <c r="N11" s="14">
        <v>0.18280563951162501</v>
      </c>
      <c r="O11" s="14">
        <v>0.24640700260408599</v>
      </c>
      <c r="P11" s="14"/>
      <c r="Q11" s="14">
        <v>0.27184119927206601</v>
      </c>
      <c r="R11" s="14">
        <v>0.23197344836396999</v>
      </c>
      <c r="S11" s="14">
        <v>0.315522545913901</v>
      </c>
      <c r="T11" s="14">
        <v>0.31233827005176301</v>
      </c>
      <c r="U11" s="14">
        <v>0.18997082413041</v>
      </c>
      <c r="V11" s="14">
        <v>0.26360942832808198</v>
      </c>
      <c r="W11" s="14">
        <v>0.20416264659012001</v>
      </c>
      <c r="X11" s="14">
        <v>0.293727029053374</v>
      </c>
      <c r="Y11" s="14">
        <v>0.20013962531848301</v>
      </c>
      <c r="Z11" s="14">
        <v>6.2304853686856301E-2</v>
      </c>
      <c r="AA11" s="14"/>
      <c r="AB11" s="14">
        <v>0.232783392504922</v>
      </c>
      <c r="AC11" s="14">
        <v>0.28438355426900802</v>
      </c>
      <c r="AD11" s="14">
        <v>0.23100191092590699</v>
      </c>
      <c r="AE11" s="14"/>
      <c r="AF11" s="14">
        <v>0.23384596745372799</v>
      </c>
      <c r="AG11" s="14">
        <v>0.236060272723084</v>
      </c>
      <c r="AH11" s="14">
        <v>0.18136773213990601</v>
      </c>
      <c r="AI11" s="14">
        <v>0.27686181957970502</v>
      </c>
      <c r="AJ11" s="14"/>
      <c r="AK11" s="14">
        <v>0.240112689078532</v>
      </c>
      <c r="AL11" s="14">
        <v>0.23462199662046901</v>
      </c>
      <c r="AM11" s="14">
        <v>0.29848338668121499</v>
      </c>
      <c r="AN11" s="14">
        <v>0.249026691387918</v>
      </c>
      <c r="AO11" s="14"/>
      <c r="AP11" s="14">
        <v>0.23760532114185501</v>
      </c>
      <c r="AQ11" s="14">
        <v>0.27551685869242099</v>
      </c>
      <c r="AR11" s="14">
        <v>0.22318054412098601</v>
      </c>
      <c r="AS11" s="14"/>
      <c r="AT11" s="14">
        <v>0.225164836483981</v>
      </c>
      <c r="AU11" s="14">
        <v>0.25526889699940802</v>
      </c>
      <c r="AV11" s="14">
        <v>0.24594414295550601</v>
      </c>
      <c r="AW11" s="14"/>
      <c r="AX11" s="14">
        <v>0.20314064051077599</v>
      </c>
      <c r="AY11" s="14">
        <v>0.28095924528524002</v>
      </c>
      <c r="AZ11" s="14">
        <v>0.20842145737006401</v>
      </c>
      <c r="BA11" s="14"/>
      <c r="BB11" s="14">
        <v>0.23028211182802399</v>
      </c>
      <c r="BC11" s="14">
        <v>0.237984058920296</v>
      </c>
      <c r="BD11" s="14"/>
      <c r="BE11" s="14">
        <v>0.230252590197915</v>
      </c>
      <c r="BF11" s="14">
        <v>0.245684054883967</v>
      </c>
      <c r="BG11" s="14"/>
      <c r="BH11" s="14">
        <v>0.22947350325556401</v>
      </c>
      <c r="BI11" s="14">
        <v>0.237448204397044</v>
      </c>
    </row>
    <row r="12" spans="2:61" x14ac:dyDescent="0.35">
      <c r="B12" s="15" t="s">
        <v>338</v>
      </c>
      <c r="C12" s="14">
        <v>0.20609197300162299</v>
      </c>
      <c r="D12" s="14">
        <v>0.24022829621464101</v>
      </c>
      <c r="E12" s="14">
        <v>0.17085570083137799</v>
      </c>
      <c r="F12" s="14"/>
      <c r="G12" s="14">
        <v>0.164831471752789</v>
      </c>
      <c r="H12" s="14">
        <v>0.20624612874345499</v>
      </c>
      <c r="I12" s="14">
        <v>0.248227469946142</v>
      </c>
      <c r="J12" s="14">
        <v>0.18329668120917</v>
      </c>
      <c r="K12" s="14">
        <v>0.18075037230882701</v>
      </c>
      <c r="L12" s="14">
        <v>0.23075692994536001</v>
      </c>
      <c r="M12" s="14"/>
      <c r="N12" s="14">
        <v>0.29254858424664598</v>
      </c>
      <c r="O12" s="14">
        <v>0.188655345523635</v>
      </c>
      <c r="P12" s="14"/>
      <c r="Q12" s="14">
        <v>8.5134429464254396E-2</v>
      </c>
      <c r="R12" s="14">
        <v>0.162040166556562</v>
      </c>
      <c r="S12" s="14">
        <v>0.188963935974723</v>
      </c>
      <c r="T12" s="14">
        <v>0.31797488041995098</v>
      </c>
      <c r="U12" s="14">
        <v>0.16670588138030501</v>
      </c>
      <c r="V12" s="14">
        <v>0.145099304667277</v>
      </c>
      <c r="W12" s="14">
        <v>0.18481955930067701</v>
      </c>
      <c r="X12" s="14">
        <v>0.256665524468143</v>
      </c>
      <c r="Y12" s="14">
        <v>0.31175966606095501</v>
      </c>
      <c r="Z12" s="14">
        <v>0.17852751415339899</v>
      </c>
      <c r="AA12" s="14"/>
      <c r="AB12" s="14">
        <v>0.122202012192174</v>
      </c>
      <c r="AC12" s="14">
        <v>0.216021775834428</v>
      </c>
      <c r="AD12" s="14">
        <v>0.29114903265347503</v>
      </c>
      <c r="AE12" s="14"/>
      <c r="AF12" s="14">
        <v>0.141305594994908</v>
      </c>
      <c r="AG12" s="14">
        <v>0.289714897785672</v>
      </c>
      <c r="AH12" s="14">
        <v>0.29521909889819198</v>
      </c>
      <c r="AI12" s="14">
        <v>0.149846757420771</v>
      </c>
      <c r="AJ12" s="14"/>
      <c r="AK12" s="14">
        <v>0.117074856020431</v>
      </c>
      <c r="AL12" s="14">
        <v>0.29257586203734398</v>
      </c>
      <c r="AM12" s="14">
        <v>0.22600897138822701</v>
      </c>
      <c r="AN12" s="14">
        <v>0.17519507033069601</v>
      </c>
      <c r="AO12" s="14"/>
      <c r="AP12" s="14">
        <v>0.117387040523489</v>
      </c>
      <c r="AQ12" s="14">
        <v>0.134028032097083</v>
      </c>
      <c r="AR12" s="14">
        <v>0.32365963508413798</v>
      </c>
      <c r="AS12" s="14"/>
      <c r="AT12" s="14">
        <v>0.196622228071547</v>
      </c>
      <c r="AU12" s="14">
        <v>0.20631114446118701</v>
      </c>
      <c r="AV12" s="14">
        <v>0.28604127051261902</v>
      </c>
      <c r="AW12" s="14"/>
      <c r="AX12" s="14">
        <v>8.8357351385959695E-2</v>
      </c>
      <c r="AY12" s="14">
        <v>0.165130834545619</v>
      </c>
      <c r="AZ12" s="14">
        <v>0.34396118737936598</v>
      </c>
      <c r="BA12" s="14"/>
      <c r="BB12" s="14">
        <v>0.23757707442023501</v>
      </c>
      <c r="BC12" s="14">
        <v>0.218507333550641</v>
      </c>
      <c r="BD12" s="14"/>
      <c r="BE12" s="14">
        <v>0.211063659490411</v>
      </c>
      <c r="BF12" s="14">
        <v>0.19706373324439599</v>
      </c>
      <c r="BG12" s="14"/>
      <c r="BH12" s="14">
        <v>0.195796192754013</v>
      </c>
      <c r="BI12" s="14">
        <v>0.20891392279233301</v>
      </c>
    </row>
    <row r="13" spans="2:61" x14ac:dyDescent="0.35">
      <c r="B13" s="15" t="s">
        <v>86</v>
      </c>
      <c r="C13" s="20">
        <v>0.188522729776886</v>
      </c>
      <c r="D13" s="20">
        <v>0.14425076094287201</v>
      </c>
      <c r="E13" s="20">
        <v>0.22975607677745399</v>
      </c>
      <c r="F13" s="20"/>
      <c r="G13" s="20">
        <v>0.19665011049403999</v>
      </c>
      <c r="H13" s="20">
        <v>0.15397984428522499</v>
      </c>
      <c r="I13" s="20">
        <v>0.14150980925972501</v>
      </c>
      <c r="J13" s="20">
        <v>0.260242751804799</v>
      </c>
      <c r="K13" s="20">
        <v>0.224864306418044</v>
      </c>
      <c r="L13" s="20">
        <v>0.17615713156665799</v>
      </c>
      <c r="M13" s="20"/>
      <c r="N13" s="20">
        <v>0.100569907983298</v>
      </c>
      <c r="O13" s="20">
        <v>0.206261114004164</v>
      </c>
      <c r="P13" s="20"/>
      <c r="Q13" s="20">
        <v>0.27032812907788301</v>
      </c>
      <c r="R13" s="20">
        <v>0.241990846690915</v>
      </c>
      <c r="S13" s="20">
        <v>0.20771975725161401</v>
      </c>
      <c r="T13" s="20">
        <v>0.13228796838002099</v>
      </c>
      <c r="U13" s="20">
        <v>0.14672891324944901</v>
      </c>
      <c r="V13" s="20">
        <v>0.14571459453684199</v>
      </c>
      <c r="W13" s="20">
        <v>0.178422861372002</v>
      </c>
      <c r="X13" s="20">
        <v>0.15915181922326099</v>
      </c>
      <c r="Y13" s="20">
        <v>0.10277261887659001</v>
      </c>
      <c r="Z13" s="20">
        <v>0.467008451174516</v>
      </c>
      <c r="AA13" s="20"/>
      <c r="AB13" s="20">
        <v>0.12642533145822099</v>
      </c>
      <c r="AC13" s="20">
        <v>0.15618052570239199</v>
      </c>
      <c r="AD13" s="20">
        <v>0.157749560081095</v>
      </c>
      <c r="AE13" s="20"/>
      <c r="AF13" s="20">
        <v>0.139189827652868</v>
      </c>
      <c r="AG13" s="20">
        <v>0.16232467721469401</v>
      </c>
      <c r="AH13" s="20">
        <v>0.198382338245915</v>
      </c>
      <c r="AI13" s="20">
        <v>0.32835332468559397</v>
      </c>
      <c r="AJ13" s="20"/>
      <c r="AK13" s="20">
        <v>0.144269903906457</v>
      </c>
      <c r="AL13" s="20">
        <v>0.15193197736283001</v>
      </c>
      <c r="AM13" s="20">
        <v>0.243414093035591</v>
      </c>
      <c r="AN13" s="20">
        <v>0.26372071244672501</v>
      </c>
      <c r="AO13" s="20"/>
      <c r="AP13" s="20">
        <v>7.5039561624577603E-2</v>
      </c>
      <c r="AQ13" s="20">
        <v>0.14839299141238299</v>
      </c>
      <c r="AR13" s="20">
        <v>0.19303072242354699</v>
      </c>
      <c r="AS13" s="20"/>
      <c r="AT13" s="20">
        <v>8.3447151822407598E-2</v>
      </c>
      <c r="AU13" s="20">
        <v>0.18453369844283499</v>
      </c>
      <c r="AV13" s="20">
        <v>0.21068333728237401</v>
      </c>
      <c r="AW13" s="20"/>
      <c r="AX13" s="20">
        <v>0.103022950999411</v>
      </c>
      <c r="AY13" s="20">
        <v>0.19975329170291101</v>
      </c>
      <c r="AZ13" s="20">
        <v>0.14928865335529001</v>
      </c>
      <c r="BA13" s="20"/>
      <c r="BB13" s="20">
        <v>3.6935257692963297E-2</v>
      </c>
      <c r="BC13" s="20">
        <v>0.19620149535548301</v>
      </c>
      <c r="BD13" s="20"/>
      <c r="BE13" s="20">
        <v>0.13728873596075</v>
      </c>
      <c r="BF13" s="20">
        <v>0.28156012884367998</v>
      </c>
      <c r="BG13" s="20"/>
      <c r="BH13" s="20">
        <v>0.189762067097973</v>
      </c>
      <c r="BI13" s="20">
        <v>0.18818304229232899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0.17484968412357499</v>
      </c>
      <c r="D9" s="14">
        <v>0.194966570517458</v>
      </c>
      <c r="E9" s="14">
        <v>0.15809451128170099</v>
      </c>
      <c r="F9" s="14"/>
      <c r="G9" s="14">
        <v>0.16027532462077501</v>
      </c>
      <c r="H9" s="14">
        <v>0.20955041113773401</v>
      </c>
      <c r="I9" s="14">
        <v>0.158504772987139</v>
      </c>
      <c r="J9" s="14">
        <v>0.16406536163469701</v>
      </c>
      <c r="K9" s="14">
        <v>0.170734592172608</v>
      </c>
      <c r="L9" s="14">
        <v>0.179351549769486</v>
      </c>
      <c r="M9" s="14"/>
      <c r="N9" s="14">
        <v>0.199697963885408</v>
      </c>
      <c r="O9" s="14">
        <v>0.169838266356483</v>
      </c>
      <c r="P9" s="14"/>
      <c r="Q9" s="14">
        <v>0.12741538892186999</v>
      </c>
      <c r="R9" s="14">
        <v>0.202341526258659</v>
      </c>
      <c r="S9" s="14">
        <v>0.18805858705019901</v>
      </c>
      <c r="T9" s="14">
        <v>4.8213385496720697E-2</v>
      </c>
      <c r="U9" s="14">
        <v>0.178966322782037</v>
      </c>
      <c r="V9" s="14">
        <v>0.24523644299799799</v>
      </c>
      <c r="W9" s="14">
        <v>0.20212087290147501</v>
      </c>
      <c r="X9" s="14">
        <v>0.142874723044631</v>
      </c>
      <c r="Y9" s="14">
        <v>0.155715191011741</v>
      </c>
      <c r="Z9" s="14">
        <v>6.5651628004684104E-2</v>
      </c>
      <c r="AA9" s="14"/>
      <c r="AB9" s="14">
        <v>0.30433671789790201</v>
      </c>
      <c r="AC9" s="14">
        <v>0.11137491835091801</v>
      </c>
      <c r="AD9" s="14">
        <v>0.13610023940969701</v>
      </c>
      <c r="AE9" s="14"/>
      <c r="AF9" s="14">
        <v>0.25510772102860901</v>
      </c>
      <c r="AG9" s="14">
        <v>0.115373828632373</v>
      </c>
      <c r="AH9" s="14">
        <v>8.5628969944029396E-2</v>
      </c>
      <c r="AI9" s="14">
        <v>0.150254459313478</v>
      </c>
      <c r="AJ9" s="14"/>
      <c r="AK9" s="14">
        <v>0.260043760372975</v>
      </c>
      <c r="AL9" s="14">
        <v>0.12700232208614201</v>
      </c>
      <c r="AM9" s="14">
        <v>0.113944812387445</v>
      </c>
      <c r="AN9" s="14">
        <v>7.6554399765530398E-2</v>
      </c>
      <c r="AO9" s="14"/>
      <c r="AP9" s="14">
        <v>0.38122972472384598</v>
      </c>
      <c r="AQ9" s="14">
        <v>0.18833748114610599</v>
      </c>
      <c r="AR9" s="14">
        <v>0.115334188404267</v>
      </c>
      <c r="AS9" s="14"/>
      <c r="AT9" s="14">
        <v>0.297820573084638</v>
      </c>
      <c r="AU9" s="14">
        <v>0.133112596056008</v>
      </c>
      <c r="AV9" s="14">
        <v>0.126101152224281</v>
      </c>
      <c r="AW9" s="14"/>
      <c r="AX9" s="14">
        <v>0.34728721195321</v>
      </c>
      <c r="AY9" s="14">
        <v>0.15542944095563199</v>
      </c>
      <c r="AZ9" s="14">
        <v>0.138335509752948</v>
      </c>
      <c r="BA9" s="14"/>
      <c r="BB9" s="14">
        <v>0.19280195788823401</v>
      </c>
      <c r="BC9" s="14">
        <v>0.16373631908425501</v>
      </c>
      <c r="BD9" s="14"/>
      <c r="BE9" s="14">
        <v>0.199892174390181</v>
      </c>
      <c r="BF9" s="14">
        <v>0.129374249026288</v>
      </c>
      <c r="BG9" s="14"/>
      <c r="BH9" s="14">
        <v>0.17194958009563299</v>
      </c>
      <c r="BI9" s="14">
        <v>0.175644567829119</v>
      </c>
    </row>
    <row r="10" spans="2:61" x14ac:dyDescent="0.35">
      <c r="B10" s="15" t="s">
        <v>335</v>
      </c>
      <c r="C10" s="14">
        <v>0.28135391879448701</v>
      </c>
      <c r="D10" s="14">
        <v>0.28137035207677802</v>
      </c>
      <c r="E10" s="14">
        <v>0.28347860622889198</v>
      </c>
      <c r="F10" s="14"/>
      <c r="G10" s="14">
        <v>0.31010741962487398</v>
      </c>
      <c r="H10" s="14">
        <v>0.31062164611993398</v>
      </c>
      <c r="I10" s="14">
        <v>0.27161329786016097</v>
      </c>
      <c r="J10" s="14">
        <v>0.28280800121935501</v>
      </c>
      <c r="K10" s="14">
        <v>0.24903362462798001</v>
      </c>
      <c r="L10" s="14">
        <v>0.26169926358242501</v>
      </c>
      <c r="M10" s="14"/>
      <c r="N10" s="14">
        <v>0.30629355503757899</v>
      </c>
      <c r="O10" s="14">
        <v>0.27632407619083899</v>
      </c>
      <c r="P10" s="14"/>
      <c r="Q10" s="14">
        <v>0.251189725754908</v>
      </c>
      <c r="R10" s="14">
        <v>0.242464853206247</v>
      </c>
      <c r="S10" s="14">
        <v>0.21887631869364799</v>
      </c>
      <c r="T10" s="14">
        <v>0.37845031672639201</v>
      </c>
      <c r="U10" s="14">
        <v>0.28616443293852301</v>
      </c>
      <c r="V10" s="14">
        <v>0.40079271306722303</v>
      </c>
      <c r="W10" s="14">
        <v>0.26100943216831501</v>
      </c>
      <c r="X10" s="14">
        <v>0.29197887876401801</v>
      </c>
      <c r="Y10" s="14">
        <v>0.29477960868235098</v>
      </c>
      <c r="Z10" s="14">
        <v>0.231846414558247</v>
      </c>
      <c r="AA10" s="14"/>
      <c r="AB10" s="14">
        <v>0.33740890258857598</v>
      </c>
      <c r="AC10" s="14">
        <v>0.34834734560842801</v>
      </c>
      <c r="AD10" s="14">
        <v>0.226915959797475</v>
      </c>
      <c r="AE10" s="14"/>
      <c r="AF10" s="14">
        <v>0.35929953110331098</v>
      </c>
      <c r="AG10" s="14">
        <v>0.22787938455196</v>
      </c>
      <c r="AH10" s="14">
        <v>0.28948082406076803</v>
      </c>
      <c r="AI10" s="14">
        <v>0.234367270672102</v>
      </c>
      <c r="AJ10" s="14"/>
      <c r="AK10" s="14">
        <v>0.35730060062486901</v>
      </c>
      <c r="AL10" s="14">
        <v>0.23025704174619099</v>
      </c>
      <c r="AM10" s="14">
        <v>0.282638082292272</v>
      </c>
      <c r="AN10" s="14">
        <v>0.17683730381070101</v>
      </c>
      <c r="AO10" s="14"/>
      <c r="AP10" s="14">
        <v>0.29042729832376002</v>
      </c>
      <c r="AQ10" s="14">
        <v>0.37474875496733101</v>
      </c>
      <c r="AR10" s="14">
        <v>0.205421525333885</v>
      </c>
      <c r="AS10" s="14"/>
      <c r="AT10" s="14">
        <v>0.303641814505134</v>
      </c>
      <c r="AU10" s="14">
        <v>0.305318420185754</v>
      </c>
      <c r="AV10" s="14">
        <v>0.21758804391263301</v>
      </c>
      <c r="AW10" s="14"/>
      <c r="AX10" s="14">
        <v>0.33412741957002101</v>
      </c>
      <c r="AY10" s="14">
        <v>0.33040362677734297</v>
      </c>
      <c r="AZ10" s="14">
        <v>0.214911864840446</v>
      </c>
      <c r="BA10" s="14"/>
      <c r="BB10" s="14">
        <v>0.38102279409485701</v>
      </c>
      <c r="BC10" s="14">
        <v>0.25374349778956301</v>
      </c>
      <c r="BD10" s="14"/>
      <c r="BE10" s="14">
        <v>0.293301949632437</v>
      </c>
      <c r="BF10" s="14">
        <v>0.25965711887055498</v>
      </c>
      <c r="BG10" s="14"/>
      <c r="BH10" s="14">
        <v>0.250276837763174</v>
      </c>
      <c r="BI10" s="14">
        <v>0.28987177370233103</v>
      </c>
    </row>
    <row r="11" spans="2:61" x14ac:dyDescent="0.35">
      <c r="B11" s="15" t="s">
        <v>337</v>
      </c>
      <c r="C11" s="14">
        <v>0.21480858916863499</v>
      </c>
      <c r="D11" s="14">
        <v>0.20830234880208701</v>
      </c>
      <c r="E11" s="14">
        <v>0.21468687242370399</v>
      </c>
      <c r="F11" s="14"/>
      <c r="G11" s="14">
        <v>0.244052585443502</v>
      </c>
      <c r="H11" s="14">
        <v>0.211711119776513</v>
      </c>
      <c r="I11" s="14">
        <v>0.21019645937133399</v>
      </c>
      <c r="J11" s="14">
        <v>0.150375144184725</v>
      </c>
      <c r="K11" s="14">
        <v>0.27448984571756702</v>
      </c>
      <c r="L11" s="14">
        <v>0.21893268064322599</v>
      </c>
      <c r="M11" s="14"/>
      <c r="N11" s="14">
        <v>0.184000757111175</v>
      </c>
      <c r="O11" s="14">
        <v>0.22102193344913099</v>
      </c>
      <c r="P11" s="14"/>
      <c r="Q11" s="14">
        <v>0.21194360752857699</v>
      </c>
      <c r="R11" s="14">
        <v>0.23054879766632799</v>
      </c>
      <c r="S11" s="14">
        <v>0.30357821795081402</v>
      </c>
      <c r="T11" s="14">
        <v>0.25053230894843098</v>
      </c>
      <c r="U11" s="14">
        <v>9.9114701945244604E-2</v>
      </c>
      <c r="V11" s="14">
        <v>0.216952457492746</v>
      </c>
      <c r="W11" s="14">
        <v>0.238738593095599</v>
      </c>
      <c r="X11" s="14">
        <v>0.18639922000789599</v>
      </c>
      <c r="Y11" s="14">
        <v>0.18945881231731199</v>
      </c>
      <c r="Z11" s="14">
        <v>0.128066695210834</v>
      </c>
      <c r="AA11" s="14"/>
      <c r="AB11" s="14">
        <v>0.16791726146135699</v>
      </c>
      <c r="AC11" s="14">
        <v>0.25186847912534399</v>
      </c>
      <c r="AD11" s="14">
        <v>0.243953835214864</v>
      </c>
      <c r="AE11" s="14"/>
      <c r="AF11" s="14">
        <v>0.17219543731506401</v>
      </c>
      <c r="AG11" s="14">
        <v>0.26085465753746301</v>
      </c>
      <c r="AH11" s="14">
        <v>0.167155549560038</v>
      </c>
      <c r="AI11" s="14">
        <v>0.23399681014757701</v>
      </c>
      <c r="AJ11" s="14"/>
      <c r="AK11" s="14">
        <v>0.18231677041088501</v>
      </c>
      <c r="AL11" s="14">
        <v>0.26562119459549699</v>
      </c>
      <c r="AM11" s="14">
        <v>0.223464349357716</v>
      </c>
      <c r="AN11" s="14">
        <v>0.33080052287996398</v>
      </c>
      <c r="AO11" s="14"/>
      <c r="AP11" s="14">
        <v>0.16168498564336201</v>
      </c>
      <c r="AQ11" s="14">
        <v>0.21359590918135499</v>
      </c>
      <c r="AR11" s="14">
        <v>0.24883271611938099</v>
      </c>
      <c r="AS11" s="14"/>
      <c r="AT11" s="14">
        <v>0.16251459282957301</v>
      </c>
      <c r="AU11" s="14">
        <v>0.25486754564866998</v>
      </c>
      <c r="AV11" s="14">
        <v>0.22582923111023101</v>
      </c>
      <c r="AW11" s="14"/>
      <c r="AX11" s="14">
        <v>0.14377979462537899</v>
      </c>
      <c r="AY11" s="14">
        <v>0.223725491833559</v>
      </c>
      <c r="AZ11" s="14">
        <v>0.244091340386351</v>
      </c>
      <c r="BA11" s="14"/>
      <c r="BB11" s="14">
        <v>0.16184847349129</v>
      </c>
      <c r="BC11" s="14">
        <v>0.253399295378748</v>
      </c>
      <c r="BD11" s="14"/>
      <c r="BE11" s="14">
        <v>0.210170938153594</v>
      </c>
      <c r="BF11" s="14">
        <v>0.22323024354458301</v>
      </c>
      <c r="BG11" s="14"/>
      <c r="BH11" s="14">
        <v>0.22751699624900701</v>
      </c>
      <c r="BI11" s="14">
        <v>0.21132536732063301</v>
      </c>
    </row>
    <row r="12" spans="2:61" x14ac:dyDescent="0.35">
      <c r="B12" s="15" t="s">
        <v>338</v>
      </c>
      <c r="C12" s="14">
        <v>0.19345719927018201</v>
      </c>
      <c r="D12" s="14">
        <v>0.218227847003544</v>
      </c>
      <c r="E12" s="14">
        <v>0.172659864203137</v>
      </c>
      <c r="F12" s="14"/>
      <c r="G12" s="14">
        <v>0.149778206486543</v>
      </c>
      <c r="H12" s="14">
        <v>0.165432158062055</v>
      </c>
      <c r="I12" s="14">
        <v>0.236555544304315</v>
      </c>
      <c r="J12" s="14">
        <v>0.199487536947169</v>
      </c>
      <c r="K12" s="14">
        <v>0.150492641025154</v>
      </c>
      <c r="L12" s="14">
        <v>0.23602666982773601</v>
      </c>
      <c r="M12" s="14"/>
      <c r="N12" s="14">
        <v>0.26854758371596299</v>
      </c>
      <c r="O12" s="14">
        <v>0.178312920054226</v>
      </c>
      <c r="P12" s="14"/>
      <c r="Q12" s="14">
        <v>0.18223930448107001</v>
      </c>
      <c r="R12" s="14">
        <v>0.14992908327638499</v>
      </c>
      <c r="S12" s="14">
        <v>0.142551281929792</v>
      </c>
      <c r="T12" s="14">
        <v>0.238149497821113</v>
      </c>
      <c r="U12" s="14">
        <v>0.24332145027199401</v>
      </c>
      <c r="V12" s="14">
        <v>0.13701838644203301</v>
      </c>
      <c r="W12" s="14">
        <v>0.15060598073267101</v>
      </c>
      <c r="X12" s="14">
        <v>0.27328591427032201</v>
      </c>
      <c r="Y12" s="14">
        <v>0.28521561214105901</v>
      </c>
      <c r="Z12" s="14">
        <v>0.15919804930537801</v>
      </c>
      <c r="AA12" s="14"/>
      <c r="AB12" s="14">
        <v>9.2738529429444494E-2</v>
      </c>
      <c r="AC12" s="14">
        <v>0.19916126064183501</v>
      </c>
      <c r="AD12" s="14">
        <v>0.272494098092462</v>
      </c>
      <c r="AE12" s="14"/>
      <c r="AF12" s="14">
        <v>0.11190604657993999</v>
      </c>
      <c r="AG12" s="14">
        <v>0.28123564200150503</v>
      </c>
      <c r="AH12" s="14">
        <v>0.23701269976700201</v>
      </c>
      <c r="AI12" s="14">
        <v>0.17739377734959</v>
      </c>
      <c r="AJ12" s="14"/>
      <c r="AK12" s="14">
        <v>0.101579248568422</v>
      </c>
      <c r="AL12" s="14">
        <v>0.280576179971472</v>
      </c>
      <c r="AM12" s="14">
        <v>0.205604497206236</v>
      </c>
      <c r="AN12" s="14">
        <v>9.3421238838649695E-2</v>
      </c>
      <c r="AO12" s="14"/>
      <c r="AP12" s="14">
        <v>8.7744945274281394E-2</v>
      </c>
      <c r="AQ12" s="14">
        <v>0.123302812434276</v>
      </c>
      <c r="AR12" s="14">
        <v>0.306784177872652</v>
      </c>
      <c r="AS12" s="14"/>
      <c r="AT12" s="14">
        <v>0.152704696402581</v>
      </c>
      <c r="AU12" s="14">
        <v>0.19573126025859</v>
      </c>
      <c r="AV12" s="14">
        <v>0.30125136630017801</v>
      </c>
      <c r="AW12" s="14"/>
      <c r="AX12" s="14">
        <v>0.101488068199409</v>
      </c>
      <c r="AY12" s="14">
        <v>0.15999884214648699</v>
      </c>
      <c r="AZ12" s="14">
        <v>0.30143961211700199</v>
      </c>
      <c r="BA12" s="14"/>
      <c r="BB12" s="14">
        <v>0.21394679965954</v>
      </c>
      <c r="BC12" s="14">
        <v>0.188331066005894</v>
      </c>
      <c r="BD12" s="14"/>
      <c r="BE12" s="14">
        <v>0.1967916952547</v>
      </c>
      <c r="BF12" s="14">
        <v>0.18740198454865201</v>
      </c>
      <c r="BG12" s="14"/>
      <c r="BH12" s="14">
        <v>0.20870729698625201</v>
      </c>
      <c r="BI12" s="14">
        <v>0.18927733052559001</v>
      </c>
    </row>
    <row r="13" spans="2:61" x14ac:dyDescent="0.35">
      <c r="B13" s="15" t="s">
        <v>86</v>
      </c>
      <c r="C13" s="20">
        <v>0.135530608643121</v>
      </c>
      <c r="D13" s="20">
        <v>9.7132881600132198E-2</v>
      </c>
      <c r="E13" s="20">
        <v>0.17108014586256501</v>
      </c>
      <c r="F13" s="20"/>
      <c r="G13" s="20">
        <v>0.13578646382430501</v>
      </c>
      <c r="H13" s="20">
        <v>0.102684664903765</v>
      </c>
      <c r="I13" s="20">
        <v>0.123129925477051</v>
      </c>
      <c r="J13" s="20">
        <v>0.203263956014054</v>
      </c>
      <c r="K13" s="20">
        <v>0.15524929645669</v>
      </c>
      <c r="L13" s="20">
        <v>0.103989836177127</v>
      </c>
      <c r="M13" s="20"/>
      <c r="N13" s="20">
        <v>4.1460140249875398E-2</v>
      </c>
      <c r="O13" s="20">
        <v>0.154502803949321</v>
      </c>
      <c r="P13" s="20"/>
      <c r="Q13" s="20">
        <v>0.22721197331357501</v>
      </c>
      <c r="R13" s="20">
        <v>0.17471573959238201</v>
      </c>
      <c r="S13" s="20">
        <v>0.14693559437554701</v>
      </c>
      <c r="T13" s="20">
        <v>8.4654491007343804E-2</v>
      </c>
      <c r="U13" s="20">
        <v>0.19243309206220099</v>
      </c>
      <c r="V13" s="20">
        <v>0</v>
      </c>
      <c r="W13" s="20">
        <v>0.14752512110193999</v>
      </c>
      <c r="X13" s="20">
        <v>0.105461263913133</v>
      </c>
      <c r="Y13" s="20">
        <v>7.4830775847536196E-2</v>
      </c>
      <c r="Z13" s="20">
        <v>0.41523721292085702</v>
      </c>
      <c r="AA13" s="20"/>
      <c r="AB13" s="20">
        <v>9.7598588622720597E-2</v>
      </c>
      <c r="AC13" s="20">
        <v>8.9247996273474794E-2</v>
      </c>
      <c r="AD13" s="20">
        <v>0.120535867485503</v>
      </c>
      <c r="AE13" s="20"/>
      <c r="AF13" s="20">
        <v>0.10149126397307601</v>
      </c>
      <c r="AG13" s="20">
        <v>0.114656487276699</v>
      </c>
      <c r="AH13" s="20">
        <v>0.22072195666816199</v>
      </c>
      <c r="AI13" s="20">
        <v>0.20398768251725399</v>
      </c>
      <c r="AJ13" s="20"/>
      <c r="AK13" s="20">
        <v>9.8759620022849007E-2</v>
      </c>
      <c r="AL13" s="20">
        <v>9.6543261600698704E-2</v>
      </c>
      <c r="AM13" s="20">
        <v>0.174348258756331</v>
      </c>
      <c r="AN13" s="20">
        <v>0.32238653470515499</v>
      </c>
      <c r="AO13" s="20"/>
      <c r="AP13" s="20">
        <v>7.8913046034751105E-2</v>
      </c>
      <c r="AQ13" s="20">
        <v>0.100015042270932</v>
      </c>
      <c r="AR13" s="20">
        <v>0.12362739226981501</v>
      </c>
      <c r="AS13" s="20"/>
      <c r="AT13" s="20">
        <v>8.3318323178074097E-2</v>
      </c>
      <c r="AU13" s="20">
        <v>0.110970177850979</v>
      </c>
      <c r="AV13" s="20">
        <v>0.12923020645267599</v>
      </c>
      <c r="AW13" s="20"/>
      <c r="AX13" s="20">
        <v>7.3317505651979795E-2</v>
      </c>
      <c r="AY13" s="20">
        <v>0.13044259828697899</v>
      </c>
      <c r="AZ13" s="20">
        <v>0.101221672903253</v>
      </c>
      <c r="BA13" s="20"/>
      <c r="BB13" s="20">
        <v>5.03799748660788E-2</v>
      </c>
      <c r="BC13" s="20">
        <v>0.14078982174154001</v>
      </c>
      <c r="BD13" s="20"/>
      <c r="BE13" s="20">
        <v>9.9843242569088803E-2</v>
      </c>
      <c r="BF13" s="20">
        <v>0.200336404009922</v>
      </c>
      <c r="BG13" s="20"/>
      <c r="BH13" s="20">
        <v>0.14154928890593399</v>
      </c>
      <c r="BI13" s="20">
        <v>0.13388096062232699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0.24100845886310299</v>
      </c>
      <c r="D9" s="14">
        <v>0.226952759684905</v>
      </c>
      <c r="E9" s="14">
        <v>0.25547697420471499</v>
      </c>
      <c r="F9" s="14"/>
      <c r="G9" s="14">
        <v>0.20405848446560099</v>
      </c>
      <c r="H9" s="14">
        <v>0.260873097869329</v>
      </c>
      <c r="I9" s="14">
        <v>0.24307538874933299</v>
      </c>
      <c r="J9" s="14">
        <v>0.27254707517173099</v>
      </c>
      <c r="K9" s="14">
        <v>0.217899686212395</v>
      </c>
      <c r="L9" s="14">
        <v>0.230575863009019</v>
      </c>
      <c r="M9" s="14"/>
      <c r="N9" s="14">
        <v>0.28406928172936202</v>
      </c>
      <c r="O9" s="14">
        <v>0.23232392315898401</v>
      </c>
      <c r="P9" s="14"/>
      <c r="Q9" s="14">
        <v>0.186498169585913</v>
      </c>
      <c r="R9" s="14">
        <v>0.18511584097043901</v>
      </c>
      <c r="S9" s="14">
        <v>0.29392904257638203</v>
      </c>
      <c r="T9" s="14">
        <v>0.16673397716282701</v>
      </c>
      <c r="U9" s="14">
        <v>0.32133565153420501</v>
      </c>
      <c r="V9" s="14">
        <v>0.33732010458972</v>
      </c>
      <c r="W9" s="14">
        <v>0.23263409249913899</v>
      </c>
      <c r="X9" s="14">
        <v>0.207108688660673</v>
      </c>
      <c r="Y9" s="14">
        <v>0.29625120760828</v>
      </c>
      <c r="Z9" s="14">
        <v>0.163468601615394</v>
      </c>
      <c r="AA9" s="14"/>
      <c r="AB9" s="14">
        <v>0.34152726048734999</v>
      </c>
      <c r="AC9" s="14">
        <v>0.18637728407132301</v>
      </c>
      <c r="AD9" s="14">
        <v>0.214867217932909</v>
      </c>
      <c r="AE9" s="14"/>
      <c r="AF9" s="14">
        <v>0.33251830289015499</v>
      </c>
      <c r="AG9" s="14">
        <v>0.20347030331945101</v>
      </c>
      <c r="AH9" s="14">
        <v>0.12478393259444399</v>
      </c>
      <c r="AI9" s="14">
        <v>0.13756140824739499</v>
      </c>
      <c r="AJ9" s="14"/>
      <c r="AK9" s="14">
        <v>0.32845393232697001</v>
      </c>
      <c r="AL9" s="14">
        <v>0.18659808180965901</v>
      </c>
      <c r="AM9" s="14">
        <v>0.18817518862403801</v>
      </c>
      <c r="AN9" s="14">
        <v>0</v>
      </c>
      <c r="AO9" s="14"/>
      <c r="AP9" s="14">
        <v>0.48671107981126899</v>
      </c>
      <c r="AQ9" s="14">
        <v>0.26278249230384898</v>
      </c>
      <c r="AR9" s="14">
        <v>0.16016513406150101</v>
      </c>
      <c r="AS9" s="14"/>
      <c r="AT9" s="14">
        <v>0.381819630544939</v>
      </c>
      <c r="AU9" s="14">
        <v>0.19565927255259799</v>
      </c>
      <c r="AV9" s="14">
        <v>0.181785722044397</v>
      </c>
      <c r="AW9" s="14"/>
      <c r="AX9" s="14">
        <v>0.38162607066986398</v>
      </c>
      <c r="AY9" s="14">
        <v>0.25215389458366499</v>
      </c>
      <c r="AZ9" s="14">
        <v>0.17833046089544899</v>
      </c>
      <c r="BA9" s="14"/>
      <c r="BB9" s="14">
        <v>0.285869718935298</v>
      </c>
      <c r="BC9" s="14">
        <v>0.23592658210140599</v>
      </c>
      <c r="BD9" s="14"/>
      <c r="BE9" s="14">
        <v>0.26598025845212803</v>
      </c>
      <c r="BF9" s="14">
        <v>0.19566139316063599</v>
      </c>
      <c r="BG9" s="14"/>
      <c r="BH9" s="14">
        <v>0.237930893475087</v>
      </c>
      <c r="BI9" s="14">
        <v>0.24185198259746199</v>
      </c>
    </row>
    <row r="10" spans="2:61" x14ac:dyDescent="0.35">
      <c r="B10" s="15" t="s">
        <v>335</v>
      </c>
      <c r="C10" s="14">
        <v>0.33279819511512798</v>
      </c>
      <c r="D10" s="14">
        <v>0.33707049009754098</v>
      </c>
      <c r="E10" s="14">
        <v>0.32592243405537002</v>
      </c>
      <c r="F10" s="14"/>
      <c r="G10" s="14">
        <v>0.36595275912133701</v>
      </c>
      <c r="H10" s="14">
        <v>0.36212655995619197</v>
      </c>
      <c r="I10" s="14">
        <v>0.33009521797651198</v>
      </c>
      <c r="J10" s="14">
        <v>0.35519161482338701</v>
      </c>
      <c r="K10" s="14">
        <v>0.26971976367190797</v>
      </c>
      <c r="L10" s="14">
        <v>0.30490904207368702</v>
      </c>
      <c r="M10" s="14"/>
      <c r="N10" s="14">
        <v>0.37964656418399301</v>
      </c>
      <c r="O10" s="14">
        <v>0.323349784546617</v>
      </c>
      <c r="P10" s="14"/>
      <c r="Q10" s="14">
        <v>0.33974246398711899</v>
      </c>
      <c r="R10" s="14">
        <v>0.304991252393985</v>
      </c>
      <c r="S10" s="14">
        <v>0.27584084513541901</v>
      </c>
      <c r="T10" s="14">
        <v>0.27819167392588201</v>
      </c>
      <c r="U10" s="14">
        <v>0.28730889402992099</v>
      </c>
      <c r="V10" s="14">
        <v>0.39656834856824202</v>
      </c>
      <c r="W10" s="14">
        <v>0.323518222142548</v>
      </c>
      <c r="X10" s="14">
        <v>0.37776384366194199</v>
      </c>
      <c r="Y10" s="14">
        <v>0.35614401394296602</v>
      </c>
      <c r="Z10" s="14">
        <v>0.29081528108932903</v>
      </c>
      <c r="AA10" s="14"/>
      <c r="AB10" s="14">
        <v>0.38395914439856499</v>
      </c>
      <c r="AC10" s="14">
        <v>0.35857862150706599</v>
      </c>
      <c r="AD10" s="14">
        <v>0.30475456738934797</v>
      </c>
      <c r="AE10" s="14"/>
      <c r="AF10" s="14">
        <v>0.37419304664657499</v>
      </c>
      <c r="AG10" s="14">
        <v>0.30051975328796798</v>
      </c>
      <c r="AH10" s="14">
        <v>0.365445673981865</v>
      </c>
      <c r="AI10" s="14">
        <v>0.313395906801401</v>
      </c>
      <c r="AJ10" s="14"/>
      <c r="AK10" s="14">
        <v>0.37358494967050998</v>
      </c>
      <c r="AL10" s="14">
        <v>0.32764423998296899</v>
      </c>
      <c r="AM10" s="14">
        <v>0.29150166209141398</v>
      </c>
      <c r="AN10" s="14">
        <v>0.34721203464024297</v>
      </c>
      <c r="AO10" s="14"/>
      <c r="AP10" s="14">
        <v>0.37446113408924497</v>
      </c>
      <c r="AQ10" s="14">
        <v>0.40252482820361102</v>
      </c>
      <c r="AR10" s="14">
        <v>0.25809238349346503</v>
      </c>
      <c r="AS10" s="14"/>
      <c r="AT10" s="14">
        <v>0.37330310715560699</v>
      </c>
      <c r="AU10" s="14">
        <v>0.35470168545249198</v>
      </c>
      <c r="AV10" s="14">
        <v>0.25480218688815898</v>
      </c>
      <c r="AW10" s="14"/>
      <c r="AX10" s="14">
        <v>0.31561089080920601</v>
      </c>
      <c r="AY10" s="14">
        <v>0.36615863258464598</v>
      </c>
      <c r="AZ10" s="14">
        <v>0.29547020849072098</v>
      </c>
      <c r="BA10" s="14"/>
      <c r="BB10" s="14">
        <v>0.36013032400004102</v>
      </c>
      <c r="BC10" s="14">
        <v>0.29016134916124098</v>
      </c>
      <c r="BD10" s="14"/>
      <c r="BE10" s="14">
        <v>0.33538556132404002</v>
      </c>
      <c r="BF10" s="14">
        <v>0.328099716535176</v>
      </c>
      <c r="BG10" s="14"/>
      <c r="BH10" s="14">
        <v>0.29681231631862998</v>
      </c>
      <c r="BI10" s="14">
        <v>0.34266149257253498</v>
      </c>
    </row>
    <row r="11" spans="2:61" x14ac:dyDescent="0.35">
      <c r="B11" s="15" t="s">
        <v>336</v>
      </c>
      <c r="C11" s="14">
        <v>0.17862854122222399</v>
      </c>
      <c r="D11" s="14">
        <v>0.176757686136569</v>
      </c>
      <c r="E11" s="14">
        <v>0.17963025624773199</v>
      </c>
      <c r="F11" s="14"/>
      <c r="G11" s="14">
        <v>0.200866939994745</v>
      </c>
      <c r="H11" s="14">
        <v>0.127531914398161</v>
      </c>
      <c r="I11" s="14">
        <v>0.119988203157331</v>
      </c>
      <c r="J11" s="14">
        <v>0.13141229239428201</v>
      </c>
      <c r="K11" s="14">
        <v>0.27946992398431098</v>
      </c>
      <c r="L11" s="14">
        <v>0.25590734381906599</v>
      </c>
      <c r="M11" s="14"/>
      <c r="N11" s="14">
        <v>0.135758359971906</v>
      </c>
      <c r="O11" s="14">
        <v>0.18727462819707799</v>
      </c>
      <c r="P11" s="14"/>
      <c r="Q11" s="14">
        <v>7.3403752571115699E-2</v>
      </c>
      <c r="R11" s="14">
        <v>0.18142949192448801</v>
      </c>
      <c r="S11" s="14">
        <v>0.14320855911223501</v>
      </c>
      <c r="T11" s="14">
        <v>0.25349482943264101</v>
      </c>
      <c r="U11" s="14">
        <v>0.193002593901894</v>
      </c>
      <c r="V11" s="14">
        <v>0.142589981944476</v>
      </c>
      <c r="W11" s="14">
        <v>0.19751599352285201</v>
      </c>
      <c r="X11" s="14">
        <v>0.195052621720984</v>
      </c>
      <c r="Y11" s="14">
        <v>0.18404726801181201</v>
      </c>
      <c r="Z11" s="14">
        <v>0.24481677452318401</v>
      </c>
      <c r="AA11" s="14"/>
      <c r="AB11" s="14">
        <v>0.13294755891743501</v>
      </c>
      <c r="AC11" s="14">
        <v>0.21847042274922401</v>
      </c>
      <c r="AD11" s="14">
        <v>0.18748452779680799</v>
      </c>
      <c r="AE11" s="14"/>
      <c r="AF11" s="14">
        <v>0.14068957030637</v>
      </c>
      <c r="AG11" s="14">
        <v>0.20444490390724801</v>
      </c>
      <c r="AH11" s="14">
        <v>0.23959597449467601</v>
      </c>
      <c r="AI11" s="14">
        <v>0.20275969322769799</v>
      </c>
      <c r="AJ11" s="14"/>
      <c r="AK11" s="14">
        <v>0.13968382991775599</v>
      </c>
      <c r="AL11" s="14">
        <v>0.190832866608171</v>
      </c>
      <c r="AM11" s="14">
        <v>0.198004485265178</v>
      </c>
      <c r="AN11" s="14">
        <v>0.17519507033069601</v>
      </c>
      <c r="AO11" s="14"/>
      <c r="AP11" s="14">
        <v>5.7744591849578003E-2</v>
      </c>
      <c r="AQ11" s="14">
        <v>0.16809530258116201</v>
      </c>
      <c r="AR11" s="14">
        <v>0.23683046305014599</v>
      </c>
      <c r="AS11" s="14"/>
      <c r="AT11" s="14">
        <v>0.11664887662706799</v>
      </c>
      <c r="AU11" s="14">
        <v>0.209749254363927</v>
      </c>
      <c r="AV11" s="14">
        <v>0.14345208099409301</v>
      </c>
      <c r="AW11" s="14"/>
      <c r="AX11" s="14">
        <v>0.128419699085213</v>
      </c>
      <c r="AY11" s="14">
        <v>0.18187797529392</v>
      </c>
      <c r="AZ11" s="14">
        <v>0.20712443222695001</v>
      </c>
      <c r="BA11" s="14"/>
      <c r="BB11" s="14">
        <v>0.14418699469340299</v>
      </c>
      <c r="BC11" s="14">
        <v>0.24059729890482001</v>
      </c>
      <c r="BD11" s="14"/>
      <c r="BE11" s="14">
        <v>0.18202956863047801</v>
      </c>
      <c r="BF11" s="14">
        <v>0.17245251002398501</v>
      </c>
      <c r="BG11" s="14"/>
      <c r="BH11" s="14">
        <v>0.177891382065199</v>
      </c>
      <c r="BI11" s="14">
        <v>0.17883058769940799</v>
      </c>
    </row>
    <row r="12" spans="2:61" x14ac:dyDescent="0.35">
      <c r="B12" s="15" t="s">
        <v>337</v>
      </c>
      <c r="C12" s="14">
        <v>8.5944077888322298E-2</v>
      </c>
      <c r="D12" s="14">
        <v>8.9918782206785397E-2</v>
      </c>
      <c r="E12" s="14">
        <v>8.3024415141178101E-2</v>
      </c>
      <c r="F12" s="14"/>
      <c r="G12" s="14">
        <v>9.2253198790479399E-2</v>
      </c>
      <c r="H12" s="14">
        <v>8.6695269030361802E-2</v>
      </c>
      <c r="I12" s="14">
        <v>0.119562987923412</v>
      </c>
      <c r="J12" s="14">
        <v>5.91191073717936E-2</v>
      </c>
      <c r="K12" s="14">
        <v>8.7999400945775602E-2</v>
      </c>
      <c r="L12" s="14">
        <v>6.6385694976556303E-2</v>
      </c>
      <c r="M12" s="14"/>
      <c r="N12" s="14">
        <v>8.7836592020522603E-2</v>
      </c>
      <c r="O12" s="14">
        <v>8.5562394365861702E-2</v>
      </c>
      <c r="P12" s="14"/>
      <c r="Q12" s="14">
        <v>0.10476587087739</v>
      </c>
      <c r="R12" s="14">
        <v>0.13423261330161801</v>
      </c>
      <c r="S12" s="14">
        <v>9.8262885214784296E-2</v>
      </c>
      <c r="T12" s="14">
        <v>0.124661171910129</v>
      </c>
      <c r="U12" s="14">
        <v>2.5117012949067302E-2</v>
      </c>
      <c r="V12" s="14">
        <v>4.6053098002223201E-2</v>
      </c>
      <c r="W12" s="14">
        <v>5.95706814070373E-2</v>
      </c>
      <c r="X12" s="14">
        <v>6.9617414201768799E-2</v>
      </c>
      <c r="Y12" s="14">
        <v>7.6839979797650601E-2</v>
      </c>
      <c r="Z12" s="14">
        <v>4.56419964369233E-2</v>
      </c>
      <c r="AA12" s="14"/>
      <c r="AB12" s="14">
        <v>7.1394551405116302E-2</v>
      </c>
      <c r="AC12" s="14">
        <v>9.0846552028916602E-2</v>
      </c>
      <c r="AD12" s="14">
        <v>0.104001065691918</v>
      </c>
      <c r="AE12" s="14"/>
      <c r="AF12" s="14">
        <v>6.7361898131224104E-2</v>
      </c>
      <c r="AG12" s="14">
        <v>0.10118157534465</v>
      </c>
      <c r="AH12" s="14">
        <v>0.111551218665653</v>
      </c>
      <c r="AI12" s="14">
        <v>0.102799585930063</v>
      </c>
      <c r="AJ12" s="14"/>
      <c r="AK12" s="14">
        <v>6.5406509907405402E-2</v>
      </c>
      <c r="AL12" s="14">
        <v>0.12128941751526701</v>
      </c>
      <c r="AM12" s="14">
        <v>8.5669185209736196E-2</v>
      </c>
      <c r="AN12" s="14">
        <v>8.92954830011434E-2</v>
      </c>
      <c r="AO12" s="14"/>
      <c r="AP12" s="14">
        <v>3.0501501776049499E-2</v>
      </c>
      <c r="AQ12" s="14">
        <v>8.8088214449063701E-2</v>
      </c>
      <c r="AR12" s="14">
        <v>0.115239327097604</v>
      </c>
      <c r="AS12" s="14"/>
      <c r="AT12" s="14">
        <v>4.2780737898836699E-2</v>
      </c>
      <c r="AU12" s="14">
        <v>9.5143932745248294E-2</v>
      </c>
      <c r="AV12" s="14">
        <v>0.16034142377365801</v>
      </c>
      <c r="AW12" s="14"/>
      <c r="AX12" s="14">
        <v>5.7572644512467401E-2</v>
      </c>
      <c r="AY12" s="14">
        <v>7.7015945622501997E-2</v>
      </c>
      <c r="AZ12" s="14">
        <v>0.122406059106082</v>
      </c>
      <c r="BA12" s="14"/>
      <c r="BB12" s="14">
        <v>8.6449770446214394E-2</v>
      </c>
      <c r="BC12" s="14">
        <v>9.3309337242177007E-2</v>
      </c>
      <c r="BD12" s="14"/>
      <c r="BE12" s="14">
        <v>7.9761614437889497E-2</v>
      </c>
      <c r="BF12" s="14">
        <v>9.71710050983699E-2</v>
      </c>
      <c r="BG12" s="14"/>
      <c r="BH12" s="14">
        <v>0.10962035898426301</v>
      </c>
      <c r="BI12" s="14">
        <v>7.9454693414621802E-2</v>
      </c>
    </row>
    <row r="13" spans="2:61" x14ac:dyDescent="0.35">
      <c r="B13" s="15" t="s">
        <v>338</v>
      </c>
      <c r="C13" s="14">
        <v>9.05766411141357E-2</v>
      </c>
      <c r="D13" s="14">
        <v>0.108422770950114</v>
      </c>
      <c r="E13" s="14">
        <v>7.5222016140286105E-2</v>
      </c>
      <c r="F13" s="14"/>
      <c r="G13" s="14">
        <v>6.4423983725665199E-2</v>
      </c>
      <c r="H13" s="14">
        <v>0.102617785400926</v>
      </c>
      <c r="I13" s="14">
        <v>0.10488623864034199</v>
      </c>
      <c r="J13" s="14">
        <v>8.44755756544565E-2</v>
      </c>
      <c r="K13" s="14">
        <v>6.2654655346911503E-2</v>
      </c>
      <c r="L13" s="14">
        <v>0.108046308501002</v>
      </c>
      <c r="M13" s="14"/>
      <c r="N13" s="14">
        <v>9.9705381560566297E-2</v>
      </c>
      <c r="O13" s="14">
        <v>8.8735550603931193E-2</v>
      </c>
      <c r="P13" s="14"/>
      <c r="Q13" s="14">
        <v>0.11681273571784399</v>
      </c>
      <c r="R13" s="14">
        <v>8.00676388045998E-2</v>
      </c>
      <c r="S13" s="14">
        <v>0.115206589628327</v>
      </c>
      <c r="T13" s="14">
        <v>0.14195320441487799</v>
      </c>
      <c r="U13" s="14">
        <v>9.8457749863557098E-2</v>
      </c>
      <c r="V13" s="14">
        <v>5.60489552729177E-2</v>
      </c>
      <c r="W13" s="14">
        <v>0.12105433798253599</v>
      </c>
      <c r="X13" s="14">
        <v>8.0499270117233193E-2</v>
      </c>
      <c r="Y13" s="14">
        <v>7.2676428135469207E-2</v>
      </c>
      <c r="Z13" s="14">
        <v>6.9578565942967394E-2</v>
      </c>
      <c r="AA13" s="14"/>
      <c r="AB13" s="14">
        <v>4.2509553670186301E-2</v>
      </c>
      <c r="AC13" s="14">
        <v>8.2626646528371095E-2</v>
      </c>
      <c r="AD13" s="14">
        <v>0.127444865880188</v>
      </c>
      <c r="AE13" s="14"/>
      <c r="AF13" s="14">
        <v>4.4648559273195998E-2</v>
      </c>
      <c r="AG13" s="14">
        <v>0.117388358499632</v>
      </c>
      <c r="AH13" s="14">
        <v>0.116525446656481</v>
      </c>
      <c r="AI13" s="14">
        <v>0.127297047155216</v>
      </c>
      <c r="AJ13" s="14"/>
      <c r="AK13" s="14">
        <v>4.7550419369389099E-2</v>
      </c>
      <c r="AL13" s="14">
        <v>0.12913065699908899</v>
      </c>
      <c r="AM13" s="14">
        <v>0.13127626811297</v>
      </c>
      <c r="AN13" s="14">
        <v>0.24928987883018</v>
      </c>
      <c r="AO13" s="14"/>
      <c r="AP13" s="14">
        <v>3.76632956623663E-2</v>
      </c>
      <c r="AQ13" s="14">
        <v>4.3157971373223601E-2</v>
      </c>
      <c r="AR13" s="14">
        <v>0.15280015760163501</v>
      </c>
      <c r="AS13" s="14"/>
      <c r="AT13" s="14">
        <v>5.8329015976604601E-2</v>
      </c>
      <c r="AU13" s="14">
        <v>7.8750345651044495E-2</v>
      </c>
      <c r="AV13" s="14">
        <v>0.174331026354623</v>
      </c>
      <c r="AW13" s="14"/>
      <c r="AX13" s="14">
        <v>7.0587394477043902E-2</v>
      </c>
      <c r="AY13" s="14">
        <v>7.1046707942438503E-2</v>
      </c>
      <c r="AZ13" s="14">
        <v>0.137205144913288</v>
      </c>
      <c r="BA13" s="14"/>
      <c r="BB13" s="14">
        <v>0.116559668720462</v>
      </c>
      <c r="BC13" s="14">
        <v>7.4995756344221606E-2</v>
      </c>
      <c r="BD13" s="14"/>
      <c r="BE13" s="14">
        <v>9.6811313904549598E-2</v>
      </c>
      <c r="BF13" s="14">
        <v>7.9254905343657298E-2</v>
      </c>
      <c r="BG13" s="14"/>
      <c r="BH13" s="14">
        <v>0.114701111353907</v>
      </c>
      <c r="BI13" s="14">
        <v>8.3964413375503893E-2</v>
      </c>
    </row>
    <row r="14" spans="2:61" x14ac:dyDescent="0.35">
      <c r="B14" s="15" t="s">
        <v>86</v>
      </c>
      <c r="C14" s="20">
        <v>7.1044085797087098E-2</v>
      </c>
      <c r="D14" s="20">
        <v>6.0877510924085901E-2</v>
      </c>
      <c r="E14" s="20">
        <v>8.0723904210718997E-2</v>
      </c>
      <c r="F14" s="20"/>
      <c r="G14" s="20">
        <v>7.2444633902173303E-2</v>
      </c>
      <c r="H14" s="20">
        <v>6.0155373345030898E-2</v>
      </c>
      <c r="I14" s="20">
        <v>8.2391963553070394E-2</v>
      </c>
      <c r="J14" s="20">
        <v>9.7254334584350302E-2</v>
      </c>
      <c r="K14" s="20">
        <v>8.2256569838699306E-2</v>
      </c>
      <c r="L14" s="20">
        <v>3.41757476206693E-2</v>
      </c>
      <c r="M14" s="20"/>
      <c r="N14" s="20">
        <v>1.2983820533650201E-2</v>
      </c>
      <c r="O14" s="20">
        <v>8.27537191275282E-2</v>
      </c>
      <c r="P14" s="20"/>
      <c r="Q14" s="20">
        <v>0.17877700726061799</v>
      </c>
      <c r="R14" s="20">
        <v>0.11416316260487</v>
      </c>
      <c r="S14" s="20">
        <v>7.3552078332853404E-2</v>
      </c>
      <c r="T14" s="20">
        <v>3.4965143153642499E-2</v>
      </c>
      <c r="U14" s="20">
        <v>7.47780977213552E-2</v>
      </c>
      <c r="V14" s="20">
        <v>2.1419511622421599E-2</v>
      </c>
      <c r="W14" s="20">
        <v>6.5706672445887404E-2</v>
      </c>
      <c r="X14" s="20">
        <v>6.9958161637399E-2</v>
      </c>
      <c r="Y14" s="20">
        <v>1.40411025038213E-2</v>
      </c>
      <c r="Z14" s="20">
        <v>0.18567878039220201</v>
      </c>
      <c r="AA14" s="20"/>
      <c r="AB14" s="20">
        <v>2.76619311213465E-2</v>
      </c>
      <c r="AC14" s="20">
        <v>6.3100473115098907E-2</v>
      </c>
      <c r="AD14" s="20">
        <v>6.1447755308828997E-2</v>
      </c>
      <c r="AE14" s="20"/>
      <c r="AF14" s="20">
        <v>4.0588622752479799E-2</v>
      </c>
      <c r="AG14" s="20">
        <v>7.2995105641050897E-2</v>
      </c>
      <c r="AH14" s="20">
        <v>4.2097753606880797E-2</v>
      </c>
      <c r="AI14" s="20">
        <v>0.116186358638226</v>
      </c>
      <c r="AJ14" s="20"/>
      <c r="AK14" s="20">
        <v>4.53203588079698E-2</v>
      </c>
      <c r="AL14" s="20">
        <v>4.4504737084844599E-2</v>
      </c>
      <c r="AM14" s="20">
        <v>0.105373210696664</v>
      </c>
      <c r="AN14" s="20">
        <v>0.13900753319773801</v>
      </c>
      <c r="AO14" s="20"/>
      <c r="AP14" s="20">
        <v>1.2918396811492301E-2</v>
      </c>
      <c r="AQ14" s="20">
        <v>3.5351191089090697E-2</v>
      </c>
      <c r="AR14" s="20">
        <v>7.6872534695649905E-2</v>
      </c>
      <c r="AS14" s="20"/>
      <c r="AT14" s="20">
        <v>2.7118631796945201E-2</v>
      </c>
      <c r="AU14" s="20">
        <v>6.5995509234690206E-2</v>
      </c>
      <c r="AV14" s="20">
        <v>8.5287559945069397E-2</v>
      </c>
      <c r="AW14" s="20"/>
      <c r="AX14" s="20">
        <v>4.6183300446206201E-2</v>
      </c>
      <c r="AY14" s="20">
        <v>5.17468439728287E-2</v>
      </c>
      <c r="AZ14" s="20">
        <v>5.9463694367509499E-2</v>
      </c>
      <c r="BA14" s="20"/>
      <c r="BB14" s="20">
        <v>6.8035232045809196E-3</v>
      </c>
      <c r="BC14" s="20">
        <v>6.5009676246134795E-2</v>
      </c>
      <c r="BD14" s="20"/>
      <c r="BE14" s="20">
        <v>4.0031683250915599E-2</v>
      </c>
      <c r="BF14" s="20">
        <v>0.12736046983817501</v>
      </c>
      <c r="BG14" s="20"/>
      <c r="BH14" s="20">
        <v>6.3043937802914493E-2</v>
      </c>
      <c r="BI14" s="20">
        <v>7.3236830340468601E-2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0.34108530765105399</v>
      </c>
      <c r="D9" s="14">
        <v>0.31542264456466401</v>
      </c>
      <c r="E9" s="14">
        <v>0.36526055814294101</v>
      </c>
      <c r="F9" s="14"/>
      <c r="G9" s="14">
        <v>0.32506369284598402</v>
      </c>
      <c r="H9" s="14">
        <v>0.40249513769849699</v>
      </c>
      <c r="I9" s="14">
        <v>0.27689575109525</v>
      </c>
      <c r="J9" s="14">
        <v>0.32840450976297703</v>
      </c>
      <c r="K9" s="14">
        <v>0.281340800676322</v>
      </c>
      <c r="L9" s="14">
        <v>0.41767156466145899</v>
      </c>
      <c r="M9" s="14"/>
      <c r="N9" s="14">
        <v>0.46890001482037102</v>
      </c>
      <c r="O9" s="14">
        <v>0.31530755158329299</v>
      </c>
      <c r="P9" s="14"/>
      <c r="Q9" s="14">
        <v>0.26876178165162001</v>
      </c>
      <c r="R9" s="14">
        <v>0.25410176491289999</v>
      </c>
      <c r="S9" s="14">
        <v>0.240840175537823</v>
      </c>
      <c r="T9" s="14">
        <v>0.319437205946692</v>
      </c>
      <c r="U9" s="14">
        <v>0.41748937284488802</v>
      </c>
      <c r="V9" s="14">
        <v>0.45900645376245702</v>
      </c>
      <c r="W9" s="14">
        <v>0.34763061050677502</v>
      </c>
      <c r="X9" s="14">
        <v>0.38962905253060398</v>
      </c>
      <c r="Y9" s="14">
        <v>0.396332314265049</v>
      </c>
      <c r="Z9" s="14">
        <v>0.34666070637843999</v>
      </c>
      <c r="AA9" s="14"/>
      <c r="AB9" s="14">
        <v>0.46906444897433702</v>
      </c>
      <c r="AC9" s="14">
        <v>0.280895411834302</v>
      </c>
      <c r="AD9" s="14">
        <v>0.30141451902612498</v>
      </c>
      <c r="AE9" s="14"/>
      <c r="AF9" s="14">
        <v>0.45961968932507002</v>
      </c>
      <c r="AG9" s="14">
        <v>0.25361453530321598</v>
      </c>
      <c r="AH9" s="14">
        <v>0.27963738269551902</v>
      </c>
      <c r="AI9" s="14">
        <v>0.27910876702807003</v>
      </c>
      <c r="AJ9" s="14"/>
      <c r="AK9" s="14">
        <v>0.45651657867391299</v>
      </c>
      <c r="AL9" s="14">
        <v>0.2773745427057</v>
      </c>
      <c r="AM9" s="14">
        <v>0.28809118538872702</v>
      </c>
      <c r="AN9" s="14">
        <v>0.24791266854656399</v>
      </c>
      <c r="AO9" s="14"/>
      <c r="AP9" s="14">
        <v>0.57817242512884803</v>
      </c>
      <c r="AQ9" s="14">
        <v>0.37640302719188801</v>
      </c>
      <c r="AR9" s="14">
        <v>0.23961640960915401</v>
      </c>
      <c r="AS9" s="14"/>
      <c r="AT9" s="14">
        <v>0.51041728987354995</v>
      </c>
      <c r="AU9" s="14">
        <v>0.30977626708767803</v>
      </c>
      <c r="AV9" s="14">
        <v>0.19113208833339901</v>
      </c>
      <c r="AW9" s="14"/>
      <c r="AX9" s="14">
        <v>0.491148670024323</v>
      </c>
      <c r="AY9" s="14">
        <v>0.36243063340742998</v>
      </c>
      <c r="AZ9" s="14">
        <v>0.25978180025988501</v>
      </c>
      <c r="BA9" s="14"/>
      <c r="BB9" s="14">
        <v>0.40760723410078498</v>
      </c>
      <c r="BC9" s="14">
        <v>0.34342915277812103</v>
      </c>
      <c r="BD9" s="14"/>
      <c r="BE9" s="14">
        <v>0.380024084986684</v>
      </c>
      <c r="BF9" s="14">
        <v>0.27037517368904002</v>
      </c>
      <c r="BG9" s="14"/>
      <c r="BH9" s="14">
        <v>0.35256179587604403</v>
      </c>
      <c r="BI9" s="14">
        <v>0.33793973997519899</v>
      </c>
    </row>
    <row r="10" spans="2:61" x14ac:dyDescent="0.35">
      <c r="B10" s="15" t="s">
        <v>335</v>
      </c>
      <c r="C10" s="14">
        <v>0.30570134974261098</v>
      </c>
      <c r="D10" s="14">
        <v>0.32771857631310602</v>
      </c>
      <c r="E10" s="14">
        <v>0.286194344803397</v>
      </c>
      <c r="F10" s="14"/>
      <c r="G10" s="14">
        <v>0.34792016065749098</v>
      </c>
      <c r="H10" s="14">
        <v>0.339178033543028</v>
      </c>
      <c r="I10" s="14">
        <v>0.35260759867420699</v>
      </c>
      <c r="J10" s="14">
        <v>0.28946517958235901</v>
      </c>
      <c r="K10" s="14">
        <v>0.29160433050365298</v>
      </c>
      <c r="L10" s="14">
        <v>0.20849747185204701</v>
      </c>
      <c r="M10" s="14"/>
      <c r="N10" s="14">
        <v>0.30907996842237401</v>
      </c>
      <c r="O10" s="14">
        <v>0.30501994765593599</v>
      </c>
      <c r="P10" s="14"/>
      <c r="Q10" s="14">
        <v>0.36299798556123503</v>
      </c>
      <c r="R10" s="14">
        <v>0.29040774323756002</v>
      </c>
      <c r="S10" s="14">
        <v>0.27763662013846901</v>
      </c>
      <c r="T10" s="14">
        <v>0.23272758101467</v>
      </c>
      <c r="U10" s="14">
        <v>0.31403341147375002</v>
      </c>
      <c r="V10" s="14">
        <v>0.33362598954862299</v>
      </c>
      <c r="W10" s="14">
        <v>0.25801872879955101</v>
      </c>
      <c r="X10" s="14">
        <v>0.27736660346099601</v>
      </c>
      <c r="Y10" s="14">
        <v>0.36327637641856098</v>
      </c>
      <c r="Z10" s="14">
        <v>0.189560336318013</v>
      </c>
      <c r="AA10" s="14"/>
      <c r="AB10" s="14">
        <v>0.31432590060904703</v>
      </c>
      <c r="AC10" s="14">
        <v>0.34183574693254098</v>
      </c>
      <c r="AD10" s="14">
        <v>0.30968245534175898</v>
      </c>
      <c r="AE10" s="14"/>
      <c r="AF10" s="14">
        <v>0.31936389497733297</v>
      </c>
      <c r="AG10" s="14">
        <v>0.320101461854359</v>
      </c>
      <c r="AH10" s="14">
        <v>0.30252369244668298</v>
      </c>
      <c r="AI10" s="14">
        <v>0.26340349650672401</v>
      </c>
      <c r="AJ10" s="14"/>
      <c r="AK10" s="14">
        <v>0.29833718024975803</v>
      </c>
      <c r="AL10" s="14">
        <v>0.35646520186409397</v>
      </c>
      <c r="AM10" s="14">
        <v>0.25011302650088102</v>
      </c>
      <c r="AN10" s="14">
        <v>0.27449443642437499</v>
      </c>
      <c r="AO10" s="14"/>
      <c r="AP10" s="14">
        <v>0.25308312047480802</v>
      </c>
      <c r="AQ10" s="14">
        <v>0.34918062695800001</v>
      </c>
      <c r="AR10" s="14">
        <v>0.30675587602919702</v>
      </c>
      <c r="AS10" s="14"/>
      <c r="AT10" s="14">
        <v>0.28952023256779802</v>
      </c>
      <c r="AU10" s="14">
        <v>0.33264638366183302</v>
      </c>
      <c r="AV10" s="14">
        <v>0.32033109406948401</v>
      </c>
      <c r="AW10" s="14"/>
      <c r="AX10" s="14">
        <v>0.28056484965286499</v>
      </c>
      <c r="AY10" s="14">
        <v>0.32157155584840902</v>
      </c>
      <c r="AZ10" s="14">
        <v>0.32225604436379801</v>
      </c>
      <c r="BA10" s="14"/>
      <c r="BB10" s="14">
        <v>0.32819357422063999</v>
      </c>
      <c r="BC10" s="14">
        <v>0.29774457480779998</v>
      </c>
      <c r="BD10" s="14"/>
      <c r="BE10" s="14">
        <v>0.31349635154826699</v>
      </c>
      <c r="BF10" s="14">
        <v>0.29154616409923001</v>
      </c>
      <c r="BG10" s="14"/>
      <c r="BH10" s="14">
        <v>0.30266530774724298</v>
      </c>
      <c r="BI10" s="14">
        <v>0.30653349241342998</v>
      </c>
    </row>
    <row r="11" spans="2:61" x14ac:dyDescent="0.35">
      <c r="B11" s="15" t="s">
        <v>336</v>
      </c>
      <c r="C11" s="14">
        <v>0.15273032608906201</v>
      </c>
      <c r="D11" s="14">
        <v>0.17599824920299101</v>
      </c>
      <c r="E11" s="14">
        <v>0.13297422261618499</v>
      </c>
      <c r="F11" s="14"/>
      <c r="G11" s="14">
        <v>0.15283435151222999</v>
      </c>
      <c r="H11" s="14">
        <v>0.107587944313581</v>
      </c>
      <c r="I11" s="14">
        <v>0.11906197990296701</v>
      </c>
      <c r="J11" s="14">
        <v>0.14716430268599001</v>
      </c>
      <c r="K11" s="14">
        <v>0.246905216076865</v>
      </c>
      <c r="L11" s="14">
        <v>0.17453893308969501</v>
      </c>
      <c r="M11" s="14"/>
      <c r="N11" s="14">
        <v>5.2376265756092402E-2</v>
      </c>
      <c r="O11" s="14">
        <v>0.17296980044193</v>
      </c>
      <c r="P11" s="14"/>
      <c r="Q11" s="14">
        <v>0.11876893321286799</v>
      </c>
      <c r="R11" s="14">
        <v>0.23787882261818</v>
      </c>
      <c r="S11" s="14">
        <v>0.15041621521280599</v>
      </c>
      <c r="T11" s="14">
        <v>0.26866367721139001</v>
      </c>
      <c r="U11" s="14">
        <v>4.6829864981573502E-2</v>
      </c>
      <c r="V11" s="14">
        <v>0.10047844714356401</v>
      </c>
      <c r="W11" s="14">
        <v>0.16658921700115001</v>
      </c>
      <c r="X11" s="14">
        <v>0.130365675902336</v>
      </c>
      <c r="Y11" s="14">
        <v>0.100562543490398</v>
      </c>
      <c r="Z11" s="14">
        <v>0.147675833894927</v>
      </c>
      <c r="AA11" s="14"/>
      <c r="AB11" s="14">
        <v>0.10039300476445601</v>
      </c>
      <c r="AC11" s="14">
        <v>0.20128863062947699</v>
      </c>
      <c r="AD11" s="14">
        <v>0.14941257434703101</v>
      </c>
      <c r="AE11" s="14"/>
      <c r="AF11" s="14">
        <v>0.115085745241499</v>
      </c>
      <c r="AG11" s="14">
        <v>0.18153493943187399</v>
      </c>
      <c r="AH11" s="14">
        <v>0.19322991538631701</v>
      </c>
      <c r="AI11" s="14">
        <v>0.16498992745755001</v>
      </c>
      <c r="AJ11" s="14"/>
      <c r="AK11" s="14">
        <v>0.118995737576604</v>
      </c>
      <c r="AL11" s="14">
        <v>0.14857658095215301</v>
      </c>
      <c r="AM11" s="14">
        <v>0.180480597351483</v>
      </c>
      <c r="AN11" s="14">
        <v>0.24876166819152901</v>
      </c>
      <c r="AO11" s="14"/>
      <c r="AP11" s="14">
        <v>9.1056106091629202E-2</v>
      </c>
      <c r="AQ11" s="14">
        <v>0.15116152993169299</v>
      </c>
      <c r="AR11" s="14">
        <v>0.188116436758271</v>
      </c>
      <c r="AS11" s="14"/>
      <c r="AT11" s="14">
        <v>8.7115271717537399E-2</v>
      </c>
      <c r="AU11" s="14">
        <v>0.163161412708654</v>
      </c>
      <c r="AV11" s="14">
        <v>0.16108266778159799</v>
      </c>
      <c r="AW11" s="14"/>
      <c r="AX11" s="14">
        <v>0.116995526887962</v>
      </c>
      <c r="AY11" s="14">
        <v>0.17263826111599201</v>
      </c>
      <c r="AZ11" s="14">
        <v>0.135899224641714</v>
      </c>
      <c r="BA11" s="14"/>
      <c r="BB11" s="14">
        <v>8.9050473567488395E-2</v>
      </c>
      <c r="BC11" s="14">
        <v>0.17502593874417999</v>
      </c>
      <c r="BD11" s="14"/>
      <c r="BE11" s="14">
        <v>0.14063395741838</v>
      </c>
      <c r="BF11" s="14">
        <v>0.17469649728610201</v>
      </c>
      <c r="BG11" s="14"/>
      <c r="BH11" s="14">
        <v>0.12990301896464401</v>
      </c>
      <c r="BI11" s="14">
        <v>0.158987016986983</v>
      </c>
    </row>
    <row r="12" spans="2:61" x14ac:dyDescent="0.35">
      <c r="B12" s="15" t="s">
        <v>337</v>
      </c>
      <c r="C12" s="14">
        <v>6.9336195596134104E-2</v>
      </c>
      <c r="D12" s="14">
        <v>6.6744733712242599E-2</v>
      </c>
      <c r="E12" s="14">
        <v>7.0154647903842599E-2</v>
      </c>
      <c r="F12" s="14"/>
      <c r="G12" s="14">
        <v>6.5083291103824104E-2</v>
      </c>
      <c r="H12" s="14">
        <v>4.6214703117684698E-2</v>
      </c>
      <c r="I12" s="14">
        <v>9.1551834900730197E-2</v>
      </c>
      <c r="J12" s="14">
        <v>6.6117800267932403E-2</v>
      </c>
      <c r="K12" s="14">
        <v>6.4371235721321099E-2</v>
      </c>
      <c r="L12" s="14">
        <v>8.0157908765839295E-2</v>
      </c>
      <c r="M12" s="14"/>
      <c r="N12" s="14">
        <v>8.82629063909183E-2</v>
      </c>
      <c r="O12" s="14">
        <v>6.5519043839202804E-2</v>
      </c>
      <c r="P12" s="14"/>
      <c r="Q12" s="14">
        <v>6.0900440010778101E-2</v>
      </c>
      <c r="R12" s="14">
        <v>8.1442320817523894E-2</v>
      </c>
      <c r="S12" s="14">
        <v>0.15826363599391799</v>
      </c>
      <c r="T12" s="14">
        <v>6.6859541088764393E-2</v>
      </c>
      <c r="U12" s="14">
        <v>9.1778804725526894E-2</v>
      </c>
      <c r="V12" s="14">
        <v>4.5934625787197501E-2</v>
      </c>
      <c r="W12" s="14">
        <v>4.9392041226934399E-2</v>
      </c>
      <c r="X12" s="14">
        <v>5.1434424056744497E-2</v>
      </c>
      <c r="Y12" s="14">
        <v>7.83784096547262E-2</v>
      </c>
      <c r="Z12" s="14">
        <v>0</v>
      </c>
      <c r="AA12" s="14"/>
      <c r="AB12" s="14">
        <v>5.1460720055699502E-2</v>
      </c>
      <c r="AC12" s="14">
        <v>5.6216321193701901E-2</v>
      </c>
      <c r="AD12" s="14">
        <v>9.4291077238542007E-2</v>
      </c>
      <c r="AE12" s="14"/>
      <c r="AF12" s="14">
        <v>4.1523898266522502E-2</v>
      </c>
      <c r="AG12" s="14">
        <v>9.7351725110875503E-2</v>
      </c>
      <c r="AH12" s="14">
        <v>9.1990501244665096E-2</v>
      </c>
      <c r="AI12" s="14">
        <v>7.7867597174405306E-2</v>
      </c>
      <c r="AJ12" s="14"/>
      <c r="AK12" s="14">
        <v>5.5310352273470198E-2</v>
      </c>
      <c r="AL12" s="14">
        <v>0.100593986058304</v>
      </c>
      <c r="AM12" s="14">
        <v>6.4770606472954004E-2</v>
      </c>
      <c r="AN12" s="14">
        <v>8.98236936397942E-2</v>
      </c>
      <c r="AO12" s="14"/>
      <c r="AP12" s="14">
        <v>2.9338487682160099E-2</v>
      </c>
      <c r="AQ12" s="14">
        <v>5.6875203307833501E-2</v>
      </c>
      <c r="AR12" s="14">
        <v>0.102219175169493</v>
      </c>
      <c r="AS12" s="14"/>
      <c r="AT12" s="14">
        <v>3.8856935525337803E-2</v>
      </c>
      <c r="AU12" s="14">
        <v>9.2365938675447706E-2</v>
      </c>
      <c r="AV12" s="14">
        <v>9.1091779834376899E-2</v>
      </c>
      <c r="AW12" s="14"/>
      <c r="AX12" s="14">
        <v>4.8067889358875397E-2</v>
      </c>
      <c r="AY12" s="14">
        <v>3.9549518224897898E-2</v>
      </c>
      <c r="AZ12" s="14">
        <v>0.13722206171778201</v>
      </c>
      <c r="BA12" s="14"/>
      <c r="BB12" s="14">
        <v>9.7108621577071605E-2</v>
      </c>
      <c r="BC12" s="14">
        <v>7.3595587198941603E-2</v>
      </c>
      <c r="BD12" s="14"/>
      <c r="BE12" s="14">
        <v>7.2077788932521994E-2</v>
      </c>
      <c r="BF12" s="14">
        <v>6.4357651190016393E-2</v>
      </c>
      <c r="BG12" s="14"/>
      <c r="BH12" s="14">
        <v>4.92831042193769E-2</v>
      </c>
      <c r="BI12" s="14">
        <v>7.4832507255161398E-2</v>
      </c>
    </row>
    <row r="13" spans="2:61" x14ac:dyDescent="0.35">
      <c r="B13" s="15" t="s">
        <v>338</v>
      </c>
      <c r="C13" s="14">
        <v>4.8094972273081502E-2</v>
      </c>
      <c r="D13" s="14">
        <v>5.4411094036376603E-2</v>
      </c>
      <c r="E13" s="14">
        <v>4.0744128098895403E-2</v>
      </c>
      <c r="F13" s="14"/>
      <c r="G13" s="14">
        <v>4.22128372891762E-2</v>
      </c>
      <c r="H13" s="14">
        <v>3.9998092157162303E-2</v>
      </c>
      <c r="I13" s="14">
        <v>5.9077436062661901E-2</v>
      </c>
      <c r="J13" s="14">
        <v>7.3026434537954599E-2</v>
      </c>
      <c r="K13" s="14">
        <v>3.32662943673942E-2</v>
      </c>
      <c r="L13" s="14">
        <v>3.57718132675994E-2</v>
      </c>
      <c r="M13" s="14"/>
      <c r="N13" s="14">
        <v>5.7047179030765602E-2</v>
      </c>
      <c r="O13" s="14">
        <v>4.6289485195901502E-2</v>
      </c>
      <c r="P13" s="14"/>
      <c r="Q13" s="14">
        <v>5.15621693032998E-2</v>
      </c>
      <c r="R13" s="14">
        <v>1.89105633311317E-2</v>
      </c>
      <c r="S13" s="14">
        <v>4.7233496677303401E-2</v>
      </c>
      <c r="T13" s="14">
        <v>8.0902160386870106E-2</v>
      </c>
      <c r="U13" s="14">
        <v>5.5090448252906203E-2</v>
      </c>
      <c r="V13" s="14">
        <v>2.9090337531201299E-2</v>
      </c>
      <c r="W13" s="14">
        <v>8.0224111086748207E-2</v>
      </c>
      <c r="X13" s="14">
        <v>6.8317503318594694E-2</v>
      </c>
      <c r="Y13" s="14">
        <v>5.17256028502108E-2</v>
      </c>
      <c r="Z13" s="14">
        <v>5.0327493388114798E-2</v>
      </c>
      <c r="AA13" s="14"/>
      <c r="AB13" s="14">
        <v>3.5936874123815798E-2</v>
      </c>
      <c r="AC13" s="14">
        <v>5.2849614676027397E-2</v>
      </c>
      <c r="AD13" s="14">
        <v>6.5362354357886898E-2</v>
      </c>
      <c r="AE13" s="14"/>
      <c r="AF13" s="14">
        <v>2.60794342342585E-2</v>
      </c>
      <c r="AG13" s="14">
        <v>6.7095326275093695E-2</v>
      </c>
      <c r="AH13" s="14">
        <v>7.1486791904913499E-2</v>
      </c>
      <c r="AI13" s="14">
        <v>4.82105906913197E-2</v>
      </c>
      <c r="AJ13" s="14"/>
      <c r="AK13" s="14">
        <v>2.69550607250513E-2</v>
      </c>
      <c r="AL13" s="14">
        <v>7.1516734984715197E-2</v>
      </c>
      <c r="AM13" s="14">
        <v>7.5188663606272202E-2</v>
      </c>
      <c r="AN13" s="14">
        <v>0</v>
      </c>
      <c r="AO13" s="14"/>
      <c r="AP13" s="14">
        <v>1.7624585616285202E-2</v>
      </c>
      <c r="AQ13" s="14">
        <v>1.3644926825297899E-2</v>
      </c>
      <c r="AR13" s="14">
        <v>8.7360697887383001E-2</v>
      </c>
      <c r="AS13" s="14"/>
      <c r="AT13" s="14">
        <v>3.5190360819880299E-2</v>
      </c>
      <c r="AU13" s="14">
        <v>2.9152939524727799E-2</v>
      </c>
      <c r="AV13" s="14">
        <v>0.13796672343994901</v>
      </c>
      <c r="AW13" s="14"/>
      <c r="AX13" s="14">
        <v>1.6456098954549601E-2</v>
      </c>
      <c r="AY13" s="14">
        <v>3.5679686549004302E-2</v>
      </c>
      <c r="AZ13" s="14">
        <v>8.3854668377885702E-2</v>
      </c>
      <c r="BA13" s="14"/>
      <c r="BB13" s="14">
        <v>5.8776235182718801E-2</v>
      </c>
      <c r="BC13" s="14">
        <v>3.2370845063410203E-2</v>
      </c>
      <c r="BD13" s="14"/>
      <c r="BE13" s="14">
        <v>4.7577083816500401E-2</v>
      </c>
      <c r="BF13" s="14">
        <v>4.9035421990508102E-2</v>
      </c>
      <c r="BG13" s="14"/>
      <c r="BH13" s="14">
        <v>7.7569267210381196E-2</v>
      </c>
      <c r="BI13" s="14">
        <v>4.0016421796158101E-2</v>
      </c>
    </row>
    <row r="14" spans="2:61" x14ac:dyDescent="0.35">
      <c r="B14" s="15" t="s">
        <v>86</v>
      </c>
      <c r="C14" s="20">
        <v>8.3051848648057203E-2</v>
      </c>
      <c r="D14" s="20">
        <v>5.9704702170620197E-2</v>
      </c>
      <c r="E14" s="20">
        <v>0.10467209843474</v>
      </c>
      <c r="F14" s="20"/>
      <c r="G14" s="20">
        <v>6.6885666591294496E-2</v>
      </c>
      <c r="H14" s="20">
        <v>6.4526089170046999E-2</v>
      </c>
      <c r="I14" s="20">
        <v>0.10080539936418299</v>
      </c>
      <c r="J14" s="20">
        <v>9.5821773162787602E-2</v>
      </c>
      <c r="K14" s="20">
        <v>8.25121226544452E-2</v>
      </c>
      <c r="L14" s="20">
        <v>8.3362308363359797E-2</v>
      </c>
      <c r="M14" s="20"/>
      <c r="N14" s="20">
        <v>2.4333665579479202E-2</v>
      </c>
      <c r="O14" s="20">
        <v>9.4894171283736797E-2</v>
      </c>
      <c r="P14" s="20"/>
      <c r="Q14" s="20">
        <v>0.13700869026019899</v>
      </c>
      <c r="R14" s="20">
        <v>0.117258785082705</v>
      </c>
      <c r="S14" s="20">
        <v>0.12560985643968001</v>
      </c>
      <c r="T14" s="20">
        <v>3.1409834351614603E-2</v>
      </c>
      <c r="U14" s="20">
        <v>7.47780977213552E-2</v>
      </c>
      <c r="V14" s="20">
        <v>3.1864146226957803E-2</v>
      </c>
      <c r="W14" s="20">
        <v>9.8145291378841801E-2</v>
      </c>
      <c r="X14" s="20">
        <v>8.28867407307258E-2</v>
      </c>
      <c r="Y14" s="20">
        <v>9.7247533210545901E-3</v>
      </c>
      <c r="Z14" s="20">
        <v>0.26577563002050397</v>
      </c>
      <c r="AA14" s="20"/>
      <c r="AB14" s="20">
        <v>2.8819051472645501E-2</v>
      </c>
      <c r="AC14" s="20">
        <v>6.6914274733951007E-2</v>
      </c>
      <c r="AD14" s="20">
        <v>7.9837019688655905E-2</v>
      </c>
      <c r="AE14" s="20"/>
      <c r="AF14" s="20">
        <v>3.8327337955316503E-2</v>
      </c>
      <c r="AG14" s="20">
        <v>8.0302012024582398E-2</v>
      </c>
      <c r="AH14" s="20">
        <v>6.1131716321902403E-2</v>
      </c>
      <c r="AI14" s="20">
        <v>0.16641962114193101</v>
      </c>
      <c r="AJ14" s="20"/>
      <c r="AK14" s="20">
        <v>4.3885090501203997E-2</v>
      </c>
      <c r="AL14" s="20">
        <v>4.5472953435033603E-2</v>
      </c>
      <c r="AM14" s="20">
        <v>0.141355920679683</v>
      </c>
      <c r="AN14" s="20">
        <v>0.13900753319773801</v>
      </c>
      <c r="AO14" s="20"/>
      <c r="AP14" s="20">
        <v>3.0725275006269901E-2</v>
      </c>
      <c r="AQ14" s="20">
        <v>5.2734685785286901E-2</v>
      </c>
      <c r="AR14" s="20">
        <v>7.5931404546501699E-2</v>
      </c>
      <c r="AS14" s="20"/>
      <c r="AT14" s="20">
        <v>3.88999094958963E-2</v>
      </c>
      <c r="AU14" s="20">
        <v>7.2897058341658993E-2</v>
      </c>
      <c r="AV14" s="20">
        <v>9.8395646541192802E-2</v>
      </c>
      <c r="AW14" s="20"/>
      <c r="AX14" s="20">
        <v>4.6766965121425703E-2</v>
      </c>
      <c r="AY14" s="20">
        <v>6.8130344854266806E-2</v>
      </c>
      <c r="AZ14" s="20">
        <v>6.0986200638935999E-2</v>
      </c>
      <c r="BA14" s="20"/>
      <c r="BB14" s="20">
        <v>1.9263861351296801E-2</v>
      </c>
      <c r="BC14" s="20">
        <v>7.7833901407547396E-2</v>
      </c>
      <c r="BD14" s="20"/>
      <c r="BE14" s="20">
        <v>4.6190733297646697E-2</v>
      </c>
      <c r="BF14" s="20">
        <v>0.149989091745104</v>
      </c>
      <c r="BG14" s="20"/>
      <c r="BH14" s="20">
        <v>8.8017505982311006E-2</v>
      </c>
      <c r="BI14" s="20">
        <v>8.1690821573068201E-2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0.186369788458629</v>
      </c>
      <c r="D9" s="14">
        <v>0.194439255682124</v>
      </c>
      <c r="E9" s="14">
        <v>0.18053265289773601</v>
      </c>
      <c r="F9" s="14"/>
      <c r="G9" s="14">
        <v>0.157155390293235</v>
      </c>
      <c r="H9" s="14">
        <v>0.21141634298698</v>
      </c>
      <c r="I9" s="14">
        <v>0.21744831766541001</v>
      </c>
      <c r="J9" s="14">
        <v>0.195998806224297</v>
      </c>
      <c r="K9" s="14">
        <v>0.11945114335217</v>
      </c>
      <c r="L9" s="14">
        <v>0.18686790278490301</v>
      </c>
      <c r="M9" s="14"/>
      <c r="N9" s="14">
        <v>0.196802935406614</v>
      </c>
      <c r="O9" s="14">
        <v>0.18426562436828001</v>
      </c>
      <c r="P9" s="14"/>
      <c r="Q9" s="14">
        <v>0.195495368369834</v>
      </c>
      <c r="R9" s="14">
        <v>0.204184181522652</v>
      </c>
      <c r="S9" s="14">
        <v>0.19872004317310599</v>
      </c>
      <c r="T9" s="14">
        <v>4.66749498878394E-2</v>
      </c>
      <c r="U9" s="14">
        <v>0.26412716545592002</v>
      </c>
      <c r="V9" s="14">
        <v>0.220130228594726</v>
      </c>
      <c r="W9" s="14">
        <v>0.11030436048220001</v>
      </c>
      <c r="X9" s="14">
        <v>0.104512815214793</v>
      </c>
      <c r="Y9" s="14">
        <v>0.25413886187866103</v>
      </c>
      <c r="Z9" s="14">
        <v>0.19590597978206201</v>
      </c>
      <c r="AA9" s="14"/>
      <c r="AB9" s="14">
        <v>0.28202411083803902</v>
      </c>
      <c r="AC9" s="14">
        <v>0.105240090578311</v>
      </c>
      <c r="AD9" s="14">
        <v>0.179497214538546</v>
      </c>
      <c r="AE9" s="14"/>
      <c r="AF9" s="14">
        <v>0.24373866225938001</v>
      </c>
      <c r="AG9" s="14">
        <v>0.165908530185336</v>
      </c>
      <c r="AH9" s="14">
        <v>0.12268171448547199</v>
      </c>
      <c r="AI9" s="14">
        <v>0.106524368878691</v>
      </c>
      <c r="AJ9" s="14"/>
      <c r="AK9" s="14">
        <v>0.23475179410462399</v>
      </c>
      <c r="AL9" s="14">
        <v>0.16892901403796701</v>
      </c>
      <c r="AM9" s="14">
        <v>9.2947428076936803E-2</v>
      </c>
      <c r="AN9" s="14">
        <v>0</v>
      </c>
      <c r="AO9" s="14"/>
      <c r="AP9" s="14">
        <v>0.38542304572375302</v>
      </c>
      <c r="AQ9" s="14">
        <v>0.16083875736379299</v>
      </c>
      <c r="AR9" s="14">
        <v>0.151188450159806</v>
      </c>
      <c r="AS9" s="14"/>
      <c r="AT9" s="14">
        <v>0.30449566997892702</v>
      </c>
      <c r="AU9" s="14">
        <v>0.14247604014607801</v>
      </c>
      <c r="AV9" s="14">
        <v>0.165006079116365</v>
      </c>
      <c r="AW9" s="14"/>
      <c r="AX9" s="14">
        <v>0.36722123687616298</v>
      </c>
      <c r="AY9" s="14">
        <v>0.16645349364366999</v>
      </c>
      <c r="AZ9" s="14">
        <v>0.15095943076575599</v>
      </c>
      <c r="BA9" s="14"/>
      <c r="BB9" s="14">
        <v>0.29377697388338297</v>
      </c>
      <c r="BC9" s="14">
        <v>0.14186701366138799</v>
      </c>
      <c r="BD9" s="14"/>
      <c r="BE9" s="14">
        <v>0.21551440790038301</v>
      </c>
      <c r="BF9" s="14">
        <v>0.13344516971070999</v>
      </c>
      <c r="BG9" s="14"/>
      <c r="BH9" s="14">
        <v>0.17349716006233001</v>
      </c>
      <c r="BI9" s="14">
        <v>0.18989802139826001</v>
      </c>
    </row>
    <row r="10" spans="2:61" x14ac:dyDescent="0.35">
      <c r="B10" s="15" t="s">
        <v>335</v>
      </c>
      <c r="C10" s="14">
        <v>0.28027040248913199</v>
      </c>
      <c r="D10" s="14">
        <v>0.26374448560973901</v>
      </c>
      <c r="E10" s="14">
        <v>0.29576941835904902</v>
      </c>
      <c r="F10" s="14"/>
      <c r="G10" s="14">
        <v>0.355227741651859</v>
      </c>
      <c r="H10" s="14">
        <v>0.312446333151918</v>
      </c>
      <c r="I10" s="14">
        <v>0.271640951955539</v>
      </c>
      <c r="J10" s="14">
        <v>0.25670555621111302</v>
      </c>
      <c r="K10" s="14">
        <v>0.27122450179102398</v>
      </c>
      <c r="L10" s="14">
        <v>0.227798448345817</v>
      </c>
      <c r="M10" s="14"/>
      <c r="N10" s="14">
        <v>0.34283517054169299</v>
      </c>
      <c r="O10" s="14">
        <v>0.26765229800794299</v>
      </c>
      <c r="P10" s="14"/>
      <c r="Q10" s="14">
        <v>0.25463917721462598</v>
      </c>
      <c r="R10" s="14">
        <v>0.26578491137570798</v>
      </c>
      <c r="S10" s="14">
        <v>0.28683184074325302</v>
      </c>
      <c r="T10" s="14">
        <v>0.37369863694738498</v>
      </c>
      <c r="U10" s="14">
        <v>0.30306251836228498</v>
      </c>
      <c r="V10" s="14">
        <v>0.31282019434627301</v>
      </c>
      <c r="W10" s="14">
        <v>0.231806916453413</v>
      </c>
      <c r="X10" s="14">
        <v>0.26451677803335599</v>
      </c>
      <c r="Y10" s="14">
        <v>0.29896486836993702</v>
      </c>
      <c r="Z10" s="14">
        <v>0.19277333036654901</v>
      </c>
      <c r="AA10" s="14"/>
      <c r="AB10" s="14">
        <v>0.30222145349125801</v>
      </c>
      <c r="AC10" s="14">
        <v>0.31607550693504299</v>
      </c>
      <c r="AD10" s="14">
        <v>0.25776133149036101</v>
      </c>
      <c r="AE10" s="14"/>
      <c r="AF10" s="14">
        <v>0.35402774489104499</v>
      </c>
      <c r="AG10" s="14">
        <v>0.24505133295093401</v>
      </c>
      <c r="AH10" s="14">
        <v>0.19494283604923501</v>
      </c>
      <c r="AI10" s="14">
        <v>0.215182389612638</v>
      </c>
      <c r="AJ10" s="14"/>
      <c r="AK10" s="14">
        <v>0.35008671776093198</v>
      </c>
      <c r="AL10" s="14">
        <v>0.24026927981622601</v>
      </c>
      <c r="AM10" s="14">
        <v>0.26414362348949399</v>
      </c>
      <c r="AN10" s="14">
        <v>0.32329921832321201</v>
      </c>
      <c r="AO10" s="14"/>
      <c r="AP10" s="14">
        <v>0.30006599677815299</v>
      </c>
      <c r="AQ10" s="14">
        <v>0.35801311726571899</v>
      </c>
      <c r="AR10" s="14">
        <v>0.22272447742272999</v>
      </c>
      <c r="AS10" s="14"/>
      <c r="AT10" s="14">
        <v>0.30882629609155798</v>
      </c>
      <c r="AU10" s="14">
        <v>0.29536379011930902</v>
      </c>
      <c r="AV10" s="14">
        <v>0.27651515205069599</v>
      </c>
      <c r="AW10" s="14"/>
      <c r="AX10" s="14">
        <v>0.30874109427561602</v>
      </c>
      <c r="AY10" s="14">
        <v>0.308247892215188</v>
      </c>
      <c r="AZ10" s="14">
        <v>0.244306226635742</v>
      </c>
      <c r="BA10" s="14"/>
      <c r="BB10" s="14">
        <v>0.28066407769255097</v>
      </c>
      <c r="BC10" s="14">
        <v>0.275354179229511</v>
      </c>
      <c r="BD10" s="14"/>
      <c r="BE10" s="14">
        <v>0.29988504139307398</v>
      </c>
      <c r="BF10" s="14">
        <v>0.244651571097495</v>
      </c>
      <c r="BG10" s="14"/>
      <c r="BH10" s="14">
        <v>0.282772311267243</v>
      </c>
      <c r="BI10" s="14">
        <v>0.27958465932222598</v>
      </c>
    </row>
    <row r="11" spans="2:61" x14ac:dyDescent="0.35">
      <c r="B11" s="15" t="s">
        <v>336</v>
      </c>
      <c r="C11" s="14">
        <v>0.203093131551283</v>
      </c>
      <c r="D11" s="14">
        <v>0.21475310200435599</v>
      </c>
      <c r="E11" s="14">
        <v>0.19211688420721301</v>
      </c>
      <c r="F11" s="14"/>
      <c r="G11" s="14">
        <v>0.22117710452676401</v>
      </c>
      <c r="H11" s="14">
        <v>0.14818275259163</v>
      </c>
      <c r="I11" s="14">
        <v>0.151853320245079</v>
      </c>
      <c r="J11" s="14">
        <v>0.20482637590030001</v>
      </c>
      <c r="K11" s="14">
        <v>0.243082010874554</v>
      </c>
      <c r="L11" s="14">
        <v>0.27833680607342298</v>
      </c>
      <c r="M11" s="14"/>
      <c r="N11" s="14">
        <v>0.10245671752431</v>
      </c>
      <c r="O11" s="14">
        <v>0.22338955118697501</v>
      </c>
      <c r="P11" s="14"/>
      <c r="Q11" s="14">
        <v>0.19548936927451899</v>
      </c>
      <c r="R11" s="14">
        <v>0.20479980528490299</v>
      </c>
      <c r="S11" s="14">
        <v>0.121902041677193</v>
      </c>
      <c r="T11" s="14">
        <v>0.25396434862921102</v>
      </c>
      <c r="U11" s="14">
        <v>0.18235070185942001</v>
      </c>
      <c r="V11" s="14">
        <v>0.20827283889320899</v>
      </c>
      <c r="W11" s="14">
        <v>0.28102664767404001</v>
      </c>
      <c r="X11" s="14">
        <v>0.26281697688825301</v>
      </c>
      <c r="Y11" s="14">
        <v>0.13508319807640001</v>
      </c>
      <c r="Z11" s="14">
        <v>0.214508530031088</v>
      </c>
      <c r="AA11" s="14"/>
      <c r="AB11" s="14">
        <v>0.198970944486173</v>
      </c>
      <c r="AC11" s="14">
        <v>0.24335546328208801</v>
      </c>
      <c r="AD11" s="14">
        <v>0.170628204765572</v>
      </c>
      <c r="AE11" s="14"/>
      <c r="AF11" s="14">
        <v>0.17253482803231099</v>
      </c>
      <c r="AG11" s="14">
        <v>0.22312813673943399</v>
      </c>
      <c r="AH11" s="14">
        <v>0.28061944854234699</v>
      </c>
      <c r="AI11" s="14">
        <v>0.212478240285046</v>
      </c>
      <c r="AJ11" s="14"/>
      <c r="AK11" s="14">
        <v>0.19162427676374899</v>
      </c>
      <c r="AL11" s="14">
        <v>0.19516775110305301</v>
      </c>
      <c r="AM11" s="14">
        <v>0.240905657138164</v>
      </c>
      <c r="AN11" s="14">
        <v>0.17159752513184101</v>
      </c>
      <c r="AO11" s="14"/>
      <c r="AP11" s="14">
        <v>0.200140391428616</v>
      </c>
      <c r="AQ11" s="14">
        <v>0.217893240583204</v>
      </c>
      <c r="AR11" s="14">
        <v>0.19978934569196299</v>
      </c>
      <c r="AS11" s="14"/>
      <c r="AT11" s="14">
        <v>0.16791544569587</v>
      </c>
      <c r="AU11" s="14">
        <v>0.225167382552448</v>
      </c>
      <c r="AV11" s="14">
        <v>0.157840466153265</v>
      </c>
      <c r="AW11" s="14"/>
      <c r="AX11" s="14">
        <v>0.117862231140166</v>
      </c>
      <c r="AY11" s="14">
        <v>0.22903658034719099</v>
      </c>
      <c r="AZ11" s="14">
        <v>0.198834906790749</v>
      </c>
      <c r="BA11" s="14"/>
      <c r="BB11" s="14">
        <v>0.15495050357461901</v>
      </c>
      <c r="BC11" s="14">
        <v>0.236827207322031</v>
      </c>
      <c r="BD11" s="14"/>
      <c r="BE11" s="14">
        <v>0.18137110500721201</v>
      </c>
      <c r="BF11" s="14">
        <v>0.242538833546972</v>
      </c>
      <c r="BG11" s="14"/>
      <c r="BH11" s="14">
        <v>0.18416280191642501</v>
      </c>
      <c r="BI11" s="14">
        <v>0.20828170769280999</v>
      </c>
    </row>
    <row r="12" spans="2:61" x14ac:dyDescent="0.35">
      <c r="B12" s="15" t="s">
        <v>337</v>
      </c>
      <c r="C12" s="14">
        <v>0.149603953032038</v>
      </c>
      <c r="D12" s="14">
        <v>0.15055966755114999</v>
      </c>
      <c r="E12" s="14">
        <v>0.14580544567988801</v>
      </c>
      <c r="F12" s="14"/>
      <c r="G12" s="14">
        <v>9.98222043614031E-2</v>
      </c>
      <c r="H12" s="14">
        <v>0.16871629897739099</v>
      </c>
      <c r="I12" s="14">
        <v>0.17236757792614399</v>
      </c>
      <c r="J12" s="14">
        <v>0.11288585449133701</v>
      </c>
      <c r="K12" s="14">
        <v>0.177236434785187</v>
      </c>
      <c r="L12" s="14">
        <v>0.153780624228881</v>
      </c>
      <c r="M12" s="14"/>
      <c r="N12" s="14">
        <v>0.191764858700229</v>
      </c>
      <c r="O12" s="14">
        <v>0.14110091323341101</v>
      </c>
      <c r="P12" s="14"/>
      <c r="Q12" s="14">
        <v>0.14384843187367799</v>
      </c>
      <c r="R12" s="14">
        <v>0.13110602331676499</v>
      </c>
      <c r="S12" s="14">
        <v>0.191617308128741</v>
      </c>
      <c r="T12" s="14">
        <v>0.15914758333801701</v>
      </c>
      <c r="U12" s="14">
        <v>6.8457258528008394E-2</v>
      </c>
      <c r="V12" s="14">
        <v>0.13735047905407999</v>
      </c>
      <c r="W12" s="14">
        <v>0.16996791826459601</v>
      </c>
      <c r="X12" s="14">
        <v>0.198367827125461</v>
      </c>
      <c r="Y12" s="14">
        <v>0.15118092382282899</v>
      </c>
      <c r="Z12" s="14">
        <v>0.17229876596171201</v>
      </c>
      <c r="AA12" s="14"/>
      <c r="AB12" s="14">
        <v>0.13066705724029301</v>
      </c>
      <c r="AC12" s="14">
        <v>0.160029029461742</v>
      </c>
      <c r="AD12" s="14">
        <v>0.17507217840752901</v>
      </c>
      <c r="AE12" s="14"/>
      <c r="AF12" s="14">
        <v>0.121952743428187</v>
      </c>
      <c r="AG12" s="14">
        <v>0.16502220841875101</v>
      </c>
      <c r="AH12" s="14">
        <v>0.269145195572074</v>
      </c>
      <c r="AI12" s="14">
        <v>0.16507764835368199</v>
      </c>
      <c r="AJ12" s="14"/>
      <c r="AK12" s="14">
        <v>0.119219116831077</v>
      </c>
      <c r="AL12" s="14">
        <v>0.192674254318213</v>
      </c>
      <c r="AM12" s="14">
        <v>0.159631593902087</v>
      </c>
      <c r="AN12" s="14">
        <v>0.36609572334721002</v>
      </c>
      <c r="AO12" s="14"/>
      <c r="AP12" s="14">
        <v>7.0497630160343897E-2</v>
      </c>
      <c r="AQ12" s="14">
        <v>0.15048886034054301</v>
      </c>
      <c r="AR12" s="14">
        <v>0.18379294197943399</v>
      </c>
      <c r="AS12" s="14"/>
      <c r="AT12" s="14">
        <v>0.116132272704088</v>
      </c>
      <c r="AU12" s="14">
        <v>0.18599418653559399</v>
      </c>
      <c r="AV12" s="14">
        <v>0.126109720533509</v>
      </c>
      <c r="AW12" s="14"/>
      <c r="AX12" s="14">
        <v>0.12839980553826399</v>
      </c>
      <c r="AY12" s="14">
        <v>0.151966624412087</v>
      </c>
      <c r="AZ12" s="14">
        <v>0.17795837862629599</v>
      </c>
      <c r="BA12" s="14"/>
      <c r="BB12" s="14">
        <v>0.13083075006706599</v>
      </c>
      <c r="BC12" s="14">
        <v>0.16918104941940099</v>
      </c>
      <c r="BD12" s="14"/>
      <c r="BE12" s="14">
        <v>0.15598426227552101</v>
      </c>
      <c r="BF12" s="14">
        <v>0.13801775150760101</v>
      </c>
      <c r="BG12" s="14"/>
      <c r="BH12" s="14">
        <v>0.141013651851223</v>
      </c>
      <c r="BI12" s="14">
        <v>0.151958451480561</v>
      </c>
    </row>
    <row r="13" spans="2:61" x14ac:dyDescent="0.35">
      <c r="B13" s="15" t="s">
        <v>338</v>
      </c>
      <c r="C13" s="14">
        <v>0.106401472518379</v>
      </c>
      <c r="D13" s="14">
        <v>0.12599598573220999</v>
      </c>
      <c r="E13" s="14">
        <v>8.9595413515739797E-2</v>
      </c>
      <c r="F13" s="14"/>
      <c r="G13" s="14">
        <v>8.8455120204799398E-2</v>
      </c>
      <c r="H13" s="14">
        <v>0.11569796992549</v>
      </c>
      <c r="I13" s="14">
        <v>8.1581654731110495E-2</v>
      </c>
      <c r="J13" s="14">
        <v>0.124549367466377</v>
      </c>
      <c r="K13" s="14">
        <v>0.113448355275486</v>
      </c>
      <c r="L13" s="14">
        <v>0.114546334132274</v>
      </c>
      <c r="M13" s="14"/>
      <c r="N13" s="14">
        <v>0.14900165681539401</v>
      </c>
      <c r="O13" s="14">
        <v>9.7809838710577801E-2</v>
      </c>
      <c r="P13" s="14"/>
      <c r="Q13" s="14">
        <v>0.1079777460025</v>
      </c>
      <c r="R13" s="14">
        <v>7.5571760080506395E-2</v>
      </c>
      <c r="S13" s="14">
        <v>0.10124930264523301</v>
      </c>
      <c r="T13" s="14">
        <v>0.13154933804390501</v>
      </c>
      <c r="U13" s="14">
        <v>0.13624403464379001</v>
      </c>
      <c r="V13" s="14">
        <v>0.11023678379799901</v>
      </c>
      <c r="W13" s="14">
        <v>0.14001275226516999</v>
      </c>
      <c r="X13" s="14">
        <v>7.8509367568833296E-2</v>
      </c>
      <c r="Y13" s="14">
        <v>0.13177908553865</v>
      </c>
      <c r="Z13" s="14">
        <v>4.9586142098850899E-2</v>
      </c>
      <c r="AA13" s="14"/>
      <c r="AB13" s="14">
        <v>5.8054121214016201E-2</v>
      </c>
      <c r="AC13" s="14">
        <v>0.10467679213148801</v>
      </c>
      <c r="AD13" s="14">
        <v>0.155936354873662</v>
      </c>
      <c r="AE13" s="14"/>
      <c r="AF13" s="14">
        <v>5.7027964421630897E-2</v>
      </c>
      <c r="AG13" s="14">
        <v>0.13437863409869899</v>
      </c>
      <c r="AH13" s="14">
        <v>9.0513051743991199E-2</v>
      </c>
      <c r="AI13" s="14">
        <v>0.17261050593580299</v>
      </c>
      <c r="AJ13" s="14"/>
      <c r="AK13" s="14">
        <v>5.2232718177431602E-2</v>
      </c>
      <c r="AL13" s="14">
        <v>0.165953532146139</v>
      </c>
      <c r="AM13" s="14">
        <v>0.13939561683667401</v>
      </c>
      <c r="AN13" s="14">
        <v>0</v>
      </c>
      <c r="AO13" s="14"/>
      <c r="AP13" s="14">
        <v>3.6164846695287099E-2</v>
      </c>
      <c r="AQ13" s="14">
        <v>5.6067847736959199E-2</v>
      </c>
      <c r="AR13" s="14">
        <v>0.179708796371254</v>
      </c>
      <c r="AS13" s="14"/>
      <c r="AT13" s="14">
        <v>7.9525294465527099E-2</v>
      </c>
      <c r="AU13" s="14">
        <v>8.7709170536341294E-2</v>
      </c>
      <c r="AV13" s="14">
        <v>0.18238298164592101</v>
      </c>
      <c r="AW13" s="14"/>
      <c r="AX13" s="14">
        <v>4.5986250307635999E-2</v>
      </c>
      <c r="AY13" s="14">
        <v>7.8663328464342902E-2</v>
      </c>
      <c r="AZ13" s="14">
        <v>0.17602615576900499</v>
      </c>
      <c r="BA13" s="14"/>
      <c r="BB13" s="14">
        <v>0.127225294230118</v>
      </c>
      <c r="BC13" s="14">
        <v>0.106442258600366</v>
      </c>
      <c r="BD13" s="14"/>
      <c r="BE13" s="14">
        <v>0.11453684537919299</v>
      </c>
      <c r="BF13" s="14">
        <v>9.1628196514852794E-2</v>
      </c>
      <c r="BG13" s="14"/>
      <c r="BH13" s="14">
        <v>0.119927758894479</v>
      </c>
      <c r="BI13" s="14">
        <v>0.102694079772018</v>
      </c>
    </row>
    <row r="14" spans="2:61" x14ac:dyDescent="0.35">
      <c r="B14" s="15" t="s">
        <v>86</v>
      </c>
      <c r="C14" s="20">
        <v>7.4261251950538607E-2</v>
      </c>
      <c r="D14" s="20">
        <v>5.0507503420420999E-2</v>
      </c>
      <c r="E14" s="20">
        <v>9.6180185340373495E-2</v>
      </c>
      <c r="F14" s="20"/>
      <c r="G14" s="20">
        <v>7.8162438961940098E-2</v>
      </c>
      <c r="H14" s="20">
        <v>4.3540302366590899E-2</v>
      </c>
      <c r="I14" s="20">
        <v>0.10510817747671899</v>
      </c>
      <c r="J14" s="20">
        <v>0.105034039706576</v>
      </c>
      <c r="K14" s="20">
        <v>7.5557553921579701E-2</v>
      </c>
      <c r="L14" s="20">
        <v>3.8669884434701797E-2</v>
      </c>
      <c r="M14" s="20"/>
      <c r="N14" s="20">
        <v>1.7138661011760901E-2</v>
      </c>
      <c r="O14" s="20">
        <v>8.5781774492813198E-2</v>
      </c>
      <c r="P14" s="20"/>
      <c r="Q14" s="20">
        <v>0.102549907264843</v>
      </c>
      <c r="R14" s="20">
        <v>0.11855331841946599</v>
      </c>
      <c r="S14" s="20">
        <v>9.9679463632474097E-2</v>
      </c>
      <c r="T14" s="20">
        <v>3.4965143153642499E-2</v>
      </c>
      <c r="U14" s="20">
        <v>4.5758321150577499E-2</v>
      </c>
      <c r="V14" s="20">
        <v>1.1189475313712101E-2</v>
      </c>
      <c r="W14" s="20">
        <v>6.6881404860579696E-2</v>
      </c>
      <c r="X14" s="20">
        <v>9.1276235169304207E-2</v>
      </c>
      <c r="Y14" s="20">
        <v>2.8853062313522498E-2</v>
      </c>
      <c r="Z14" s="20">
        <v>0.174927251759738</v>
      </c>
      <c r="AA14" s="20"/>
      <c r="AB14" s="20">
        <v>2.8062312730220799E-2</v>
      </c>
      <c r="AC14" s="20">
        <v>7.0623117611327405E-2</v>
      </c>
      <c r="AD14" s="20">
        <v>6.11047159243292E-2</v>
      </c>
      <c r="AE14" s="20"/>
      <c r="AF14" s="20">
        <v>5.0718056967446801E-2</v>
      </c>
      <c r="AG14" s="20">
        <v>6.6511157606845298E-2</v>
      </c>
      <c r="AH14" s="20">
        <v>4.2097753606880797E-2</v>
      </c>
      <c r="AI14" s="20">
        <v>0.12812684693414</v>
      </c>
      <c r="AJ14" s="20"/>
      <c r="AK14" s="20">
        <v>5.2085376362187102E-2</v>
      </c>
      <c r="AL14" s="20">
        <v>3.70061685784022E-2</v>
      </c>
      <c r="AM14" s="20">
        <v>0.10297608055664401</v>
      </c>
      <c r="AN14" s="20">
        <v>0.13900753319773801</v>
      </c>
      <c r="AO14" s="20"/>
      <c r="AP14" s="20">
        <v>7.7080892138465503E-3</v>
      </c>
      <c r="AQ14" s="20">
        <v>5.66981767097815E-2</v>
      </c>
      <c r="AR14" s="20">
        <v>6.2795988374812595E-2</v>
      </c>
      <c r="AS14" s="20"/>
      <c r="AT14" s="20">
        <v>2.310502106403E-2</v>
      </c>
      <c r="AU14" s="20">
        <v>6.3289430110230194E-2</v>
      </c>
      <c r="AV14" s="20">
        <v>9.2145600500242994E-2</v>
      </c>
      <c r="AW14" s="20"/>
      <c r="AX14" s="20">
        <v>3.1789381862155297E-2</v>
      </c>
      <c r="AY14" s="20">
        <v>6.5632080917521901E-2</v>
      </c>
      <c r="AZ14" s="20">
        <v>5.19149014124521E-2</v>
      </c>
      <c r="BA14" s="20"/>
      <c r="BB14" s="20">
        <v>1.25524005522626E-2</v>
      </c>
      <c r="BC14" s="20">
        <v>7.0328291767302403E-2</v>
      </c>
      <c r="BD14" s="20"/>
      <c r="BE14" s="20">
        <v>3.2708338044617299E-2</v>
      </c>
      <c r="BF14" s="20">
        <v>0.14971847762237001</v>
      </c>
      <c r="BG14" s="20"/>
      <c r="BH14" s="20">
        <v>9.8626316008298298E-2</v>
      </c>
      <c r="BI14" s="20">
        <v>6.7583080334124898E-2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0.304747894371521</v>
      </c>
      <c r="D9" s="14">
        <v>0.29446848777775397</v>
      </c>
      <c r="E9" s="14">
        <v>0.31630626824056202</v>
      </c>
      <c r="F9" s="14"/>
      <c r="G9" s="14">
        <v>0.292099367175505</v>
      </c>
      <c r="H9" s="14">
        <v>0.33787021936761302</v>
      </c>
      <c r="I9" s="14">
        <v>0.31674047807108902</v>
      </c>
      <c r="J9" s="14">
        <v>0.33475341273412301</v>
      </c>
      <c r="K9" s="14">
        <v>0.23124345831739501</v>
      </c>
      <c r="L9" s="14">
        <v>0.290604890660912</v>
      </c>
      <c r="M9" s="14"/>
      <c r="N9" s="14">
        <v>0.35370793178260501</v>
      </c>
      <c r="O9" s="14">
        <v>0.294873601112143</v>
      </c>
      <c r="P9" s="14"/>
      <c r="Q9" s="14">
        <v>0.25036454216613702</v>
      </c>
      <c r="R9" s="14">
        <v>0.30841894192630698</v>
      </c>
      <c r="S9" s="14">
        <v>0.31093185034396198</v>
      </c>
      <c r="T9" s="14">
        <v>0.145713469888127</v>
      </c>
      <c r="U9" s="14">
        <v>0.35348439081406002</v>
      </c>
      <c r="V9" s="14">
        <v>0.37793609873670198</v>
      </c>
      <c r="W9" s="14">
        <v>0.28013528687177303</v>
      </c>
      <c r="X9" s="14">
        <v>0.25597030888632999</v>
      </c>
      <c r="Y9" s="14">
        <v>0.37557379993010198</v>
      </c>
      <c r="Z9" s="14">
        <v>0.26910427530092401</v>
      </c>
      <c r="AA9" s="14"/>
      <c r="AB9" s="14">
        <v>0.421544310082546</v>
      </c>
      <c r="AC9" s="14">
        <v>0.24662627460814199</v>
      </c>
      <c r="AD9" s="14">
        <v>0.26838669637306101</v>
      </c>
      <c r="AE9" s="14"/>
      <c r="AF9" s="14">
        <v>0.40670626073392402</v>
      </c>
      <c r="AG9" s="14">
        <v>0.24984928919052601</v>
      </c>
      <c r="AH9" s="14">
        <v>0.174626865868658</v>
      </c>
      <c r="AI9" s="14">
        <v>0.21463377750583401</v>
      </c>
      <c r="AJ9" s="14"/>
      <c r="AK9" s="14">
        <v>0.40263617483807201</v>
      </c>
      <c r="AL9" s="14">
        <v>0.24328788171660401</v>
      </c>
      <c r="AM9" s="14">
        <v>0.24736588202646301</v>
      </c>
      <c r="AN9" s="14">
        <v>0.15973120838677499</v>
      </c>
      <c r="AO9" s="14"/>
      <c r="AP9" s="14">
        <v>0.51292766396482103</v>
      </c>
      <c r="AQ9" s="14">
        <v>0.33889583165130499</v>
      </c>
      <c r="AR9" s="14">
        <v>0.218714332574871</v>
      </c>
      <c r="AS9" s="14"/>
      <c r="AT9" s="14">
        <v>0.488167562981218</v>
      </c>
      <c r="AU9" s="14">
        <v>0.245494274260179</v>
      </c>
      <c r="AV9" s="14">
        <v>0.23171801000906</v>
      </c>
      <c r="AW9" s="14"/>
      <c r="AX9" s="14">
        <v>0.43535903772437601</v>
      </c>
      <c r="AY9" s="14">
        <v>0.31581316850490498</v>
      </c>
      <c r="AZ9" s="14">
        <v>0.26057967829835699</v>
      </c>
      <c r="BA9" s="14"/>
      <c r="BB9" s="14">
        <v>0.39228098559257601</v>
      </c>
      <c r="BC9" s="14">
        <v>0.27046414847368899</v>
      </c>
      <c r="BD9" s="14"/>
      <c r="BE9" s="14">
        <v>0.34224621273940398</v>
      </c>
      <c r="BF9" s="14">
        <v>0.23665353454381599</v>
      </c>
      <c r="BG9" s="14"/>
      <c r="BH9" s="14">
        <v>0.30045597533079499</v>
      </c>
      <c r="BI9" s="14">
        <v>0.305924257866802</v>
      </c>
    </row>
    <row r="10" spans="2:61" x14ac:dyDescent="0.35">
      <c r="B10" s="15" t="s">
        <v>335</v>
      </c>
      <c r="C10" s="14">
        <v>0.28898200799957302</v>
      </c>
      <c r="D10" s="14">
        <v>0.27252710923366702</v>
      </c>
      <c r="E10" s="14">
        <v>0.30448342418179097</v>
      </c>
      <c r="F10" s="14"/>
      <c r="G10" s="14">
        <v>0.25452650454369402</v>
      </c>
      <c r="H10" s="14">
        <v>0.267136445414903</v>
      </c>
      <c r="I10" s="14">
        <v>0.25106512753050197</v>
      </c>
      <c r="J10" s="14">
        <v>0.27711310639105802</v>
      </c>
      <c r="K10" s="14">
        <v>0.33147307699213202</v>
      </c>
      <c r="L10" s="14">
        <v>0.362306394082404</v>
      </c>
      <c r="M10" s="14"/>
      <c r="N10" s="14">
        <v>0.352732150196088</v>
      </c>
      <c r="O10" s="14">
        <v>0.27612483646414099</v>
      </c>
      <c r="P10" s="14"/>
      <c r="Q10" s="14">
        <v>0.39285551379293099</v>
      </c>
      <c r="R10" s="14">
        <v>0.222683298287182</v>
      </c>
      <c r="S10" s="14">
        <v>0.15915261764473199</v>
      </c>
      <c r="T10" s="14">
        <v>0.39190650782403702</v>
      </c>
      <c r="U10" s="14">
        <v>0.32157685863823099</v>
      </c>
      <c r="V10" s="14">
        <v>0.307639937903747</v>
      </c>
      <c r="W10" s="14">
        <v>0.28739326107114299</v>
      </c>
      <c r="X10" s="14">
        <v>0.34886901538013998</v>
      </c>
      <c r="Y10" s="14">
        <v>0.32996040202799898</v>
      </c>
      <c r="Z10" s="14">
        <v>0.105969834230093</v>
      </c>
      <c r="AA10" s="14"/>
      <c r="AB10" s="14">
        <v>0.28022074884204601</v>
      </c>
      <c r="AC10" s="14">
        <v>0.34619324796200202</v>
      </c>
      <c r="AD10" s="14">
        <v>0.28365838650577802</v>
      </c>
      <c r="AE10" s="14"/>
      <c r="AF10" s="14">
        <v>0.309321242396215</v>
      </c>
      <c r="AG10" s="14">
        <v>0.26462568904411898</v>
      </c>
      <c r="AH10" s="14">
        <v>0.28269002507019902</v>
      </c>
      <c r="AI10" s="14">
        <v>0.32427371293500101</v>
      </c>
      <c r="AJ10" s="14"/>
      <c r="AK10" s="14">
        <v>0.30936248813213701</v>
      </c>
      <c r="AL10" s="14">
        <v>0.29221093400320503</v>
      </c>
      <c r="AM10" s="14">
        <v>0.29091048370474298</v>
      </c>
      <c r="AN10" s="14">
        <v>0.19388845492121201</v>
      </c>
      <c r="AO10" s="14"/>
      <c r="AP10" s="14">
        <v>0.32645515134723802</v>
      </c>
      <c r="AQ10" s="14">
        <v>0.29916893872428801</v>
      </c>
      <c r="AR10" s="14">
        <v>0.28277968878765303</v>
      </c>
      <c r="AS10" s="14"/>
      <c r="AT10" s="14">
        <v>0.27323599153452199</v>
      </c>
      <c r="AU10" s="14">
        <v>0.33655771968180698</v>
      </c>
      <c r="AV10" s="14">
        <v>0.23083724051597301</v>
      </c>
      <c r="AW10" s="14"/>
      <c r="AX10" s="14">
        <v>0.28308799501528797</v>
      </c>
      <c r="AY10" s="14">
        <v>0.315078573411465</v>
      </c>
      <c r="AZ10" s="14">
        <v>0.27019517833432</v>
      </c>
      <c r="BA10" s="14"/>
      <c r="BB10" s="14">
        <v>0.28656426055602302</v>
      </c>
      <c r="BC10" s="14">
        <v>0.32782976158486499</v>
      </c>
      <c r="BD10" s="14"/>
      <c r="BE10" s="14">
        <v>0.279054478146466</v>
      </c>
      <c r="BF10" s="14">
        <v>0.30700971749272099</v>
      </c>
      <c r="BG10" s="14"/>
      <c r="BH10" s="14">
        <v>0.272449023312272</v>
      </c>
      <c r="BI10" s="14">
        <v>0.29351350066512</v>
      </c>
    </row>
    <row r="11" spans="2:61" x14ac:dyDescent="0.35">
      <c r="B11" s="15" t="s">
        <v>336</v>
      </c>
      <c r="C11" s="14">
        <v>0.16443791474002201</v>
      </c>
      <c r="D11" s="14">
        <v>0.19694952963408599</v>
      </c>
      <c r="E11" s="14">
        <v>0.13238395907832501</v>
      </c>
      <c r="F11" s="14"/>
      <c r="G11" s="14">
        <v>0.245182248075795</v>
      </c>
      <c r="H11" s="14">
        <v>0.15918815524971699</v>
      </c>
      <c r="I11" s="14">
        <v>0.12936650061140401</v>
      </c>
      <c r="J11" s="14">
        <v>0.13419389524466299</v>
      </c>
      <c r="K11" s="14">
        <v>0.215043778683671</v>
      </c>
      <c r="L11" s="14">
        <v>0.14062298691226899</v>
      </c>
      <c r="M11" s="14"/>
      <c r="N11" s="14">
        <v>0.112415995579683</v>
      </c>
      <c r="O11" s="14">
        <v>0.174929730368999</v>
      </c>
      <c r="P11" s="14"/>
      <c r="Q11" s="14">
        <v>0.111671441125582</v>
      </c>
      <c r="R11" s="14">
        <v>0.18542399913711899</v>
      </c>
      <c r="S11" s="14">
        <v>0.20609975446289799</v>
      </c>
      <c r="T11" s="14">
        <v>0.18223171817898401</v>
      </c>
      <c r="U11" s="14">
        <v>0.169281327988999</v>
      </c>
      <c r="V11" s="14">
        <v>0.14283723223654299</v>
      </c>
      <c r="W11" s="14">
        <v>0.171464986490071</v>
      </c>
      <c r="X11" s="14">
        <v>0.178879757462935</v>
      </c>
      <c r="Y11" s="14">
        <v>0.13252199857843799</v>
      </c>
      <c r="Z11" s="14">
        <v>0.15241337388298801</v>
      </c>
      <c r="AA11" s="14"/>
      <c r="AB11" s="14">
        <v>0.15556544729155</v>
      </c>
      <c r="AC11" s="14">
        <v>0.17407652526189399</v>
      </c>
      <c r="AD11" s="14">
        <v>0.16835371865568599</v>
      </c>
      <c r="AE11" s="14"/>
      <c r="AF11" s="14">
        <v>0.13644053198224501</v>
      </c>
      <c r="AG11" s="14">
        <v>0.19960893428403401</v>
      </c>
      <c r="AH11" s="14">
        <v>0.27492739084272899</v>
      </c>
      <c r="AI11" s="14">
        <v>0.115616751169522</v>
      </c>
      <c r="AJ11" s="14"/>
      <c r="AK11" s="14">
        <v>0.14054985337222001</v>
      </c>
      <c r="AL11" s="14">
        <v>0.182215142720208</v>
      </c>
      <c r="AM11" s="14">
        <v>0.16127242191119301</v>
      </c>
      <c r="AN11" s="14">
        <v>0</v>
      </c>
      <c r="AO11" s="14"/>
      <c r="AP11" s="14">
        <v>9.9003993346530997E-2</v>
      </c>
      <c r="AQ11" s="14">
        <v>0.179874520099983</v>
      </c>
      <c r="AR11" s="14">
        <v>0.17106324662130501</v>
      </c>
      <c r="AS11" s="14"/>
      <c r="AT11" s="14">
        <v>9.9133419682902693E-2</v>
      </c>
      <c r="AU11" s="14">
        <v>0.17701214892031</v>
      </c>
      <c r="AV11" s="14">
        <v>0.18810374539417399</v>
      </c>
      <c r="AW11" s="14"/>
      <c r="AX11" s="14">
        <v>0.16274319390408501</v>
      </c>
      <c r="AY11" s="14">
        <v>0.14080901661718301</v>
      </c>
      <c r="AZ11" s="14">
        <v>0.19878172453665999</v>
      </c>
      <c r="BA11" s="14"/>
      <c r="BB11" s="14">
        <v>0.122246287471905</v>
      </c>
      <c r="BC11" s="14">
        <v>0.18179706726546199</v>
      </c>
      <c r="BD11" s="14"/>
      <c r="BE11" s="14">
        <v>0.162323416492794</v>
      </c>
      <c r="BF11" s="14">
        <v>0.16827769771613499</v>
      </c>
      <c r="BG11" s="14"/>
      <c r="BH11" s="14">
        <v>0.14429526213293201</v>
      </c>
      <c r="BI11" s="14">
        <v>0.16995877405732501</v>
      </c>
    </row>
    <row r="12" spans="2:61" x14ac:dyDescent="0.35">
      <c r="B12" s="15" t="s">
        <v>337</v>
      </c>
      <c r="C12" s="14">
        <v>9.9477860902816503E-2</v>
      </c>
      <c r="D12" s="14">
        <v>0.10626249330456899</v>
      </c>
      <c r="E12" s="14">
        <v>9.2096556974864699E-2</v>
      </c>
      <c r="F12" s="14"/>
      <c r="G12" s="14">
        <v>7.6518018774730898E-2</v>
      </c>
      <c r="H12" s="14">
        <v>0.10823917019979</v>
      </c>
      <c r="I12" s="14">
        <v>0.124594202847394</v>
      </c>
      <c r="J12" s="14">
        <v>6.94408321809378E-2</v>
      </c>
      <c r="K12" s="14">
        <v>9.7103753760039394E-2</v>
      </c>
      <c r="L12" s="14">
        <v>0.109462015814215</v>
      </c>
      <c r="M12" s="14"/>
      <c r="N12" s="14">
        <v>8.1057981813692198E-2</v>
      </c>
      <c r="O12" s="14">
        <v>0.10319279450062301</v>
      </c>
      <c r="P12" s="14"/>
      <c r="Q12" s="14">
        <v>7.9972557413939105E-2</v>
      </c>
      <c r="R12" s="14">
        <v>0.103668925427327</v>
      </c>
      <c r="S12" s="14">
        <v>0.15904442577130901</v>
      </c>
      <c r="T12" s="14">
        <v>0.16974715299649801</v>
      </c>
      <c r="U12" s="14">
        <v>2.0060732259126399E-2</v>
      </c>
      <c r="V12" s="14">
        <v>7.6107117904191404E-2</v>
      </c>
      <c r="W12" s="14">
        <v>8.6506419156359704E-2</v>
      </c>
      <c r="X12" s="14">
        <v>7.8124144189269398E-2</v>
      </c>
      <c r="Y12" s="14">
        <v>7.1732981054121403E-2</v>
      </c>
      <c r="Z12" s="14">
        <v>0.24960419517145099</v>
      </c>
      <c r="AA12" s="14"/>
      <c r="AB12" s="14">
        <v>6.6640772433034901E-2</v>
      </c>
      <c r="AC12" s="14">
        <v>0.103734148020312</v>
      </c>
      <c r="AD12" s="14">
        <v>0.12268801555226699</v>
      </c>
      <c r="AE12" s="14"/>
      <c r="AF12" s="14">
        <v>6.0949614492191002E-2</v>
      </c>
      <c r="AG12" s="14">
        <v>0.117125177376698</v>
      </c>
      <c r="AH12" s="14">
        <v>0.165706737905432</v>
      </c>
      <c r="AI12" s="14">
        <v>0.14876878855374301</v>
      </c>
      <c r="AJ12" s="14"/>
      <c r="AK12" s="14">
        <v>5.37311805021531E-2</v>
      </c>
      <c r="AL12" s="14">
        <v>0.13140750777094701</v>
      </c>
      <c r="AM12" s="14">
        <v>0.14410913721129501</v>
      </c>
      <c r="AN12" s="14">
        <v>0.34790661830389003</v>
      </c>
      <c r="AO12" s="14"/>
      <c r="AP12" s="14">
        <v>2.9467002864795699E-2</v>
      </c>
      <c r="AQ12" s="14">
        <v>9.3540106289650607E-2</v>
      </c>
      <c r="AR12" s="14">
        <v>0.136588067594271</v>
      </c>
      <c r="AS12" s="14"/>
      <c r="AT12" s="14">
        <v>6.0280955623519698E-2</v>
      </c>
      <c r="AU12" s="14">
        <v>0.11738743193975899</v>
      </c>
      <c r="AV12" s="14">
        <v>0.13352643054920199</v>
      </c>
      <c r="AW12" s="14"/>
      <c r="AX12" s="14">
        <v>4.8215151583257697E-2</v>
      </c>
      <c r="AY12" s="14">
        <v>9.6187104016434904E-2</v>
      </c>
      <c r="AZ12" s="14">
        <v>0.121889681136419</v>
      </c>
      <c r="BA12" s="14"/>
      <c r="BB12" s="14">
        <v>8.5709658352071796E-2</v>
      </c>
      <c r="BC12" s="14">
        <v>0.10714327523426399</v>
      </c>
      <c r="BD12" s="14"/>
      <c r="BE12" s="14">
        <v>0.10848956354228199</v>
      </c>
      <c r="BF12" s="14">
        <v>8.3113230463345497E-2</v>
      </c>
      <c r="BG12" s="14"/>
      <c r="BH12" s="14">
        <v>8.80352710553471E-2</v>
      </c>
      <c r="BI12" s="14">
        <v>0.102614137440259</v>
      </c>
    </row>
    <row r="13" spans="2:61" x14ac:dyDescent="0.35">
      <c r="B13" s="15" t="s">
        <v>338</v>
      </c>
      <c r="C13" s="14">
        <v>7.0163724068575295E-2</v>
      </c>
      <c r="D13" s="14">
        <v>7.4127905587135501E-2</v>
      </c>
      <c r="E13" s="14">
        <v>6.7133524787694396E-2</v>
      </c>
      <c r="F13" s="14"/>
      <c r="G13" s="14">
        <v>4.8648457047460202E-2</v>
      </c>
      <c r="H13" s="14">
        <v>7.1469684098991404E-2</v>
      </c>
      <c r="I13" s="14">
        <v>7.6826037562927094E-2</v>
      </c>
      <c r="J13" s="14">
        <v>0.11575876326368301</v>
      </c>
      <c r="K13" s="14">
        <v>3.6285615452529202E-2</v>
      </c>
      <c r="L13" s="14">
        <v>5.8333828095498898E-2</v>
      </c>
      <c r="M13" s="14"/>
      <c r="N13" s="14">
        <v>7.8353576771324193E-2</v>
      </c>
      <c r="O13" s="14">
        <v>6.8511989069701601E-2</v>
      </c>
      <c r="P13" s="14"/>
      <c r="Q13" s="14">
        <v>6.6985054340175307E-2</v>
      </c>
      <c r="R13" s="14">
        <v>7.1161500725097901E-2</v>
      </c>
      <c r="S13" s="14">
        <v>8.8845983569218606E-2</v>
      </c>
      <c r="T13" s="14">
        <v>6.0952793064959702E-2</v>
      </c>
      <c r="U13" s="14">
        <v>5.8449387351239002E-2</v>
      </c>
      <c r="V13" s="14">
        <v>6.68116852099222E-2</v>
      </c>
      <c r="W13" s="14">
        <v>0.101342701022546</v>
      </c>
      <c r="X13" s="14">
        <v>6.6344323848250994E-2</v>
      </c>
      <c r="Y13" s="14">
        <v>6.5280002392265099E-2</v>
      </c>
      <c r="Z13" s="14">
        <v>5.0327493388114798E-2</v>
      </c>
      <c r="AA13" s="14"/>
      <c r="AB13" s="14">
        <v>3.7506003913862197E-2</v>
      </c>
      <c r="AC13" s="14">
        <v>7.03731851956617E-2</v>
      </c>
      <c r="AD13" s="14">
        <v>9.5236611501711296E-2</v>
      </c>
      <c r="AE13" s="14"/>
      <c r="AF13" s="14">
        <v>4.2012735401017298E-2</v>
      </c>
      <c r="AG13" s="14">
        <v>0.107195186396458</v>
      </c>
      <c r="AH13" s="14">
        <v>5.9951226706100903E-2</v>
      </c>
      <c r="AI13" s="14">
        <v>6.0463592093979501E-2</v>
      </c>
      <c r="AJ13" s="14"/>
      <c r="AK13" s="14">
        <v>3.9335445077911903E-2</v>
      </c>
      <c r="AL13" s="14">
        <v>0.111799084787161</v>
      </c>
      <c r="AM13" s="14">
        <v>7.2714752153172801E-2</v>
      </c>
      <c r="AN13" s="14">
        <v>0</v>
      </c>
      <c r="AO13" s="14"/>
      <c r="AP13" s="14">
        <v>1.1701249092284099E-2</v>
      </c>
      <c r="AQ13" s="14">
        <v>3.2426536420754798E-2</v>
      </c>
      <c r="AR13" s="14">
        <v>0.123596740073568</v>
      </c>
      <c r="AS13" s="14"/>
      <c r="AT13" s="14">
        <v>4.3860277245257401E-2</v>
      </c>
      <c r="AU13" s="14">
        <v>6.3556620428691396E-2</v>
      </c>
      <c r="AV13" s="14">
        <v>0.138582527950906</v>
      </c>
      <c r="AW13" s="14"/>
      <c r="AX13" s="14">
        <v>3.4224981803808702E-2</v>
      </c>
      <c r="AY13" s="14">
        <v>6.24221897123226E-2</v>
      </c>
      <c r="AZ13" s="14">
        <v>0.103211843407312</v>
      </c>
      <c r="BA13" s="14"/>
      <c r="BB13" s="14">
        <v>9.2701862274312305E-2</v>
      </c>
      <c r="BC13" s="14">
        <v>5.5950098646971501E-2</v>
      </c>
      <c r="BD13" s="14"/>
      <c r="BE13" s="14">
        <v>7.4276332086995606E-2</v>
      </c>
      <c r="BF13" s="14">
        <v>6.2695511561305206E-2</v>
      </c>
      <c r="BG13" s="14"/>
      <c r="BH13" s="14">
        <v>8.1578027876419698E-2</v>
      </c>
      <c r="BI13" s="14">
        <v>6.7035200395090699E-2</v>
      </c>
    </row>
    <row r="14" spans="2:61" x14ac:dyDescent="0.35">
      <c r="B14" s="15" t="s">
        <v>86</v>
      </c>
      <c r="C14" s="20">
        <v>7.2190597917491606E-2</v>
      </c>
      <c r="D14" s="20">
        <v>5.5664474462788202E-2</v>
      </c>
      <c r="E14" s="20">
        <v>8.7596266736763004E-2</v>
      </c>
      <c r="F14" s="20"/>
      <c r="G14" s="20">
        <v>8.3025404382814402E-2</v>
      </c>
      <c r="H14" s="20">
        <v>5.6096325668985002E-2</v>
      </c>
      <c r="I14" s="20">
        <v>0.101407653376685</v>
      </c>
      <c r="J14" s="20">
        <v>6.8739990185536295E-2</v>
      </c>
      <c r="K14" s="20">
        <v>8.8850316794233206E-2</v>
      </c>
      <c r="L14" s="20">
        <v>3.8669884434701797E-2</v>
      </c>
      <c r="M14" s="20"/>
      <c r="N14" s="20">
        <v>2.1732363856608001E-2</v>
      </c>
      <c r="O14" s="20">
        <v>8.2367048484392399E-2</v>
      </c>
      <c r="P14" s="20"/>
      <c r="Q14" s="20">
        <v>9.8150891161235307E-2</v>
      </c>
      <c r="R14" s="20">
        <v>0.108643334496967</v>
      </c>
      <c r="S14" s="20">
        <v>7.5925368207880803E-2</v>
      </c>
      <c r="T14" s="20">
        <v>4.9448358047393497E-2</v>
      </c>
      <c r="U14" s="20">
        <v>7.7147302948344196E-2</v>
      </c>
      <c r="V14" s="20">
        <v>2.8667928008893999E-2</v>
      </c>
      <c r="W14" s="20">
        <v>7.3157345388107503E-2</v>
      </c>
      <c r="X14" s="20">
        <v>7.1812450233074004E-2</v>
      </c>
      <c r="Y14" s="20">
        <v>2.49308160170751E-2</v>
      </c>
      <c r="Z14" s="20">
        <v>0.17258082802642899</v>
      </c>
      <c r="AA14" s="20"/>
      <c r="AB14" s="20">
        <v>3.8522717436961097E-2</v>
      </c>
      <c r="AC14" s="20">
        <v>5.8996618951989099E-2</v>
      </c>
      <c r="AD14" s="20">
        <v>6.1676571411497398E-2</v>
      </c>
      <c r="AE14" s="20"/>
      <c r="AF14" s="20">
        <v>4.4569614994407397E-2</v>
      </c>
      <c r="AG14" s="20">
        <v>6.1595723708164601E-2</v>
      </c>
      <c r="AH14" s="20">
        <v>4.2097753606880797E-2</v>
      </c>
      <c r="AI14" s="20">
        <v>0.13624337774192</v>
      </c>
      <c r="AJ14" s="20"/>
      <c r="AK14" s="20">
        <v>5.43848580775061E-2</v>
      </c>
      <c r="AL14" s="20">
        <v>3.9079449001874697E-2</v>
      </c>
      <c r="AM14" s="20">
        <v>8.3627322993132996E-2</v>
      </c>
      <c r="AN14" s="20">
        <v>0.29847371838812298</v>
      </c>
      <c r="AO14" s="20"/>
      <c r="AP14" s="20">
        <v>2.0444939384329799E-2</v>
      </c>
      <c r="AQ14" s="20">
        <v>5.6094066814017997E-2</v>
      </c>
      <c r="AR14" s="20">
        <v>6.7257924348331999E-2</v>
      </c>
      <c r="AS14" s="20"/>
      <c r="AT14" s="20">
        <v>3.5321792932580497E-2</v>
      </c>
      <c r="AU14" s="20">
        <v>5.9991804769252803E-2</v>
      </c>
      <c r="AV14" s="20">
        <v>7.7232045580685693E-2</v>
      </c>
      <c r="AW14" s="20"/>
      <c r="AX14" s="20">
        <v>3.63696399691842E-2</v>
      </c>
      <c r="AY14" s="20">
        <v>6.9689947737689398E-2</v>
      </c>
      <c r="AZ14" s="20">
        <v>4.5341894286932999E-2</v>
      </c>
      <c r="BA14" s="20"/>
      <c r="BB14" s="20">
        <v>2.0496945753111898E-2</v>
      </c>
      <c r="BC14" s="20">
        <v>5.6815648794748201E-2</v>
      </c>
      <c r="BD14" s="20"/>
      <c r="BE14" s="20">
        <v>3.3609996992059202E-2</v>
      </c>
      <c r="BF14" s="20">
        <v>0.14225030822267801</v>
      </c>
      <c r="BG14" s="20"/>
      <c r="BH14" s="20">
        <v>0.113186440292234</v>
      </c>
      <c r="BI14" s="20">
        <v>6.0954129575402902E-2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0.33040101251098503</v>
      </c>
      <c r="D9" s="14">
        <v>0.32157650113828101</v>
      </c>
      <c r="E9" s="14">
        <v>0.34084652937695398</v>
      </c>
      <c r="F9" s="14"/>
      <c r="G9" s="14">
        <v>0.23242710596965699</v>
      </c>
      <c r="H9" s="14">
        <v>0.377697074878312</v>
      </c>
      <c r="I9" s="14">
        <v>0.32569278762091602</v>
      </c>
      <c r="J9" s="14">
        <v>0.37093102629781599</v>
      </c>
      <c r="K9" s="14">
        <v>0.24318833839858001</v>
      </c>
      <c r="L9" s="14">
        <v>0.38419391636822797</v>
      </c>
      <c r="M9" s="14"/>
      <c r="N9" s="14">
        <v>0.41928543109328098</v>
      </c>
      <c r="O9" s="14">
        <v>0.31247474321707602</v>
      </c>
      <c r="P9" s="14"/>
      <c r="Q9" s="14">
        <v>0.25618715435971101</v>
      </c>
      <c r="R9" s="14">
        <v>0.27343897391571498</v>
      </c>
      <c r="S9" s="14">
        <v>0.36162357721241101</v>
      </c>
      <c r="T9" s="14">
        <v>0.28269680813954701</v>
      </c>
      <c r="U9" s="14">
        <v>0.35808722683928301</v>
      </c>
      <c r="V9" s="14">
        <v>0.47737784045965098</v>
      </c>
      <c r="W9" s="14">
        <v>0.35691405843968399</v>
      </c>
      <c r="X9" s="14">
        <v>0.31422488399580201</v>
      </c>
      <c r="Y9" s="14">
        <v>0.36858635925268202</v>
      </c>
      <c r="Z9" s="14">
        <v>0.135751191434065</v>
      </c>
      <c r="AA9" s="14"/>
      <c r="AB9" s="14">
        <v>0.43156544729736501</v>
      </c>
      <c r="AC9" s="14">
        <v>0.28824013941680199</v>
      </c>
      <c r="AD9" s="14">
        <v>0.30068540982759101</v>
      </c>
      <c r="AE9" s="14"/>
      <c r="AF9" s="14">
        <v>0.4281937929397</v>
      </c>
      <c r="AG9" s="14">
        <v>0.29094983372584898</v>
      </c>
      <c r="AH9" s="14">
        <v>0.141599366683311</v>
      </c>
      <c r="AI9" s="14">
        <v>0.23352161066443899</v>
      </c>
      <c r="AJ9" s="14"/>
      <c r="AK9" s="14">
        <v>0.42505290716716898</v>
      </c>
      <c r="AL9" s="14">
        <v>0.28073485931686198</v>
      </c>
      <c r="AM9" s="14">
        <v>0.23963458417076</v>
      </c>
      <c r="AN9" s="14">
        <v>0.25596253069431202</v>
      </c>
      <c r="AO9" s="14"/>
      <c r="AP9" s="14">
        <v>0.54612789097088199</v>
      </c>
      <c r="AQ9" s="14">
        <v>0.33779141307188199</v>
      </c>
      <c r="AR9" s="14">
        <v>0.26992255053090702</v>
      </c>
      <c r="AS9" s="14"/>
      <c r="AT9" s="14">
        <v>0.51625192321142599</v>
      </c>
      <c r="AU9" s="14">
        <v>0.26103721004017699</v>
      </c>
      <c r="AV9" s="14">
        <v>0.26746199241274798</v>
      </c>
      <c r="AW9" s="14"/>
      <c r="AX9" s="14">
        <v>0.50764835877136305</v>
      </c>
      <c r="AY9" s="14">
        <v>0.32819130256694901</v>
      </c>
      <c r="AZ9" s="14">
        <v>0.27664927765263803</v>
      </c>
      <c r="BA9" s="14"/>
      <c r="BB9" s="14">
        <v>0.436404538700847</v>
      </c>
      <c r="BC9" s="14">
        <v>0.28801409994379801</v>
      </c>
      <c r="BD9" s="14"/>
      <c r="BE9" s="14">
        <v>0.36625191651380101</v>
      </c>
      <c r="BF9" s="14">
        <v>0.26529824354502501</v>
      </c>
      <c r="BG9" s="14"/>
      <c r="BH9" s="14">
        <v>0.28112754922605099</v>
      </c>
      <c r="BI9" s="14">
        <v>0.34390627739236601</v>
      </c>
    </row>
    <row r="10" spans="2:61" x14ac:dyDescent="0.35">
      <c r="B10" s="15" t="s">
        <v>335</v>
      </c>
      <c r="C10" s="14">
        <v>0.318873612622675</v>
      </c>
      <c r="D10" s="14">
        <v>0.303776794641202</v>
      </c>
      <c r="E10" s="14">
        <v>0.33338143656361502</v>
      </c>
      <c r="F10" s="14"/>
      <c r="G10" s="14">
        <v>0.30125045375062998</v>
      </c>
      <c r="H10" s="14">
        <v>0.309389753945433</v>
      </c>
      <c r="I10" s="14">
        <v>0.29644161759431398</v>
      </c>
      <c r="J10" s="14">
        <v>0.29835723733128</v>
      </c>
      <c r="K10" s="14">
        <v>0.39773109616762398</v>
      </c>
      <c r="L10" s="14">
        <v>0.32737682939867602</v>
      </c>
      <c r="M10" s="14"/>
      <c r="N10" s="14">
        <v>0.31293424860105201</v>
      </c>
      <c r="O10" s="14">
        <v>0.32007146755140597</v>
      </c>
      <c r="P10" s="14"/>
      <c r="Q10" s="14">
        <v>0.283439072111975</v>
      </c>
      <c r="R10" s="14">
        <v>0.31867695329783102</v>
      </c>
      <c r="S10" s="14">
        <v>0.26668401599250102</v>
      </c>
      <c r="T10" s="14">
        <v>0.37757518925736799</v>
      </c>
      <c r="U10" s="14">
        <v>0.278421501632105</v>
      </c>
      <c r="V10" s="14">
        <v>0.26314874032317198</v>
      </c>
      <c r="W10" s="14">
        <v>0.274873166961211</v>
      </c>
      <c r="X10" s="14">
        <v>0.33706030407378901</v>
      </c>
      <c r="Y10" s="14">
        <v>0.36358356700828598</v>
      </c>
      <c r="Z10" s="14">
        <v>0.31605720446845997</v>
      </c>
      <c r="AA10" s="14"/>
      <c r="AB10" s="14">
        <v>0.34283577641701202</v>
      </c>
      <c r="AC10" s="14">
        <v>0.30814214963613001</v>
      </c>
      <c r="AD10" s="14">
        <v>0.34156311510901499</v>
      </c>
      <c r="AE10" s="14"/>
      <c r="AF10" s="14">
        <v>0.32518840132981702</v>
      </c>
      <c r="AG10" s="14">
        <v>0.33612232061000202</v>
      </c>
      <c r="AH10" s="14">
        <v>0.36596802699796499</v>
      </c>
      <c r="AI10" s="14">
        <v>0.271089776316291</v>
      </c>
      <c r="AJ10" s="14"/>
      <c r="AK10" s="14">
        <v>0.30359075575612299</v>
      </c>
      <c r="AL10" s="14">
        <v>0.35258782115938198</v>
      </c>
      <c r="AM10" s="14">
        <v>0.29684480082743903</v>
      </c>
      <c r="AN10" s="14">
        <v>0.43918005334127602</v>
      </c>
      <c r="AO10" s="14"/>
      <c r="AP10" s="14">
        <v>0.28614752778948699</v>
      </c>
      <c r="AQ10" s="14">
        <v>0.35507662461815598</v>
      </c>
      <c r="AR10" s="14">
        <v>0.31173746475796499</v>
      </c>
      <c r="AS10" s="14"/>
      <c r="AT10" s="14">
        <v>0.26702973290308302</v>
      </c>
      <c r="AU10" s="14">
        <v>0.37426282865018801</v>
      </c>
      <c r="AV10" s="14">
        <v>0.30302377700709798</v>
      </c>
      <c r="AW10" s="14"/>
      <c r="AX10" s="14">
        <v>0.27074117288149802</v>
      </c>
      <c r="AY10" s="14">
        <v>0.34587162771962998</v>
      </c>
      <c r="AZ10" s="14">
        <v>0.30012030575992998</v>
      </c>
      <c r="BA10" s="14"/>
      <c r="BB10" s="14">
        <v>0.26899512541044501</v>
      </c>
      <c r="BC10" s="14">
        <v>0.36126042312251999</v>
      </c>
      <c r="BD10" s="14"/>
      <c r="BE10" s="14">
        <v>0.31545437745968602</v>
      </c>
      <c r="BF10" s="14">
        <v>0.325082707847689</v>
      </c>
      <c r="BG10" s="14"/>
      <c r="BH10" s="14">
        <v>0.32236216309959798</v>
      </c>
      <c r="BI10" s="14">
        <v>0.31791744280829698</v>
      </c>
    </row>
    <row r="11" spans="2:61" x14ac:dyDescent="0.35">
      <c r="B11" s="15" t="s">
        <v>336</v>
      </c>
      <c r="C11" s="14">
        <v>0.15653888101178701</v>
      </c>
      <c r="D11" s="14">
        <v>0.18533605439730899</v>
      </c>
      <c r="E11" s="14">
        <v>0.12572560915103301</v>
      </c>
      <c r="F11" s="14"/>
      <c r="G11" s="14">
        <v>0.25831602750288701</v>
      </c>
      <c r="H11" s="14">
        <v>0.137727227307823</v>
      </c>
      <c r="I11" s="14">
        <v>0.12653207660367599</v>
      </c>
      <c r="J11" s="14">
        <v>0.11447289179726899</v>
      </c>
      <c r="K11" s="14">
        <v>0.19473632271518901</v>
      </c>
      <c r="L11" s="14">
        <v>0.14800063941568101</v>
      </c>
      <c r="M11" s="14"/>
      <c r="N11" s="14">
        <v>0.101730865859814</v>
      </c>
      <c r="O11" s="14">
        <v>0.16759259835336099</v>
      </c>
      <c r="P11" s="14"/>
      <c r="Q11" s="14">
        <v>0.20389409450302301</v>
      </c>
      <c r="R11" s="14">
        <v>0.19258463354166999</v>
      </c>
      <c r="S11" s="14">
        <v>0.12494188592540301</v>
      </c>
      <c r="T11" s="14">
        <v>0.109172692123195</v>
      </c>
      <c r="U11" s="14">
        <v>0.23362272555435001</v>
      </c>
      <c r="V11" s="14">
        <v>0.12515473091288401</v>
      </c>
      <c r="W11" s="14">
        <v>0.13956926647415999</v>
      </c>
      <c r="X11" s="14">
        <v>0.19758146188303199</v>
      </c>
      <c r="Y11" s="14">
        <v>0.127015747311326</v>
      </c>
      <c r="Z11" s="14">
        <v>0.154447354963133</v>
      </c>
      <c r="AA11" s="14"/>
      <c r="AB11" s="14">
        <v>0.115494111613828</v>
      </c>
      <c r="AC11" s="14">
        <v>0.18993189733832799</v>
      </c>
      <c r="AD11" s="14">
        <v>0.16030534102968</v>
      </c>
      <c r="AE11" s="14"/>
      <c r="AF11" s="14">
        <v>0.12045386677115399</v>
      </c>
      <c r="AG11" s="14">
        <v>0.18471517603086601</v>
      </c>
      <c r="AH11" s="14">
        <v>0.21249350050711199</v>
      </c>
      <c r="AI11" s="14">
        <v>0.161172942512919</v>
      </c>
      <c r="AJ11" s="14"/>
      <c r="AK11" s="14">
        <v>0.14857921623413201</v>
      </c>
      <c r="AL11" s="14">
        <v>0.15682052262278201</v>
      </c>
      <c r="AM11" s="14">
        <v>0.18158139248897701</v>
      </c>
      <c r="AN11" s="14">
        <v>8.92954830011434E-2</v>
      </c>
      <c r="AO11" s="14"/>
      <c r="AP11" s="14">
        <v>0.11534643694694199</v>
      </c>
      <c r="AQ11" s="14">
        <v>0.136304743130686</v>
      </c>
      <c r="AR11" s="14">
        <v>0.19195930228659699</v>
      </c>
      <c r="AS11" s="14"/>
      <c r="AT11" s="14">
        <v>0.13050718488857199</v>
      </c>
      <c r="AU11" s="14">
        <v>0.164043861027939</v>
      </c>
      <c r="AV11" s="14">
        <v>0.14900443791106499</v>
      </c>
      <c r="AW11" s="14"/>
      <c r="AX11" s="14">
        <v>0.136382843984338</v>
      </c>
      <c r="AY11" s="14">
        <v>0.15885334891960501</v>
      </c>
      <c r="AZ11" s="14">
        <v>0.16593118863749501</v>
      </c>
      <c r="BA11" s="14"/>
      <c r="BB11" s="14">
        <v>0.12533462736756601</v>
      </c>
      <c r="BC11" s="14">
        <v>0.18466591575532301</v>
      </c>
      <c r="BD11" s="14"/>
      <c r="BE11" s="14">
        <v>0.15044253352732001</v>
      </c>
      <c r="BF11" s="14">
        <v>0.167609427567218</v>
      </c>
      <c r="BG11" s="14"/>
      <c r="BH11" s="14">
        <v>0.16366873872997501</v>
      </c>
      <c r="BI11" s="14">
        <v>0.154584672587389</v>
      </c>
    </row>
    <row r="12" spans="2:61" x14ac:dyDescent="0.35">
      <c r="B12" s="15" t="s">
        <v>337</v>
      </c>
      <c r="C12" s="14">
        <v>8.2400190714004604E-2</v>
      </c>
      <c r="D12" s="14">
        <v>8.4846617752240103E-2</v>
      </c>
      <c r="E12" s="14">
        <v>8.0827476430945802E-2</v>
      </c>
      <c r="F12" s="14"/>
      <c r="G12" s="14">
        <v>6.9188038671298399E-2</v>
      </c>
      <c r="H12" s="14">
        <v>6.9533452658502901E-2</v>
      </c>
      <c r="I12" s="14">
        <v>0.10341330622926299</v>
      </c>
      <c r="J12" s="14">
        <v>7.6016830300405805E-2</v>
      </c>
      <c r="K12" s="14">
        <v>5.9500153430870999E-2</v>
      </c>
      <c r="L12" s="14">
        <v>0.10699947139565</v>
      </c>
      <c r="M12" s="14"/>
      <c r="N12" s="14">
        <v>0.10442419064280301</v>
      </c>
      <c r="O12" s="14">
        <v>7.7958375602314195E-2</v>
      </c>
      <c r="P12" s="14"/>
      <c r="Q12" s="14">
        <v>3.1789076842583898E-2</v>
      </c>
      <c r="R12" s="14">
        <v>8.0586048869183594E-2</v>
      </c>
      <c r="S12" s="14">
        <v>0.124717609242153</v>
      </c>
      <c r="T12" s="14">
        <v>0.130449887319807</v>
      </c>
      <c r="U12" s="14">
        <v>2.0060732259126399E-2</v>
      </c>
      <c r="V12" s="14">
        <v>7.0197478833024005E-2</v>
      </c>
      <c r="W12" s="14">
        <v>0.115687064878542</v>
      </c>
      <c r="X12" s="14">
        <v>8.3060226786119698E-2</v>
      </c>
      <c r="Y12" s="14">
        <v>8.7479139202717604E-2</v>
      </c>
      <c r="Z12" s="14">
        <v>6.2590527295292506E-2</v>
      </c>
      <c r="AA12" s="14"/>
      <c r="AB12" s="14">
        <v>6.7794277668268704E-2</v>
      </c>
      <c r="AC12" s="14">
        <v>0.101639227221395</v>
      </c>
      <c r="AD12" s="14">
        <v>8.7589157311998095E-2</v>
      </c>
      <c r="AE12" s="14"/>
      <c r="AF12" s="14">
        <v>7.5233243743790895E-2</v>
      </c>
      <c r="AG12" s="14">
        <v>8.3179238058865707E-2</v>
      </c>
      <c r="AH12" s="14">
        <v>0.10418235266160999</v>
      </c>
      <c r="AI12" s="14">
        <v>0.105024985752978</v>
      </c>
      <c r="AJ12" s="14"/>
      <c r="AK12" s="14">
        <v>5.9817425866982403E-2</v>
      </c>
      <c r="AL12" s="14">
        <v>0.10764109631659</v>
      </c>
      <c r="AM12" s="14">
        <v>0.106359441307737</v>
      </c>
      <c r="AN12" s="14">
        <v>0</v>
      </c>
      <c r="AO12" s="14"/>
      <c r="AP12" s="14">
        <v>2.5975597688442702E-2</v>
      </c>
      <c r="AQ12" s="14">
        <v>9.0910258014207004E-2</v>
      </c>
      <c r="AR12" s="14">
        <v>9.3172018099693596E-2</v>
      </c>
      <c r="AS12" s="14"/>
      <c r="AT12" s="14">
        <v>4.1168994013788797E-2</v>
      </c>
      <c r="AU12" s="14">
        <v>0.102724436984308</v>
      </c>
      <c r="AV12" s="14">
        <v>9.4925565011710594E-2</v>
      </c>
      <c r="AW12" s="14"/>
      <c r="AX12" s="14">
        <v>2.5139132213677501E-2</v>
      </c>
      <c r="AY12" s="14">
        <v>8.2774561400082894E-2</v>
      </c>
      <c r="AZ12" s="14">
        <v>0.118491706213357</v>
      </c>
      <c r="BA12" s="14"/>
      <c r="BB12" s="14">
        <v>0.124625782468419</v>
      </c>
      <c r="BC12" s="14">
        <v>7.6789479674177097E-2</v>
      </c>
      <c r="BD12" s="14"/>
      <c r="BE12" s="14">
        <v>9.8608981712676402E-2</v>
      </c>
      <c r="BF12" s="14">
        <v>5.29661442107092E-2</v>
      </c>
      <c r="BG12" s="14"/>
      <c r="BH12" s="14">
        <v>7.51256130430146E-2</v>
      </c>
      <c r="BI12" s="14">
        <v>8.4394065140463603E-2</v>
      </c>
    </row>
    <row r="13" spans="2:61" x14ac:dyDescent="0.35">
      <c r="B13" s="15" t="s">
        <v>338</v>
      </c>
      <c r="C13" s="14">
        <v>4.28264070809872E-2</v>
      </c>
      <c r="D13" s="14">
        <v>5.2416014866087698E-2</v>
      </c>
      <c r="E13" s="14">
        <v>3.4531162462423597E-2</v>
      </c>
      <c r="F13" s="14"/>
      <c r="G13" s="14">
        <v>4.6540159134761797E-2</v>
      </c>
      <c r="H13" s="14">
        <v>3.6288408170991E-2</v>
      </c>
      <c r="I13" s="14">
        <v>5.1108248647826399E-2</v>
      </c>
      <c r="J13" s="14">
        <v>6.9210538129206495E-2</v>
      </c>
      <c r="K13" s="14">
        <v>4.0159353565350803E-2</v>
      </c>
      <c r="L13" s="14">
        <v>1.3594384270727801E-2</v>
      </c>
      <c r="M13" s="14"/>
      <c r="N13" s="14">
        <v>4.4304122297142499E-2</v>
      </c>
      <c r="O13" s="14">
        <v>4.2528380482771098E-2</v>
      </c>
      <c r="P13" s="14"/>
      <c r="Q13" s="14">
        <v>5.2513475223317098E-2</v>
      </c>
      <c r="R13" s="14">
        <v>2.7383927433171099E-2</v>
      </c>
      <c r="S13" s="14">
        <v>5.6166295508406801E-2</v>
      </c>
      <c r="T13" s="14">
        <v>8.3178803702219195E-2</v>
      </c>
      <c r="U13" s="14">
        <v>6.40494925645574E-2</v>
      </c>
      <c r="V13" s="14">
        <v>3.4594774404115701E-2</v>
      </c>
      <c r="W13" s="14">
        <v>5.8369344402937201E-2</v>
      </c>
      <c r="X13" s="14">
        <v>2.83730714840787E-2</v>
      </c>
      <c r="Y13" s="14">
        <v>2.5563646630192401E-2</v>
      </c>
      <c r="Z13" s="14">
        <v>6.6117902448386098E-2</v>
      </c>
      <c r="AA13" s="14"/>
      <c r="AB13" s="14">
        <v>1.48099239849618E-2</v>
      </c>
      <c r="AC13" s="14">
        <v>4.8853574924027802E-2</v>
      </c>
      <c r="AD13" s="14">
        <v>5.9572911979867797E-2</v>
      </c>
      <c r="AE13" s="14"/>
      <c r="AF13" s="14">
        <v>1.7345763926352401E-2</v>
      </c>
      <c r="AG13" s="14">
        <v>5.36339250900221E-2</v>
      </c>
      <c r="AH13" s="14">
        <v>9.3935274789542694E-2</v>
      </c>
      <c r="AI13" s="14">
        <v>7.0336165976622705E-2</v>
      </c>
      <c r="AJ13" s="14"/>
      <c r="AK13" s="14">
        <v>2.6573634743869801E-2</v>
      </c>
      <c r="AL13" s="14">
        <v>5.5842074995938497E-2</v>
      </c>
      <c r="AM13" s="14">
        <v>7.3826381727721796E-2</v>
      </c>
      <c r="AN13" s="14">
        <v>0</v>
      </c>
      <c r="AO13" s="14"/>
      <c r="AP13" s="14">
        <v>1.23791175647731E-2</v>
      </c>
      <c r="AQ13" s="14">
        <v>2.0095029978183999E-2</v>
      </c>
      <c r="AR13" s="14">
        <v>7.5671084468890995E-2</v>
      </c>
      <c r="AS13" s="14"/>
      <c r="AT13" s="14">
        <v>2.3952854454654001E-2</v>
      </c>
      <c r="AU13" s="14">
        <v>3.3256968683850897E-2</v>
      </c>
      <c r="AV13" s="14">
        <v>0.112411609702753</v>
      </c>
      <c r="AW13" s="14"/>
      <c r="AX13" s="14">
        <v>2.24340456032814E-2</v>
      </c>
      <c r="AY13" s="14">
        <v>3.2950633103048403E-2</v>
      </c>
      <c r="AZ13" s="14">
        <v>7.5229289504579896E-2</v>
      </c>
      <c r="BA13" s="14"/>
      <c r="BB13" s="14">
        <v>3.2087525500459201E-2</v>
      </c>
      <c r="BC13" s="14">
        <v>3.5157456481101503E-2</v>
      </c>
      <c r="BD13" s="14"/>
      <c r="BE13" s="14">
        <v>3.88476904270404E-2</v>
      </c>
      <c r="BF13" s="14">
        <v>5.0051482105108597E-2</v>
      </c>
      <c r="BG13" s="14"/>
      <c r="BH13" s="14">
        <v>7.5140721026727003E-2</v>
      </c>
      <c r="BI13" s="14">
        <v>3.3969441481194497E-2</v>
      </c>
    </row>
    <row r="14" spans="2:61" x14ac:dyDescent="0.35">
      <c r="B14" s="15" t="s">
        <v>86</v>
      </c>
      <c r="C14" s="20">
        <v>6.8959896059561501E-2</v>
      </c>
      <c r="D14" s="20">
        <v>5.2048017204879803E-2</v>
      </c>
      <c r="E14" s="20">
        <v>8.4687786015027994E-2</v>
      </c>
      <c r="F14" s="20"/>
      <c r="G14" s="20">
        <v>9.2278214970765493E-2</v>
      </c>
      <c r="H14" s="20">
        <v>6.9364083038938096E-2</v>
      </c>
      <c r="I14" s="20">
        <v>9.6811963304004794E-2</v>
      </c>
      <c r="J14" s="20">
        <v>7.1011476144023394E-2</v>
      </c>
      <c r="K14" s="20">
        <v>6.4684735722384604E-2</v>
      </c>
      <c r="L14" s="20">
        <v>1.98347591510365E-2</v>
      </c>
      <c r="M14" s="20"/>
      <c r="N14" s="20">
        <v>1.73211415059084E-2</v>
      </c>
      <c r="O14" s="20">
        <v>7.9374434793071297E-2</v>
      </c>
      <c r="P14" s="20"/>
      <c r="Q14" s="20">
        <v>0.17217712695939</v>
      </c>
      <c r="R14" s="20">
        <v>0.10732946294243</v>
      </c>
      <c r="S14" s="20">
        <v>6.5866616119124297E-2</v>
      </c>
      <c r="T14" s="20">
        <v>1.6926619457863602E-2</v>
      </c>
      <c r="U14" s="20">
        <v>4.5758321150577499E-2</v>
      </c>
      <c r="V14" s="20">
        <v>2.9526435067152398E-2</v>
      </c>
      <c r="W14" s="20">
        <v>5.4587098843465402E-2</v>
      </c>
      <c r="X14" s="20">
        <v>3.9700051777179002E-2</v>
      </c>
      <c r="Y14" s="20">
        <v>2.7771540594795498E-2</v>
      </c>
      <c r="Z14" s="20">
        <v>0.26503581939066401</v>
      </c>
      <c r="AA14" s="20"/>
      <c r="AB14" s="20">
        <v>2.7500463018565E-2</v>
      </c>
      <c r="AC14" s="20">
        <v>6.3193011463316698E-2</v>
      </c>
      <c r="AD14" s="20">
        <v>5.0284064741848503E-2</v>
      </c>
      <c r="AE14" s="20"/>
      <c r="AF14" s="20">
        <v>3.3584931289184702E-2</v>
      </c>
      <c r="AG14" s="20">
        <v>5.13995064843948E-2</v>
      </c>
      <c r="AH14" s="20">
        <v>8.1821478360458694E-2</v>
      </c>
      <c r="AI14" s="20">
        <v>0.15885451877675</v>
      </c>
      <c r="AJ14" s="20"/>
      <c r="AK14" s="20">
        <v>3.6386060231723499E-2</v>
      </c>
      <c r="AL14" s="20">
        <v>4.6373625588445502E-2</v>
      </c>
      <c r="AM14" s="20">
        <v>0.101753399477365</v>
      </c>
      <c r="AN14" s="20">
        <v>0.215561932963268</v>
      </c>
      <c r="AO14" s="20"/>
      <c r="AP14" s="20">
        <v>1.40234290394735E-2</v>
      </c>
      <c r="AQ14" s="20">
        <v>5.9821931186884898E-2</v>
      </c>
      <c r="AR14" s="20">
        <v>5.7537579855946E-2</v>
      </c>
      <c r="AS14" s="20"/>
      <c r="AT14" s="20">
        <v>2.10893105284772E-2</v>
      </c>
      <c r="AU14" s="20">
        <v>6.4674694613537601E-2</v>
      </c>
      <c r="AV14" s="20">
        <v>7.3172617954624597E-2</v>
      </c>
      <c r="AW14" s="20"/>
      <c r="AX14" s="20">
        <v>3.7654446545841103E-2</v>
      </c>
      <c r="AY14" s="20">
        <v>5.1358526290684998E-2</v>
      </c>
      <c r="AZ14" s="20">
        <v>6.3578232232000903E-2</v>
      </c>
      <c r="BA14" s="20"/>
      <c r="BB14" s="20">
        <v>1.25524005522626E-2</v>
      </c>
      <c r="BC14" s="20">
        <v>5.4112625023080403E-2</v>
      </c>
      <c r="BD14" s="20"/>
      <c r="BE14" s="20">
        <v>3.0394500359476301E-2</v>
      </c>
      <c r="BF14" s="20">
        <v>0.13899199472425</v>
      </c>
      <c r="BG14" s="20"/>
      <c r="BH14" s="20">
        <v>8.2575214874633707E-2</v>
      </c>
      <c r="BI14" s="20">
        <v>6.5228100590290702E-2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0.25757421553106402</v>
      </c>
      <c r="D9" s="14">
        <v>0.23859287516199301</v>
      </c>
      <c r="E9" s="14">
        <v>0.27659677196835503</v>
      </c>
      <c r="F9" s="14"/>
      <c r="G9" s="14">
        <v>0.28770004847903602</v>
      </c>
      <c r="H9" s="14">
        <v>0.34512268752910202</v>
      </c>
      <c r="I9" s="14">
        <v>0.26257775381760401</v>
      </c>
      <c r="J9" s="14">
        <v>0.26732885609213602</v>
      </c>
      <c r="K9" s="14">
        <v>0.19119072162446299</v>
      </c>
      <c r="L9" s="14">
        <v>0.17192987147250399</v>
      </c>
      <c r="M9" s="14"/>
      <c r="N9" s="14">
        <v>0.22314974002544199</v>
      </c>
      <c r="O9" s="14">
        <v>0.26451696689354298</v>
      </c>
      <c r="P9" s="14"/>
      <c r="Q9" s="14">
        <v>0.25849146944385498</v>
      </c>
      <c r="R9" s="14">
        <v>0.309718314226956</v>
      </c>
      <c r="S9" s="14">
        <v>0.23495448520185699</v>
      </c>
      <c r="T9" s="14">
        <v>0.17040893332327001</v>
      </c>
      <c r="U9" s="14">
        <v>0.31574211260726198</v>
      </c>
      <c r="V9" s="14">
        <v>0.32919036954794301</v>
      </c>
      <c r="W9" s="14">
        <v>0.26279084991348001</v>
      </c>
      <c r="X9" s="14">
        <v>0.21355843622172599</v>
      </c>
      <c r="Y9" s="14">
        <v>0.231477549347018</v>
      </c>
      <c r="Z9" s="14">
        <v>0.16107291159146001</v>
      </c>
      <c r="AA9" s="14"/>
      <c r="AB9" s="14">
        <v>0.36273270947424802</v>
      </c>
      <c r="AC9" s="14">
        <v>0.18656087343628999</v>
      </c>
      <c r="AD9" s="14">
        <v>0.230550543149007</v>
      </c>
      <c r="AE9" s="14"/>
      <c r="AF9" s="14">
        <v>0.35104348480018699</v>
      </c>
      <c r="AG9" s="14">
        <v>0.21215115837960999</v>
      </c>
      <c r="AH9" s="14">
        <v>0.119226713449108</v>
      </c>
      <c r="AI9" s="14">
        <v>0.182419597155806</v>
      </c>
      <c r="AJ9" s="14"/>
      <c r="AK9" s="14">
        <v>0.35855318623943599</v>
      </c>
      <c r="AL9" s="14">
        <v>0.192172141596478</v>
      </c>
      <c r="AM9" s="14">
        <v>0.21525436754671401</v>
      </c>
      <c r="AN9" s="14">
        <v>0.23104582947344501</v>
      </c>
      <c r="AO9" s="14"/>
      <c r="AP9" s="14">
        <v>0.46770494848496103</v>
      </c>
      <c r="AQ9" s="14">
        <v>0.26112368899989302</v>
      </c>
      <c r="AR9" s="14">
        <v>0.199583182712983</v>
      </c>
      <c r="AS9" s="14"/>
      <c r="AT9" s="14">
        <v>0.39159010752761497</v>
      </c>
      <c r="AU9" s="14">
        <v>0.22353600490181599</v>
      </c>
      <c r="AV9" s="14">
        <v>0.18217898674878599</v>
      </c>
      <c r="AW9" s="14"/>
      <c r="AX9" s="14">
        <v>0.41593864812124598</v>
      </c>
      <c r="AY9" s="14">
        <v>0.25761969239490801</v>
      </c>
      <c r="AZ9" s="14">
        <v>0.19878990429281501</v>
      </c>
      <c r="BA9" s="14"/>
      <c r="BB9" s="14">
        <v>0.32694327840436399</v>
      </c>
      <c r="BC9" s="14">
        <v>0.19255326686356899</v>
      </c>
      <c r="BD9" s="14"/>
      <c r="BE9" s="14">
        <v>0.28656018274064399</v>
      </c>
      <c r="BF9" s="14">
        <v>0.204937698294234</v>
      </c>
      <c r="BG9" s="14"/>
      <c r="BH9" s="14">
        <v>0.241306296539535</v>
      </c>
      <c r="BI9" s="14">
        <v>0.26203305687085299</v>
      </c>
    </row>
    <row r="10" spans="2:61" x14ac:dyDescent="0.35">
      <c r="B10" s="15" t="s">
        <v>335</v>
      </c>
      <c r="C10" s="14">
        <v>0.28141586319745099</v>
      </c>
      <c r="D10" s="14">
        <v>0.25065304919362402</v>
      </c>
      <c r="E10" s="14">
        <v>0.31121107115383101</v>
      </c>
      <c r="F10" s="14"/>
      <c r="G10" s="14">
        <v>0.30679136371139099</v>
      </c>
      <c r="H10" s="14">
        <v>0.27072824089888098</v>
      </c>
      <c r="I10" s="14">
        <v>0.30086483876708803</v>
      </c>
      <c r="J10" s="14">
        <v>0.245140381349916</v>
      </c>
      <c r="K10" s="14">
        <v>0.21328101330499999</v>
      </c>
      <c r="L10" s="14">
        <v>0.34176084486686997</v>
      </c>
      <c r="M10" s="14"/>
      <c r="N10" s="14">
        <v>0.332599275171577</v>
      </c>
      <c r="O10" s="14">
        <v>0.27109315826149299</v>
      </c>
      <c r="P10" s="14"/>
      <c r="Q10" s="14">
        <v>0.25868292394354198</v>
      </c>
      <c r="R10" s="14">
        <v>0.24190012150453</v>
      </c>
      <c r="S10" s="14">
        <v>0.26726127388662202</v>
      </c>
      <c r="T10" s="14">
        <v>0.29385962309203401</v>
      </c>
      <c r="U10" s="14">
        <v>0.26650768277574299</v>
      </c>
      <c r="V10" s="14">
        <v>0.30120152482856399</v>
      </c>
      <c r="W10" s="14">
        <v>0.25793117335319499</v>
      </c>
      <c r="X10" s="14">
        <v>0.272229402895177</v>
      </c>
      <c r="Y10" s="14">
        <v>0.30880491912339902</v>
      </c>
      <c r="Z10" s="14">
        <v>0.29144933348353003</v>
      </c>
      <c r="AA10" s="14"/>
      <c r="AB10" s="14">
        <v>0.31011961713641001</v>
      </c>
      <c r="AC10" s="14">
        <v>0.33700955446867498</v>
      </c>
      <c r="AD10" s="14">
        <v>0.25005461826815401</v>
      </c>
      <c r="AE10" s="14"/>
      <c r="AF10" s="14">
        <v>0.312034554602659</v>
      </c>
      <c r="AG10" s="14">
        <v>0.26153852831096203</v>
      </c>
      <c r="AH10" s="14">
        <v>0.327610751251807</v>
      </c>
      <c r="AI10" s="14">
        <v>0.25392106644210899</v>
      </c>
      <c r="AJ10" s="14"/>
      <c r="AK10" s="14">
        <v>0.31994949154410002</v>
      </c>
      <c r="AL10" s="14">
        <v>0.25729409927862601</v>
      </c>
      <c r="AM10" s="14">
        <v>0.26287270926154299</v>
      </c>
      <c r="AN10" s="14">
        <v>0.36381385051697301</v>
      </c>
      <c r="AO10" s="14"/>
      <c r="AP10" s="14">
        <v>0.27486665809871602</v>
      </c>
      <c r="AQ10" s="14">
        <v>0.34332923003273902</v>
      </c>
      <c r="AR10" s="14">
        <v>0.24052322744313501</v>
      </c>
      <c r="AS10" s="14"/>
      <c r="AT10" s="14">
        <v>0.253778317365142</v>
      </c>
      <c r="AU10" s="14">
        <v>0.30379521230495798</v>
      </c>
      <c r="AV10" s="14">
        <v>0.29742524442787899</v>
      </c>
      <c r="AW10" s="14"/>
      <c r="AX10" s="14">
        <v>0.24943370407010801</v>
      </c>
      <c r="AY10" s="14">
        <v>0.31346250335195402</v>
      </c>
      <c r="AZ10" s="14">
        <v>0.24896731729862101</v>
      </c>
      <c r="BA10" s="14"/>
      <c r="BB10" s="14">
        <v>0.28551195775826499</v>
      </c>
      <c r="BC10" s="14">
        <v>0.32131843932695597</v>
      </c>
      <c r="BD10" s="14"/>
      <c r="BE10" s="14">
        <v>0.28931388590642398</v>
      </c>
      <c r="BF10" s="14">
        <v>0.26707359869919001</v>
      </c>
      <c r="BG10" s="14"/>
      <c r="BH10" s="14">
        <v>0.227098365367987</v>
      </c>
      <c r="BI10" s="14">
        <v>0.29630363740643501</v>
      </c>
    </row>
    <row r="11" spans="2:61" x14ac:dyDescent="0.35">
      <c r="B11" s="15" t="s">
        <v>336</v>
      </c>
      <c r="C11" s="14">
        <v>0.16476048577185701</v>
      </c>
      <c r="D11" s="14">
        <v>0.19732258293662899</v>
      </c>
      <c r="E11" s="14">
        <v>0.13117486052049901</v>
      </c>
      <c r="F11" s="14"/>
      <c r="G11" s="14">
        <v>0.16867767939620701</v>
      </c>
      <c r="H11" s="14">
        <v>0.11355327032378899</v>
      </c>
      <c r="I11" s="14">
        <v>0.14438300889922401</v>
      </c>
      <c r="J11" s="14">
        <v>0.16505695070326701</v>
      </c>
      <c r="K11" s="14">
        <v>0.24627179982144201</v>
      </c>
      <c r="L11" s="14">
        <v>0.179268190269329</v>
      </c>
      <c r="M11" s="14"/>
      <c r="N11" s="14">
        <v>0.106793933125998</v>
      </c>
      <c r="O11" s="14">
        <v>0.17645121907858399</v>
      </c>
      <c r="P11" s="14"/>
      <c r="Q11" s="14">
        <v>0.12271996199683199</v>
      </c>
      <c r="R11" s="14">
        <v>0.21054987694858701</v>
      </c>
      <c r="S11" s="14">
        <v>0.16716763528273401</v>
      </c>
      <c r="T11" s="14">
        <v>0.14550750668505</v>
      </c>
      <c r="U11" s="14">
        <v>0.123438140274053</v>
      </c>
      <c r="V11" s="14">
        <v>8.4773774078019906E-2</v>
      </c>
      <c r="W11" s="14">
        <v>0.19803449590733299</v>
      </c>
      <c r="X11" s="14">
        <v>0.232419520474615</v>
      </c>
      <c r="Y11" s="14">
        <v>0.16175845438610301</v>
      </c>
      <c r="Z11" s="14">
        <v>8.5792423322078398E-2</v>
      </c>
      <c r="AA11" s="14"/>
      <c r="AB11" s="14">
        <v>0.12462817067293699</v>
      </c>
      <c r="AC11" s="14">
        <v>0.16482992521739301</v>
      </c>
      <c r="AD11" s="14">
        <v>0.20406461932245201</v>
      </c>
      <c r="AE11" s="14"/>
      <c r="AF11" s="14">
        <v>0.120181025517303</v>
      </c>
      <c r="AG11" s="14">
        <v>0.218708206245459</v>
      </c>
      <c r="AH11" s="14">
        <v>0.18505896382254799</v>
      </c>
      <c r="AI11" s="14">
        <v>0.14064703734505801</v>
      </c>
      <c r="AJ11" s="14"/>
      <c r="AK11" s="14">
        <v>0.13593122208112801</v>
      </c>
      <c r="AL11" s="14">
        <v>0.200475668924705</v>
      </c>
      <c r="AM11" s="14">
        <v>0.15477854114384801</v>
      </c>
      <c r="AN11" s="14">
        <v>0.17911917664093799</v>
      </c>
      <c r="AO11" s="14"/>
      <c r="AP11" s="14">
        <v>0.114807482635418</v>
      </c>
      <c r="AQ11" s="14">
        <v>0.15933035062583001</v>
      </c>
      <c r="AR11" s="14">
        <v>0.197397219840766</v>
      </c>
      <c r="AS11" s="14"/>
      <c r="AT11" s="14">
        <v>0.11896542882153401</v>
      </c>
      <c r="AU11" s="14">
        <v>0.19026327220463601</v>
      </c>
      <c r="AV11" s="14">
        <v>0.14534244317612199</v>
      </c>
      <c r="AW11" s="14"/>
      <c r="AX11" s="14">
        <v>0.15972192096299201</v>
      </c>
      <c r="AY11" s="14">
        <v>0.15772528027207</v>
      </c>
      <c r="AZ11" s="14">
        <v>0.19479867729203301</v>
      </c>
      <c r="BA11" s="14"/>
      <c r="BB11" s="14">
        <v>0.15423937752813</v>
      </c>
      <c r="BC11" s="14">
        <v>0.17315569398758601</v>
      </c>
      <c r="BD11" s="14"/>
      <c r="BE11" s="14">
        <v>0.16798656195211001</v>
      </c>
      <c r="BF11" s="14">
        <v>0.158902153936957</v>
      </c>
      <c r="BG11" s="14"/>
      <c r="BH11" s="14">
        <v>0.17227017567080399</v>
      </c>
      <c r="BI11" s="14">
        <v>0.16270216990565001</v>
      </c>
    </row>
    <row r="12" spans="2:61" x14ac:dyDescent="0.35">
      <c r="B12" s="15" t="s">
        <v>337</v>
      </c>
      <c r="C12" s="14">
        <v>0.133870997091426</v>
      </c>
      <c r="D12" s="14">
        <v>0.14651775167964901</v>
      </c>
      <c r="E12" s="14">
        <v>0.121481270338679</v>
      </c>
      <c r="F12" s="14"/>
      <c r="G12" s="14">
        <v>0.103792590197127</v>
      </c>
      <c r="H12" s="14">
        <v>0.119980024300598</v>
      </c>
      <c r="I12" s="14">
        <v>0.127148104834609</v>
      </c>
      <c r="J12" s="14">
        <v>0.133287607283962</v>
      </c>
      <c r="K12" s="14">
        <v>0.16641950640763201</v>
      </c>
      <c r="L12" s="14">
        <v>0.155117084115617</v>
      </c>
      <c r="M12" s="14"/>
      <c r="N12" s="14">
        <v>0.18169796013349701</v>
      </c>
      <c r="O12" s="14">
        <v>0.124225223032521</v>
      </c>
      <c r="P12" s="14"/>
      <c r="Q12" s="14">
        <v>0.102920882233578</v>
      </c>
      <c r="R12" s="14">
        <v>7.5648813146098601E-2</v>
      </c>
      <c r="S12" s="14">
        <v>0.226963062384586</v>
      </c>
      <c r="T12" s="14">
        <v>0.13336620308979999</v>
      </c>
      <c r="U12" s="14">
        <v>0.14113694901715601</v>
      </c>
      <c r="V12" s="14">
        <v>0.16829134932916401</v>
      </c>
      <c r="W12" s="14">
        <v>0.12317961156271801</v>
      </c>
      <c r="X12" s="14">
        <v>0.162218034374736</v>
      </c>
      <c r="Y12" s="14">
        <v>0.14960261354215701</v>
      </c>
      <c r="Z12" s="14">
        <v>0.163716985817079</v>
      </c>
      <c r="AA12" s="14"/>
      <c r="AB12" s="14">
        <v>0.12147969328901401</v>
      </c>
      <c r="AC12" s="14">
        <v>0.12887849643912999</v>
      </c>
      <c r="AD12" s="14">
        <v>0.149052302737226</v>
      </c>
      <c r="AE12" s="14"/>
      <c r="AF12" s="14">
        <v>0.10627317506907601</v>
      </c>
      <c r="AG12" s="14">
        <v>0.155755613078111</v>
      </c>
      <c r="AH12" s="14">
        <v>0.13657176449753999</v>
      </c>
      <c r="AI12" s="14">
        <v>0.16582460752276901</v>
      </c>
      <c r="AJ12" s="14"/>
      <c r="AK12" s="14">
        <v>8.3082384685068802E-2</v>
      </c>
      <c r="AL12" s="14">
        <v>0.18649195888116499</v>
      </c>
      <c r="AM12" s="14">
        <v>0.125995254415317</v>
      </c>
      <c r="AN12" s="14">
        <v>0</v>
      </c>
      <c r="AO12" s="14"/>
      <c r="AP12" s="14">
        <v>6.7583395243008895E-2</v>
      </c>
      <c r="AQ12" s="14">
        <v>0.136873790574078</v>
      </c>
      <c r="AR12" s="14">
        <v>0.15020677517390199</v>
      </c>
      <c r="AS12" s="14"/>
      <c r="AT12" s="14">
        <v>0.11741980363985501</v>
      </c>
      <c r="AU12" s="14">
        <v>0.15105590773164199</v>
      </c>
      <c r="AV12" s="14">
        <v>0.147538636000414</v>
      </c>
      <c r="AW12" s="14"/>
      <c r="AX12" s="14">
        <v>9.8838750577286194E-2</v>
      </c>
      <c r="AY12" s="14">
        <v>0.120399812941875</v>
      </c>
      <c r="AZ12" s="14">
        <v>0.17512984107316901</v>
      </c>
      <c r="BA12" s="14"/>
      <c r="BB12" s="14">
        <v>0.121838450895427</v>
      </c>
      <c r="BC12" s="14">
        <v>0.151957227405495</v>
      </c>
      <c r="BD12" s="14"/>
      <c r="BE12" s="14">
        <v>0.13478652508589301</v>
      </c>
      <c r="BF12" s="14">
        <v>0.132208461399132</v>
      </c>
      <c r="BG12" s="14"/>
      <c r="BH12" s="14">
        <v>0.13255082014953501</v>
      </c>
      <c r="BI12" s="14">
        <v>0.134232841745767</v>
      </c>
    </row>
    <row r="13" spans="2:61" x14ac:dyDescent="0.35">
      <c r="B13" s="15" t="s">
        <v>338</v>
      </c>
      <c r="C13" s="14">
        <v>9.6986524436851601E-2</v>
      </c>
      <c r="D13" s="14">
        <v>0.11800714370210499</v>
      </c>
      <c r="E13" s="14">
        <v>7.8826826186942797E-2</v>
      </c>
      <c r="F13" s="14"/>
      <c r="G13" s="14">
        <v>5.8106138535631097E-2</v>
      </c>
      <c r="H13" s="14">
        <v>0.10003783586126801</v>
      </c>
      <c r="I13" s="14">
        <v>7.4925761634718799E-2</v>
      </c>
      <c r="J13" s="14">
        <v>0.100964750632993</v>
      </c>
      <c r="K13" s="14">
        <v>9.5604356295223306E-2</v>
      </c>
      <c r="L13" s="14">
        <v>0.145615228138574</v>
      </c>
      <c r="M13" s="14"/>
      <c r="N13" s="14">
        <v>0.138385876153611</v>
      </c>
      <c r="O13" s="14">
        <v>8.8637075351118699E-2</v>
      </c>
      <c r="P13" s="14"/>
      <c r="Q13" s="14">
        <v>9.1061031754565994E-2</v>
      </c>
      <c r="R13" s="14">
        <v>9.1871853101197401E-2</v>
      </c>
      <c r="S13" s="14">
        <v>4.3477514003132101E-2</v>
      </c>
      <c r="T13" s="14">
        <v>0.207409375762452</v>
      </c>
      <c r="U13" s="14">
        <v>7.8397017604430602E-2</v>
      </c>
      <c r="V13" s="14">
        <v>8.5490394658289295E-2</v>
      </c>
      <c r="W13" s="14">
        <v>0.103476770419808</v>
      </c>
      <c r="X13" s="14">
        <v>4.8009280497347102E-2</v>
      </c>
      <c r="Y13" s="14">
        <v>0.125420532335139</v>
      </c>
      <c r="Z13" s="14">
        <v>9.42946940644733E-2</v>
      </c>
      <c r="AA13" s="14"/>
      <c r="AB13" s="14">
        <v>5.6198624293366799E-2</v>
      </c>
      <c r="AC13" s="14">
        <v>0.122638745360252</v>
      </c>
      <c r="AD13" s="14">
        <v>0.116702958687491</v>
      </c>
      <c r="AE13" s="14"/>
      <c r="AF13" s="14">
        <v>7.4449352148264106E-2</v>
      </c>
      <c r="AG13" s="14">
        <v>0.10241047840895701</v>
      </c>
      <c r="AH13" s="14">
        <v>0.15514494120252101</v>
      </c>
      <c r="AI13" s="14">
        <v>0.12878841262073201</v>
      </c>
      <c r="AJ13" s="14"/>
      <c r="AK13" s="14">
        <v>6.5535953681217202E-2</v>
      </c>
      <c r="AL13" s="14">
        <v>0.124891030619177</v>
      </c>
      <c r="AM13" s="14">
        <v>0.15774102757873301</v>
      </c>
      <c r="AN13" s="14">
        <v>8.7013610170906294E-2</v>
      </c>
      <c r="AO13" s="14"/>
      <c r="AP13" s="14">
        <v>5.1581733184676001E-2</v>
      </c>
      <c r="AQ13" s="14">
        <v>5.3296458867726E-2</v>
      </c>
      <c r="AR13" s="14">
        <v>0.16126355006930701</v>
      </c>
      <c r="AS13" s="14"/>
      <c r="AT13" s="14">
        <v>9.3489997721931103E-2</v>
      </c>
      <c r="AU13" s="14">
        <v>8.0555074236841606E-2</v>
      </c>
      <c r="AV13" s="14">
        <v>0.16512607357040601</v>
      </c>
      <c r="AW13" s="14"/>
      <c r="AX13" s="14">
        <v>6.5012642541466603E-2</v>
      </c>
      <c r="AY13" s="14">
        <v>9.1974586478374698E-2</v>
      </c>
      <c r="AZ13" s="14">
        <v>0.12416265075921</v>
      </c>
      <c r="BA13" s="14"/>
      <c r="BB13" s="14">
        <v>9.8914534861550996E-2</v>
      </c>
      <c r="BC13" s="14">
        <v>0.11451654155508501</v>
      </c>
      <c r="BD13" s="14"/>
      <c r="BE13" s="14">
        <v>9.3213039173501905E-2</v>
      </c>
      <c r="BF13" s="14">
        <v>0.10383891341083699</v>
      </c>
      <c r="BG13" s="14"/>
      <c r="BH13" s="14">
        <v>0.13310714529447801</v>
      </c>
      <c r="BI13" s="14">
        <v>8.7086295797730806E-2</v>
      </c>
    </row>
    <row r="14" spans="2:61" x14ac:dyDescent="0.35">
      <c r="B14" s="15" t="s">
        <v>86</v>
      </c>
      <c r="C14" s="20">
        <v>6.5391913971350496E-2</v>
      </c>
      <c r="D14" s="20">
        <v>4.8906597325999501E-2</v>
      </c>
      <c r="E14" s="20">
        <v>8.0709199831692904E-2</v>
      </c>
      <c r="F14" s="20"/>
      <c r="G14" s="20">
        <v>7.4932179680608002E-2</v>
      </c>
      <c r="H14" s="20">
        <v>5.0577941086363501E-2</v>
      </c>
      <c r="I14" s="20">
        <v>9.0100532046755805E-2</v>
      </c>
      <c r="J14" s="20">
        <v>8.8221453937726194E-2</v>
      </c>
      <c r="K14" s="20">
        <v>8.7232602546240004E-2</v>
      </c>
      <c r="L14" s="20">
        <v>6.3087811371045598E-3</v>
      </c>
      <c r="M14" s="20"/>
      <c r="N14" s="20">
        <v>1.73732153898742E-2</v>
      </c>
      <c r="O14" s="20">
        <v>7.5076357382740599E-2</v>
      </c>
      <c r="P14" s="20"/>
      <c r="Q14" s="20">
        <v>0.166123730627627</v>
      </c>
      <c r="R14" s="20">
        <v>7.03110210726305E-2</v>
      </c>
      <c r="S14" s="20">
        <v>6.0176029241069399E-2</v>
      </c>
      <c r="T14" s="20">
        <v>4.9448358047393497E-2</v>
      </c>
      <c r="U14" s="20">
        <v>7.47780977213552E-2</v>
      </c>
      <c r="V14" s="20">
        <v>3.1052587558020001E-2</v>
      </c>
      <c r="W14" s="20">
        <v>5.4587098843465402E-2</v>
      </c>
      <c r="X14" s="20">
        <v>7.1565325536399493E-2</v>
      </c>
      <c r="Y14" s="20">
        <v>2.29359312661831E-2</v>
      </c>
      <c r="Z14" s="20">
        <v>0.203673651721379</v>
      </c>
      <c r="AA14" s="20"/>
      <c r="AB14" s="20">
        <v>2.48411851340237E-2</v>
      </c>
      <c r="AC14" s="20">
        <v>6.0082405078260202E-2</v>
      </c>
      <c r="AD14" s="20">
        <v>4.9574957835669599E-2</v>
      </c>
      <c r="AE14" s="20"/>
      <c r="AF14" s="20">
        <v>3.60184078625111E-2</v>
      </c>
      <c r="AG14" s="20">
        <v>4.9436015576900597E-2</v>
      </c>
      <c r="AH14" s="20">
        <v>7.6386865776474897E-2</v>
      </c>
      <c r="AI14" s="20">
        <v>0.12839927891352601</v>
      </c>
      <c r="AJ14" s="20"/>
      <c r="AK14" s="20">
        <v>3.6947761769050798E-2</v>
      </c>
      <c r="AL14" s="20">
        <v>3.8675100699849897E-2</v>
      </c>
      <c r="AM14" s="20">
        <v>8.3358100053845793E-2</v>
      </c>
      <c r="AN14" s="20">
        <v>0.13900753319773801</v>
      </c>
      <c r="AO14" s="20"/>
      <c r="AP14" s="20">
        <v>2.3455782353220201E-2</v>
      </c>
      <c r="AQ14" s="20">
        <v>4.6046480899733899E-2</v>
      </c>
      <c r="AR14" s="20">
        <v>5.1026044759906498E-2</v>
      </c>
      <c r="AS14" s="20"/>
      <c r="AT14" s="20">
        <v>2.4756344923923399E-2</v>
      </c>
      <c r="AU14" s="20">
        <v>5.0794528620106201E-2</v>
      </c>
      <c r="AV14" s="20">
        <v>6.2388616076392997E-2</v>
      </c>
      <c r="AW14" s="20"/>
      <c r="AX14" s="20">
        <v>1.1054333726900199E-2</v>
      </c>
      <c r="AY14" s="20">
        <v>5.8818124560817801E-2</v>
      </c>
      <c r="AZ14" s="20">
        <v>5.8151609284151702E-2</v>
      </c>
      <c r="BA14" s="20"/>
      <c r="BB14" s="20">
        <v>1.25524005522626E-2</v>
      </c>
      <c r="BC14" s="20">
        <v>4.6498830861309598E-2</v>
      </c>
      <c r="BD14" s="20"/>
      <c r="BE14" s="20">
        <v>2.8139805141426801E-2</v>
      </c>
      <c r="BF14" s="20">
        <v>0.13303917425965001</v>
      </c>
      <c r="BG14" s="20"/>
      <c r="BH14" s="20">
        <v>9.3667196977660502E-2</v>
      </c>
      <c r="BI14" s="20">
        <v>5.7641998273563901E-2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0.29364294559654303</v>
      </c>
      <c r="D9" s="14">
        <v>0.26246275228031801</v>
      </c>
      <c r="E9" s="14">
        <v>0.32390634756991499</v>
      </c>
      <c r="F9" s="14"/>
      <c r="G9" s="14">
        <v>0.251813206649036</v>
      </c>
      <c r="H9" s="14">
        <v>0.34273970429409201</v>
      </c>
      <c r="I9" s="14">
        <v>0.29939510236022898</v>
      </c>
      <c r="J9" s="14">
        <v>0.27272774705424602</v>
      </c>
      <c r="K9" s="14">
        <v>0.27587837012355698</v>
      </c>
      <c r="L9" s="14">
        <v>0.297476916771443</v>
      </c>
      <c r="M9" s="14"/>
      <c r="N9" s="14">
        <v>0.33411149889253899</v>
      </c>
      <c r="O9" s="14">
        <v>0.28548122056205599</v>
      </c>
      <c r="P9" s="14"/>
      <c r="Q9" s="14">
        <v>0.205335546989</v>
      </c>
      <c r="R9" s="14">
        <v>0.28174558055512</v>
      </c>
      <c r="S9" s="14">
        <v>0.31563827179300102</v>
      </c>
      <c r="T9" s="14">
        <v>0.194235264050624</v>
      </c>
      <c r="U9" s="14">
        <v>0.246008048449323</v>
      </c>
      <c r="V9" s="14">
        <v>0.39055482742603798</v>
      </c>
      <c r="W9" s="14">
        <v>0.25904393641419698</v>
      </c>
      <c r="X9" s="14">
        <v>0.30851448744941501</v>
      </c>
      <c r="Y9" s="14">
        <v>0.34676428608681098</v>
      </c>
      <c r="Z9" s="14">
        <v>0.303953631263085</v>
      </c>
      <c r="AA9" s="14"/>
      <c r="AB9" s="14">
        <v>0.40135204265562802</v>
      </c>
      <c r="AC9" s="14">
        <v>0.24630607888034101</v>
      </c>
      <c r="AD9" s="14">
        <v>0.26034176769955603</v>
      </c>
      <c r="AE9" s="14"/>
      <c r="AF9" s="14">
        <v>0.408110115582141</v>
      </c>
      <c r="AG9" s="14">
        <v>0.211047524411346</v>
      </c>
      <c r="AH9" s="14">
        <v>0.19910608611939901</v>
      </c>
      <c r="AI9" s="14">
        <v>0.23867041140955</v>
      </c>
      <c r="AJ9" s="14"/>
      <c r="AK9" s="14">
        <v>0.41020655435625197</v>
      </c>
      <c r="AL9" s="14">
        <v>0.249863704205496</v>
      </c>
      <c r="AM9" s="14">
        <v>0.18888474520927201</v>
      </c>
      <c r="AN9" s="14">
        <v>0.32446706831209499</v>
      </c>
      <c r="AO9" s="14"/>
      <c r="AP9" s="14">
        <v>0.51447359679328497</v>
      </c>
      <c r="AQ9" s="14">
        <v>0.31986895815224797</v>
      </c>
      <c r="AR9" s="14">
        <v>0.21065977760798299</v>
      </c>
      <c r="AS9" s="14"/>
      <c r="AT9" s="14">
        <v>0.44185529411331997</v>
      </c>
      <c r="AU9" s="14">
        <v>0.24656578820083899</v>
      </c>
      <c r="AV9" s="14">
        <v>0.25650932301832702</v>
      </c>
      <c r="AW9" s="14"/>
      <c r="AX9" s="14">
        <v>0.41755983542117098</v>
      </c>
      <c r="AY9" s="14">
        <v>0.31661369510416298</v>
      </c>
      <c r="AZ9" s="14">
        <v>0.223911228118016</v>
      </c>
      <c r="BA9" s="14"/>
      <c r="BB9" s="14">
        <v>0.35136095459397798</v>
      </c>
      <c r="BC9" s="14">
        <v>0.27886926891883701</v>
      </c>
      <c r="BD9" s="14"/>
      <c r="BE9" s="14">
        <v>0.32125842956201101</v>
      </c>
      <c r="BF9" s="14">
        <v>0.24349513140625401</v>
      </c>
      <c r="BG9" s="14"/>
      <c r="BH9" s="14">
        <v>0.24923191477457399</v>
      </c>
      <c r="BI9" s="14">
        <v>0.30581547610119703</v>
      </c>
    </row>
    <row r="10" spans="2:61" x14ac:dyDescent="0.35">
      <c r="B10" s="15" t="s">
        <v>335</v>
      </c>
      <c r="C10" s="14">
        <v>0.33328369096698301</v>
      </c>
      <c r="D10" s="14">
        <v>0.31964698168947903</v>
      </c>
      <c r="E10" s="14">
        <v>0.34455000318394702</v>
      </c>
      <c r="F10" s="14"/>
      <c r="G10" s="14">
        <v>0.29548482410329602</v>
      </c>
      <c r="H10" s="14">
        <v>0.32963890921337202</v>
      </c>
      <c r="I10" s="14">
        <v>0.301924455480517</v>
      </c>
      <c r="J10" s="14">
        <v>0.33521952328625898</v>
      </c>
      <c r="K10" s="14">
        <v>0.364360944940335</v>
      </c>
      <c r="L10" s="14">
        <v>0.37598845089481803</v>
      </c>
      <c r="M10" s="14"/>
      <c r="N10" s="14">
        <v>0.351214313938635</v>
      </c>
      <c r="O10" s="14">
        <v>0.32966743087186001</v>
      </c>
      <c r="P10" s="14"/>
      <c r="Q10" s="14">
        <v>0.35988962558360799</v>
      </c>
      <c r="R10" s="14">
        <v>0.292464783041333</v>
      </c>
      <c r="S10" s="14">
        <v>0.207280675338188</v>
      </c>
      <c r="T10" s="14">
        <v>0.37471701904745502</v>
      </c>
      <c r="U10" s="14">
        <v>0.33991916504328501</v>
      </c>
      <c r="V10" s="14">
        <v>0.43365342398868401</v>
      </c>
      <c r="W10" s="14">
        <v>0.27556532142119899</v>
      </c>
      <c r="X10" s="14">
        <v>0.340418581001456</v>
      </c>
      <c r="Y10" s="14">
        <v>0.359716425690844</v>
      </c>
      <c r="Z10" s="14">
        <v>0.27707637607807301</v>
      </c>
      <c r="AA10" s="14"/>
      <c r="AB10" s="14">
        <v>0.34014239936547302</v>
      </c>
      <c r="AC10" s="14">
        <v>0.40405403081124502</v>
      </c>
      <c r="AD10" s="14">
        <v>0.30657201745914098</v>
      </c>
      <c r="AE10" s="14"/>
      <c r="AF10" s="14">
        <v>0.34507670086987102</v>
      </c>
      <c r="AG10" s="14">
        <v>0.33487865786167897</v>
      </c>
      <c r="AH10" s="14">
        <v>0.35847174288787598</v>
      </c>
      <c r="AI10" s="14">
        <v>0.31066771010703398</v>
      </c>
      <c r="AJ10" s="14"/>
      <c r="AK10" s="14">
        <v>0.32864436347488402</v>
      </c>
      <c r="AL10" s="14">
        <v>0.32333782530364802</v>
      </c>
      <c r="AM10" s="14">
        <v>0.33700096033245303</v>
      </c>
      <c r="AN10" s="14">
        <v>0.27730451989326299</v>
      </c>
      <c r="AO10" s="14"/>
      <c r="AP10" s="14">
        <v>0.29206008515464998</v>
      </c>
      <c r="AQ10" s="14">
        <v>0.37425598210074501</v>
      </c>
      <c r="AR10" s="14">
        <v>0.33024550703480599</v>
      </c>
      <c r="AS10" s="14"/>
      <c r="AT10" s="14">
        <v>0.30610337442156699</v>
      </c>
      <c r="AU10" s="14">
        <v>0.36377138036741402</v>
      </c>
      <c r="AV10" s="14">
        <v>0.31643477127050001</v>
      </c>
      <c r="AW10" s="14"/>
      <c r="AX10" s="14">
        <v>0.33695998397780702</v>
      </c>
      <c r="AY10" s="14">
        <v>0.35441406230828998</v>
      </c>
      <c r="AZ10" s="14">
        <v>0.316715602599418</v>
      </c>
      <c r="BA10" s="14"/>
      <c r="BB10" s="14">
        <v>0.33238114909282401</v>
      </c>
      <c r="BC10" s="14">
        <v>0.33172963453512799</v>
      </c>
      <c r="BD10" s="14"/>
      <c r="BE10" s="14">
        <v>0.34130987242340699</v>
      </c>
      <c r="BF10" s="14">
        <v>0.318708699022696</v>
      </c>
      <c r="BG10" s="14"/>
      <c r="BH10" s="14">
        <v>0.32992138129765902</v>
      </c>
      <c r="BI10" s="14">
        <v>0.33420525969120402</v>
      </c>
    </row>
    <row r="11" spans="2:61" x14ac:dyDescent="0.35">
      <c r="B11" s="15" t="s">
        <v>336</v>
      </c>
      <c r="C11" s="14">
        <v>0.16039011336337899</v>
      </c>
      <c r="D11" s="14">
        <v>0.18448699088353601</v>
      </c>
      <c r="E11" s="14">
        <v>0.13587009145826301</v>
      </c>
      <c r="F11" s="14"/>
      <c r="G11" s="14">
        <v>0.240804913153117</v>
      </c>
      <c r="H11" s="14">
        <v>0.110526286223199</v>
      </c>
      <c r="I11" s="14">
        <v>0.123956389844702</v>
      </c>
      <c r="J11" s="14">
        <v>0.126573647229276</v>
      </c>
      <c r="K11" s="14">
        <v>0.204808719323054</v>
      </c>
      <c r="L11" s="14">
        <v>0.197659024783612</v>
      </c>
      <c r="M11" s="14"/>
      <c r="N11" s="14">
        <v>0.142197572266716</v>
      </c>
      <c r="O11" s="14">
        <v>0.164059197282033</v>
      </c>
      <c r="P11" s="14"/>
      <c r="Q11" s="14">
        <v>0.130433453090185</v>
      </c>
      <c r="R11" s="14">
        <v>0.16944289289193401</v>
      </c>
      <c r="S11" s="14">
        <v>0.183535812976553</v>
      </c>
      <c r="T11" s="14">
        <v>0.20759302152279299</v>
      </c>
      <c r="U11" s="14">
        <v>0.24315798905840999</v>
      </c>
      <c r="V11" s="14">
        <v>8.8666986354269298E-2</v>
      </c>
      <c r="W11" s="14">
        <v>0.150261619196807</v>
      </c>
      <c r="X11" s="14">
        <v>0.196594144245195</v>
      </c>
      <c r="Y11" s="14">
        <v>0.159756883198131</v>
      </c>
      <c r="Z11" s="14">
        <v>0.124048322038496</v>
      </c>
      <c r="AA11" s="14"/>
      <c r="AB11" s="14">
        <v>0.128116523427796</v>
      </c>
      <c r="AC11" s="14">
        <v>0.143602150131136</v>
      </c>
      <c r="AD11" s="14">
        <v>0.186550661771193</v>
      </c>
      <c r="AE11" s="14"/>
      <c r="AF11" s="14">
        <v>0.12877965072756201</v>
      </c>
      <c r="AG11" s="14">
        <v>0.18643411802045401</v>
      </c>
      <c r="AH11" s="14">
        <v>0.16171390732031499</v>
      </c>
      <c r="AI11" s="14">
        <v>0.16923807643869801</v>
      </c>
      <c r="AJ11" s="14"/>
      <c r="AK11" s="14">
        <v>0.13940388329752501</v>
      </c>
      <c r="AL11" s="14">
        <v>0.17807485601643799</v>
      </c>
      <c r="AM11" s="14">
        <v>0.19254173677497</v>
      </c>
      <c r="AN11" s="14">
        <v>0.16735532111021401</v>
      </c>
      <c r="AO11" s="14"/>
      <c r="AP11" s="14">
        <v>0.10596737427433001</v>
      </c>
      <c r="AQ11" s="14">
        <v>0.17242699332435099</v>
      </c>
      <c r="AR11" s="14">
        <v>0.17327476353263799</v>
      </c>
      <c r="AS11" s="14"/>
      <c r="AT11" s="14">
        <v>0.12720109127291501</v>
      </c>
      <c r="AU11" s="14">
        <v>0.18540481922465399</v>
      </c>
      <c r="AV11" s="14">
        <v>0.14712846682216699</v>
      </c>
      <c r="AW11" s="14"/>
      <c r="AX11" s="14">
        <v>0.16490687510031399</v>
      </c>
      <c r="AY11" s="14">
        <v>0.15372563336509401</v>
      </c>
      <c r="AZ11" s="14">
        <v>0.19240454405453999</v>
      </c>
      <c r="BA11" s="14"/>
      <c r="BB11" s="14">
        <v>0.12033484078308899</v>
      </c>
      <c r="BC11" s="14">
        <v>0.21716311196110799</v>
      </c>
      <c r="BD11" s="14"/>
      <c r="BE11" s="14">
        <v>0.16036459051077501</v>
      </c>
      <c r="BF11" s="14">
        <v>0.160436461103349</v>
      </c>
      <c r="BG11" s="14"/>
      <c r="BH11" s="14">
        <v>0.159026193718388</v>
      </c>
      <c r="BI11" s="14">
        <v>0.16076394736761701</v>
      </c>
    </row>
    <row r="12" spans="2:61" x14ac:dyDescent="0.35">
      <c r="B12" s="15" t="s">
        <v>337</v>
      </c>
      <c r="C12" s="14">
        <v>7.4267805022225103E-2</v>
      </c>
      <c r="D12" s="14">
        <v>9.2732268592726694E-2</v>
      </c>
      <c r="E12" s="14">
        <v>5.8233292914940199E-2</v>
      </c>
      <c r="F12" s="14"/>
      <c r="G12" s="14">
        <v>7.3760364468787906E-2</v>
      </c>
      <c r="H12" s="14">
        <v>9.9912782019699498E-2</v>
      </c>
      <c r="I12" s="14">
        <v>7.8027456547156399E-2</v>
      </c>
      <c r="J12" s="14">
        <v>8.69765231035904E-2</v>
      </c>
      <c r="K12" s="14">
        <v>3.4111028888082803E-2</v>
      </c>
      <c r="L12" s="14">
        <v>6.0041559506148499E-2</v>
      </c>
      <c r="M12" s="14"/>
      <c r="N12" s="14">
        <v>7.6776782432041807E-2</v>
      </c>
      <c r="O12" s="14">
        <v>7.3761792771505796E-2</v>
      </c>
      <c r="P12" s="14"/>
      <c r="Q12" s="14">
        <v>4.3160924077187197E-2</v>
      </c>
      <c r="R12" s="14">
        <v>7.90782775509659E-2</v>
      </c>
      <c r="S12" s="14">
        <v>0.12742192393759</v>
      </c>
      <c r="T12" s="14">
        <v>7.9248271399662201E-2</v>
      </c>
      <c r="U12" s="14">
        <v>4.1159353480655199E-2</v>
      </c>
      <c r="V12" s="14">
        <v>4.2354890752452502E-2</v>
      </c>
      <c r="W12" s="14">
        <v>0.13296731773234699</v>
      </c>
      <c r="X12" s="14">
        <v>3.9571502960126202E-2</v>
      </c>
      <c r="Y12" s="14">
        <v>7.1704344302029405E-2</v>
      </c>
      <c r="Z12" s="14">
        <v>6.5351896806756807E-2</v>
      </c>
      <c r="AA12" s="14"/>
      <c r="AB12" s="14">
        <v>6.52622169283366E-2</v>
      </c>
      <c r="AC12" s="14">
        <v>9.3939226356925698E-2</v>
      </c>
      <c r="AD12" s="14">
        <v>8.2179439751134203E-2</v>
      </c>
      <c r="AE12" s="14"/>
      <c r="AF12" s="14">
        <v>4.7302739228771901E-2</v>
      </c>
      <c r="AG12" s="14">
        <v>0.100965444167635</v>
      </c>
      <c r="AH12" s="14">
        <v>0.15349969622787299</v>
      </c>
      <c r="AI12" s="14">
        <v>6.7398174817215703E-2</v>
      </c>
      <c r="AJ12" s="14"/>
      <c r="AK12" s="14">
        <v>5.0420660468688101E-2</v>
      </c>
      <c r="AL12" s="14">
        <v>0.114137699956881</v>
      </c>
      <c r="AM12" s="14">
        <v>8.2851549238605507E-2</v>
      </c>
      <c r="AN12" s="14">
        <v>0.17220726842599801</v>
      </c>
      <c r="AO12" s="14"/>
      <c r="AP12" s="14">
        <v>2.70239870802047E-2</v>
      </c>
      <c r="AQ12" s="14">
        <v>6.9091356870478807E-2</v>
      </c>
      <c r="AR12" s="14">
        <v>9.6962877850330101E-2</v>
      </c>
      <c r="AS12" s="14"/>
      <c r="AT12" s="14">
        <v>5.3037052859120998E-2</v>
      </c>
      <c r="AU12" s="14">
        <v>9.0133592926321907E-2</v>
      </c>
      <c r="AV12" s="14">
        <v>6.9202804559584802E-2</v>
      </c>
      <c r="AW12" s="14"/>
      <c r="AX12" s="14">
        <v>2.8025268891837499E-2</v>
      </c>
      <c r="AY12" s="14">
        <v>8.2813354011435303E-2</v>
      </c>
      <c r="AZ12" s="14">
        <v>9.1378985536893401E-2</v>
      </c>
      <c r="BA12" s="14"/>
      <c r="BB12" s="14">
        <v>0.100828470759076</v>
      </c>
      <c r="BC12" s="14">
        <v>5.0541779710982698E-2</v>
      </c>
      <c r="BD12" s="14"/>
      <c r="BE12" s="14">
        <v>8.5615669745287698E-2</v>
      </c>
      <c r="BF12" s="14">
        <v>5.3660865368360802E-2</v>
      </c>
      <c r="BG12" s="14"/>
      <c r="BH12" s="14">
        <v>5.6062833550681701E-2</v>
      </c>
      <c r="BI12" s="14">
        <v>7.9257569197302896E-2</v>
      </c>
    </row>
    <row r="13" spans="2:61" x14ac:dyDescent="0.35">
      <c r="B13" s="15" t="s">
        <v>338</v>
      </c>
      <c r="C13" s="14">
        <v>6.1234476026820701E-2</v>
      </c>
      <c r="D13" s="14">
        <v>7.6201324930418105E-2</v>
      </c>
      <c r="E13" s="14">
        <v>4.8245155848128198E-2</v>
      </c>
      <c r="F13" s="14"/>
      <c r="G13" s="14">
        <v>6.2042571498152801E-2</v>
      </c>
      <c r="H13" s="14">
        <v>5.7614997218836499E-2</v>
      </c>
      <c r="I13" s="14">
        <v>9.6661089633113206E-2</v>
      </c>
      <c r="J13" s="14">
        <v>6.2358595322089899E-2</v>
      </c>
      <c r="K13" s="14">
        <v>4.5821619725843699E-2</v>
      </c>
      <c r="L13" s="14">
        <v>3.4563101446612801E-2</v>
      </c>
      <c r="M13" s="14"/>
      <c r="N13" s="14">
        <v>7.3970032776976294E-2</v>
      </c>
      <c r="O13" s="14">
        <v>5.86659603797305E-2</v>
      </c>
      <c r="P13" s="14"/>
      <c r="Q13" s="14">
        <v>5.3658415677781901E-2</v>
      </c>
      <c r="R13" s="14">
        <v>6.60595284152595E-2</v>
      </c>
      <c r="S13" s="14">
        <v>8.4383718369493099E-2</v>
      </c>
      <c r="T13" s="14">
        <v>0.11152053781207499</v>
      </c>
      <c r="U13" s="14">
        <v>5.4977346246971301E-2</v>
      </c>
      <c r="V13" s="14">
        <v>3.3580396164843797E-2</v>
      </c>
      <c r="W13" s="14">
        <v>9.3949604605767803E-2</v>
      </c>
      <c r="X13" s="14">
        <v>4.4860077854515699E-2</v>
      </c>
      <c r="Y13" s="14">
        <v>3.5121747575467897E-2</v>
      </c>
      <c r="Z13" s="14">
        <v>6.9723556838769796E-2</v>
      </c>
      <c r="AA13" s="14"/>
      <c r="AB13" s="14">
        <v>3.9712536995797597E-2</v>
      </c>
      <c r="AC13" s="14">
        <v>5.33600279000679E-2</v>
      </c>
      <c r="AD13" s="14">
        <v>8.7893675585825504E-2</v>
      </c>
      <c r="AE13" s="14"/>
      <c r="AF13" s="14">
        <v>3.8814619934952901E-2</v>
      </c>
      <c r="AG13" s="14">
        <v>7.5899498417059993E-2</v>
      </c>
      <c r="AH13" s="14">
        <v>0.109320790387282</v>
      </c>
      <c r="AI13" s="14">
        <v>6.7651864176627996E-2</v>
      </c>
      <c r="AJ13" s="14"/>
      <c r="AK13" s="14">
        <v>3.0238501908927899E-2</v>
      </c>
      <c r="AL13" s="14">
        <v>9.1065711675327898E-2</v>
      </c>
      <c r="AM13" s="14">
        <v>8.4284456740703201E-2</v>
      </c>
      <c r="AN13" s="14">
        <v>0</v>
      </c>
      <c r="AO13" s="14"/>
      <c r="AP13" s="14">
        <v>3.7908984373967003E-2</v>
      </c>
      <c r="AQ13" s="14">
        <v>3.07949102909898E-2</v>
      </c>
      <c r="AR13" s="14">
        <v>9.9265187675185898E-2</v>
      </c>
      <c r="AS13" s="14"/>
      <c r="AT13" s="14">
        <v>3.7447375211996703E-2</v>
      </c>
      <c r="AU13" s="14">
        <v>5.3707234350970801E-2</v>
      </c>
      <c r="AV13" s="14">
        <v>0.121276635751252</v>
      </c>
      <c r="AW13" s="14"/>
      <c r="AX13" s="14">
        <v>4.1493702881969498E-2</v>
      </c>
      <c r="AY13" s="14">
        <v>3.5189653660459098E-2</v>
      </c>
      <c r="AZ13" s="14">
        <v>0.10501535309117201</v>
      </c>
      <c r="BA13" s="14"/>
      <c r="BB13" s="14">
        <v>7.5403566790037402E-2</v>
      </c>
      <c r="BC13" s="14">
        <v>4.7166227280075301E-2</v>
      </c>
      <c r="BD13" s="14"/>
      <c r="BE13" s="14">
        <v>5.3663585983741401E-2</v>
      </c>
      <c r="BF13" s="14">
        <v>7.4982690166764399E-2</v>
      </c>
      <c r="BG13" s="14"/>
      <c r="BH13" s="14">
        <v>8.4156414514187997E-2</v>
      </c>
      <c r="BI13" s="14">
        <v>5.4951847808128701E-2</v>
      </c>
    </row>
    <row r="14" spans="2:61" x14ac:dyDescent="0.35">
      <c r="B14" s="15" t="s">
        <v>86</v>
      </c>
      <c r="C14" s="20">
        <v>7.7180969024050194E-2</v>
      </c>
      <c r="D14" s="20">
        <v>6.4469681623522804E-2</v>
      </c>
      <c r="E14" s="20">
        <v>8.9195109024806402E-2</v>
      </c>
      <c r="F14" s="20"/>
      <c r="G14" s="20">
        <v>7.6094120127609702E-2</v>
      </c>
      <c r="H14" s="20">
        <v>5.9567321030800598E-2</v>
      </c>
      <c r="I14" s="20">
        <v>0.100035506134282</v>
      </c>
      <c r="J14" s="20">
        <v>0.116143964004539</v>
      </c>
      <c r="K14" s="20">
        <v>7.5019316999127394E-2</v>
      </c>
      <c r="L14" s="20">
        <v>3.4270946597366E-2</v>
      </c>
      <c r="M14" s="20"/>
      <c r="N14" s="20">
        <v>2.17297996930924E-2</v>
      </c>
      <c r="O14" s="20">
        <v>8.8364398132814798E-2</v>
      </c>
      <c r="P14" s="20"/>
      <c r="Q14" s="20">
        <v>0.207522034582238</v>
      </c>
      <c r="R14" s="20">
        <v>0.11120893754538801</v>
      </c>
      <c r="S14" s="20">
        <v>8.1739597585175502E-2</v>
      </c>
      <c r="T14" s="20">
        <v>3.26858861673908E-2</v>
      </c>
      <c r="U14" s="20">
        <v>7.47780977213552E-2</v>
      </c>
      <c r="V14" s="20">
        <v>1.1189475313712101E-2</v>
      </c>
      <c r="W14" s="20">
        <v>8.8212200629681797E-2</v>
      </c>
      <c r="X14" s="20">
        <v>7.0041206489291893E-2</v>
      </c>
      <c r="Y14" s="20">
        <v>2.6936313146716202E-2</v>
      </c>
      <c r="Z14" s="20">
        <v>0.15984621697481799</v>
      </c>
      <c r="AA14" s="20"/>
      <c r="AB14" s="20">
        <v>2.5414280626968499E-2</v>
      </c>
      <c r="AC14" s="20">
        <v>5.8738485920283898E-2</v>
      </c>
      <c r="AD14" s="20">
        <v>7.6462437733150701E-2</v>
      </c>
      <c r="AE14" s="20"/>
      <c r="AF14" s="20">
        <v>3.1916173656701803E-2</v>
      </c>
      <c r="AG14" s="20">
        <v>9.0774757121827199E-2</v>
      </c>
      <c r="AH14" s="20">
        <v>1.7887777057255E-2</v>
      </c>
      <c r="AI14" s="20">
        <v>0.14637376305087299</v>
      </c>
      <c r="AJ14" s="20"/>
      <c r="AK14" s="20">
        <v>4.1086036493723298E-2</v>
      </c>
      <c r="AL14" s="20">
        <v>4.3520202842209699E-2</v>
      </c>
      <c r="AM14" s="20">
        <v>0.114436551703996</v>
      </c>
      <c r="AN14" s="20">
        <v>5.8665822258430103E-2</v>
      </c>
      <c r="AO14" s="20"/>
      <c r="AP14" s="20">
        <v>2.2565972323563499E-2</v>
      </c>
      <c r="AQ14" s="20">
        <v>3.3561799261186798E-2</v>
      </c>
      <c r="AR14" s="20">
        <v>8.9591886299057899E-2</v>
      </c>
      <c r="AS14" s="20"/>
      <c r="AT14" s="20">
        <v>3.4355812121080298E-2</v>
      </c>
      <c r="AU14" s="20">
        <v>6.04171849298E-2</v>
      </c>
      <c r="AV14" s="20">
        <v>8.9447998578169596E-2</v>
      </c>
      <c r="AW14" s="20"/>
      <c r="AX14" s="20">
        <v>1.1054333726900199E-2</v>
      </c>
      <c r="AY14" s="20">
        <v>5.7243601550558798E-2</v>
      </c>
      <c r="AZ14" s="20">
        <v>7.0574286599960401E-2</v>
      </c>
      <c r="BA14" s="20"/>
      <c r="BB14" s="20">
        <v>1.9691017980995498E-2</v>
      </c>
      <c r="BC14" s="20">
        <v>7.4529977593869007E-2</v>
      </c>
      <c r="BD14" s="20"/>
      <c r="BE14" s="20">
        <v>3.7787851774778301E-2</v>
      </c>
      <c r="BF14" s="20">
        <v>0.14871615293257601</v>
      </c>
      <c r="BG14" s="20"/>
      <c r="BH14" s="20">
        <v>0.121601262144508</v>
      </c>
      <c r="BI14" s="20">
        <v>6.5005899834550199E-2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0.359136746967405</v>
      </c>
      <c r="D9" s="14">
        <v>0.36255312876500401</v>
      </c>
      <c r="E9" s="14">
        <v>0.358796408437842</v>
      </c>
      <c r="F9" s="14"/>
      <c r="G9" s="14">
        <v>0.37270473564921502</v>
      </c>
      <c r="H9" s="14">
        <v>0.37788684611385898</v>
      </c>
      <c r="I9" s="14">
        <v>0.36931645666236401</v>
      </c>
      <c r="J9" s="14">
        <v>0.44182747231147501</v>
      </c>
      <c r="K9" s="14">
        <v>0.26651112033052798</v>
      </c>
      <c r="L9" s="14">
        <v>0.30616567300540498</v>
      </c>
      <c r="M9" s="14"/>
      <c r="N9" s="14">
        <v>0.37473854750713598</v>
      </c>
      <c r="O9" s="14">
        <v>0.35599016534594702</v>
      </c>
      <c r="P9" s="14"/>
      <c r="Q9" s="14">
        <v>0.28696147009306</v>
      </c>
      <c r="R9" s="14">
        <v>0.30655468438528</v>
      </c>
      <c r="S9" s="14">
        <v>0.36236708145285401</v>
      </c>
      <c r="T9" s="14">
        <v>0.28083699809641</v>
      </c>
      <c r="U9" s="14">
        <v>0.45972036005953798</v>
      </c>
      <c r="V9" s="14">
        <v>0.45566173574107499</v>
      </c>
      <c r="W9" s="14">
        <v>0.35164808698352401</v>
      </c>
      <c r="X9" s="14">
        <v>0.37609827203456497</v>
      </c>
      <c r="Y9" s="14">
        <v>0.38263182122771999</v>
      </c>
      <c r="Z9" s="14">
        <v>0.267738447031381</v>
      </c>
      <c r="AA9" s="14"/>
      <c r="AB9" s="14">
        <v>0.49367120290168298</v>
      </c>
      <c r="AC9" s="14">
        <v>0.29028521223111903</v>
      </c>
      <c r="AD9" s="14">
        <v>0.32538220125662798</v>
      </c>
      <c r="AE9" s="14"/>
      <c r="AF9" s="14">
        <v>0.44715436324885899</v>
      </c>
      <c r="AG9" s="14">
        <v>0.30500534344417701</v>
      </c>
      <c r="AH9" s="14">
        <v>0.25299666782938102</v>
      </c>
      <c r="AI9" s="14">
        <v>0.29789710222974503</v>
      </c>
      <c r="AJ9" s="14"/>
      <c r="AK9" s="14">
        <v>0.42629731289218797</v>
      </c>
      <c r="AL9" s="14">
        <v>0.35294366021802898</v>
      </c>
      <c r="AM9" s="14">
        <v>0.25201148777999</v>
      </c>
      <c r="AN9" s="14">
        <v>7.2717598215868498E-2</v>
      </c>
      <c r="AO9" s="14"/>
      <c r="AP9" s="14">
        <v>0.60367817270936697</v>
      </c>
      <c r="AQ9" s="14">
        <v>0.35639968192518201</v>
      </c>
      <c r="AR9" s="14">
        <v>0.30843723382278998</v>
      </c>
      <c r="AS9" s="14"/>
      <c r="AT9" s="14">
        <v>0.52462064255371299</v>
      </c>
      <c r="AU9" s="14">
        <v>0.29961283525320997</v>
      </c>
      <c r="AV9" s="14">
        <v>0.31270151404512198</v>
      </c>
      <c r="AW9" s="14"/>
      <c r="AX9" s="14">
        <v>0.47616038469456301</v>
      </c>
      <c r="AY9" s="14">
        <v>0.362449707533607</v>
      </c>
      <c r="AZ9" s="14">
        <v>0.317968149820957</v>
      </c>
      <c r="BA9" s="14"/>
      <c r="BB9" s="14">
        <v>0.43789360647665798</v>
      </c>
      <c r="BC9" s="14">
        <v>0.35330675503204301</v>
      </c>
      <c r="BD9" s="14"/>
      <c r="BE9" s="14">
        <v>0.38945434244375698</v>
      </c>
      <c r="BF9" s="14">
        <v>0.30408208464298198</v>
      </c>
      <c r="BG9" s="14"/>
      <c r="BH9" s="14">
        <v>0.38280441198837101</v>
      </c>
      <c r="BI9" s="14">
        <v>0.35264972405644102</v>
      </c>
    </row>
    <row r="10" spans="2:61" x14ac:dyDescent="0.35">
      <c r="B10" s="15" t="s">
        <v>335</v>
      </c>
      <c r="C10" s="14">
        <v>0.29888090068599599</v>
      </c>
      <c r="D10" s="14">
        <v>0.28448651303770101</v>
      </c>
      <c r="E10" s="14">
        <v>0.31056674922208399</v>
      </c>
      <c r="F10" s="14"/>
      <c r="G10" s="14">
        <v>0.29278174766418003</v>
      </c>
      <c r="H10" s="14">
        <v>0.31011417275874997</v>
      </c>
      <c r="I10" s="14">
        <v>0.24586275399461399</v>
      </c>
      <c r="J10" s="14">
        <v>0.24977604940075199</v>
      </c>
      <c r="K10" s="14">
        <v>0.326941229155437</v>
      </c>
      <c r="L10" s="14">
        <v>0.37927499415185201</v>
      </c>
      <c r="M10" s="14"/>
      <c r="N10" s="14">
        <v>0.38564634488768801</v>
      </c>
      <c r="O10" s="14">
        <v>0.28138198756968802</v>
      </c>
      <c r="P10" s="14"/>
      <c r="Q10" s="14">
        <v>0.24022176856285801</v>
      </c>
      <c r="R10" s="14">
        <v>0.26139745966780698</v>
      </c>
      <c r="S10" s="14">
        <v>0.24960674423044499</v>
      </c>
      <c r="T10" s="14">
        <v>0.33205293706752198</v>
      </c>
      <c r="U10" s="14">
        <v>0.25922854276901203</v>
      </c>
      <c r="V10" s="14">
        <v>0.299524342752364</v>
      </c>
      <c r="W10" s="14">
        <v>0.299675071425197</v>
      </c>
      <c r="X10" s="14">
        <v>0.301138063922263</v>
      </c>
      <c r="Y10" s="14">
        <v>0.36748100065001899</v>
      </c>
      <c r="Z10" s="14">
        <v>0.33060998015149801</v>
      </c>
      <c r="AA10" s="14"/>
      <c r="AB10" s="14">
        <v>0.30288066954126702</v>
      </c>
      <c r="AC10" s="14">
        <v>0.33774086478265197</v>
      </c>
      <c r="AD10" s="14">
        <v>0.29293443280540699</v>
      </c>
      <c r="AE10" s="14"/>
      <c r="AF10" s="14">
        <v>0.31843525425424302</v>
      </c>
      <c r="AG10" s="14">
        <v>0.28855573950711599</v>
      </c>
      <c r="AH10" s="14">
        <v>0.31318671347564098</v>
      </c>
      <c r="AI10" s="14">
        <v>0.29617136434749203</v>
      </c>
      <c r="AJ10" s="14"/>
      <c r="AK10" s="14">
        <v>0.32095073802950502</v>
      </c>
      <c r="AL10" s="14">
        <v>0.28570197388596302</v>
      </c>
      <c r="AM10" s="14">
        <v>0.33325833531316901</v>
      </c>
      <c r="AN10" s="14">
        <v>0.53951320039486494</v>
      </c>
      <c r="AO10" s="14"/>
      <c r="AP10" s="14">
        <v>0.25402840035143298</v>
      </c>
      <c r="AQ10" s="14">
        <v>0.32903537631749902</v>
      </c>
      <c r="AR10" s="14">
        <v>0.28736103583619899</v>
      </c>
      <c r="AS10" s="14"/>
      <c r="AT10" s="14">
        <v>0.291294934903572</v>
      </c>
      <c r="AU10" s="14">
        <v>0.336356218780615</v>
      </c>
      <c r="AV10" s="14">
        <v>0.28184478834189602</v>
      </c>
      <c r="AW10" s="14"/>
      <c r="AX10" s="14">
        <v>0.28188811430536098</v>
      </c>
      <c r="AY10" s="14">
        <v>0.33972536794352098</v>
      </c>
      <c r="AZ10" s="14">
        <v>0.26367359734162898</v>
      </c>
      <c r="BA10" s="14"/>
      <c r="BB10" s="14">
        <v>0.30566416393097001</v>
      </c>
      <c r="BC10" s="14">
        <v>0.32676392897837703</v>
      </c>
      <c r="BD10" s="14"/>
      <c r="BE10" s="14">
        <v>0.321802050332334</v>
      </c>
      <c r="BF10" s="14">
        <v>0.25725767384232801</v>
      </c>
      <c r="BG10" s="14"/>
      <c r="BH10" s="14">
        <v>0.27326159823673801</v>
      </c>
      <c r="BI10" s="14">
        <v>0.30590284399151602</v>
      </c>
    </row>
    <row r="11" spans="2:61" x14ac:dyDescent="0.35">
      <c r="B11" s="15" t="s">
        <v>336</v>
      </c>
      <c r="C11" s="14">
        <v>0.14817305350732801</v>
      </c>
      <c r="D11" s="14">
        <v>0.16360526427545599</v>
      </c>
      <c r="E11" s="14">
        <v>0.13542647547924599</v>
      </c>
      <c r="F11" s="14"/>
      <c r="G11" s="14">
        <v>0.143768253744334</v>
      </c>
      <c r="H11" s="14">
        <v>0.126464281804545</v>
      </c>
      <c r="I11" s="14">
        <v>0.123946977346508</v>
      </c>
      <c r="J11" s="14">
        <v>0.12765207627443001</v>
      </c>
      <c r="K11" s="14">
        <v>0.22834096584431801</v>
      </c>
      <c r="L11" s="14">
        <v>0.16168740237641299</v>
      </c>
      <c r="M11" s="14"/>
      <c r="N11" s="14">
        <v>9.3202816033840993E-2</v>
      </c>
      <c r="O11" s="14">
        <v>0.159259487955763</v>
      </c>
      <c r="P11" s="14"/>
      <c r="Q11" s="14">
        <v>0.15327472441505699</v>
      </c>
      <c r="R11" s="14">
        <v>0.150060049668955</v>
      </c>
      <c r="S11" s="14">
        <v>0.207598961175573</v>
      </c>
      <c r="T11" s="14">
        <v>0.23728091356300601</v>
      </c>
      <c r="U11" s="14">
        <v>8.1768185239843902E-2</v>
      </c>
      <c r="V11" s="14">
        <v>0.13033811317875901</v>
      </c>
      <c r="W11" s="14">
        <v>0.13980017787212601</v>
      </c>
      <c r="X11" s="14">
        <v>0.153195105411361</v>
      </c>
      <c r="Y11" s="14">
        <v>0.13172242554975599</v>
      </c>
      <c r="Z11" s="14">
        <v>0.103836205736167</v>
      </c>
      <c r="AA11" s="14"/>
      <c r="AB11" s="14">
        <v>0.105243105213364</v>
      </c>
      <c r="AC11" s="14">
        <v>0.17531179491805199</v>
      </c>
      <c r="AD11" s="14">
        <v>0.178236542832651</v>
      </c>
      <c r="AE11" s="14"/>
      <c r="AF11" s="14">
        <v>0.12799187117112201</v>
      </c>
      <c r="AG11" s="14">
        <v>0.18135587017895599</v>
      </c>
      <c r="AH11" s="14">
        <v>0.18604326095836099</v>
      </c>
      <c r="AI11" s="14">
        <v>0.116625506204899</v>
      </c>
      <c r="AJ11" s="14"/>
      <c r="AK11" s="14">
        <v>0.13685957769029899</v>
      </c>
      <c r="AL11" s="14">
        <v>0.16451404530165301</v>
      </c>
      <c r="AM11" s="14">
        <v>0.13567830511187201</v>
      </c>
      <c r="AN11" s="14">
        <v>8.2911785424854903E-2</v>
      </c>
      <c r="AO11" s="14"/>
      <c r="AP11" s="14">
        <v>9.5448131722802296E-2</v>
      </c>
      <c r="AQ11" s="14">
        <v>0.16120549947512899</v>
      </c>
      <c r="AR11" s="14">
        <v>0.157751258780057</v>
      </c>
      <c r="AS11" s="14"/>
      <c r="AT11" s="14">
        <v>8.7606671792952506E-2</v>
      </c>
      <c r="AU11" s="14">
        <v>0.17053628003628199</v>
      </c>
      <c r="AV11" s="14">
        <v>0.160977442671632</v>
      </c>
      <c r="AW11" s="14"/>
      <c r="AX11" s="14">
        <v>0.13464097666875799</v>
      </c>
      <c r="AY11" s="14">
        <v>0.154410874186728</v>
      </c>
      <c r="AZ11" s="14">
        <v>0.163868839285846</v>
      </c>
      <c r="BA11" s="14"/>
      <c r="BB11" s="14">
        <v>0.104177977062102</v>
      </c>
      <c r="BC11" s="14">
        <v>0.16946234554945799</v>
      </c>
      <c r="BD11" s="14"/>
      <c r="BE11" s="14">
        <v>0.144915305515121</v>
      </c>
      <c r="BF11" s="14">
        <v>0.15408889916827301</v>
      </c>
      <c r="BG11" s="14"/>
      <c r="BH11" s="14">
        <v>0.12727014582811899</v>
      </c>
      <c r="BI11" s="14">
        <v>0.15390228961493299</v>
      </c>
    </row>
    <row r="12" spans="2:61" x14ac:dyDescent="0.35">
      <c r="B12" s="15" t="s">
        <v>337</v>
      </c>
      <c r="C12" s="14">
        <v>6.7768502391923197E-2</v>
      </c>
      <c r="D12" s="14">
        <v>8.0053871749825894E-2</v>
      </c>
      <c r="E12" s="14">
        <v>5.3162527114242998E-2</v>
      </c>
      <c r="F12" s="14"/>
      <c r="G12" s="14">
        <v>7.3269289229030393E-2</v>
      </c>
      <c r="H12" s="14">
        <v>5.7906406709710201E-2</v>
      </c>
      <c r="I12" s="14">
        <v>9.2518723211791096E-2</v>
      </c>
      <c r="J12" s="14">
        <v>5.0829058077737799E-2</v>
      </c>
      <c r="K12" s="14">
        <v>4.3995825842337001E-2</v>
      </c>
      <c r="L12" s="14">
        <v>8.1714267531072401E-2</v>
      </c>
      <c r="M12" s="14"/>
      <c r="N12" s="14">
        <v>7.6395905923321197E-2</v>
      </c>
      <c r="O12" s="14">
        <v>6.6028521847775704E-2</v>
      </c>
      <c r="P12" s="14"/>
      <c r="Q12" s="14">
        <v>8.4176608718442306E-2</v>
      </c>
      <c r="R12" s="14">
        <v>9.6031417530834801E-2</v>
      </c>
      <c r="S12" s="14">
        <v>9.49009748221884E-2</v>
      </c>
      <c r="T12" s="14">
        <v>7.7856183653164907E-2</v>
      </c>
      <c r="U12" s="14">
        <v>2.6047064346693599E-2</v>
      </c>
      <c r="V12" s="14">
        <v>4.57745456281443E-2</v>
      </c>
      <c r="W12" s="14">
        <v>5.3440682987809303E-2</v>
      </c>
      <c r="X12" s="14">
        <v>6.0552559469306703E-2</v>
      </c>
      <c r="Y12" s="14">
        <v>6.2004409947495301E-2</v>
      </c>
      <c r="Z12" s="14">
        <v>5.9353044623794898E-2</v>
      </c>
      <c r="AA12" s="14"/>
      <c r="AB12" s="14">
        <v>3.5579434637293503E-2</v>
      </c>
      <c r="AC12" s="14">
        <v>8.4644857631735002E-2</v>
      </c>
      <c r="AD12" s="14">
        <v>8.6594956865253397E-2</v>
      </c>
      <c r="AE12" s="14"/>
      <c r="AF12" s="14">
        <v>3.54087937903729E-2</v>
      </c>
      <c r="AG12" s="14">
        <v>9.6088619791839996E-2</v>
      </c>
      <c r="AH12" s="14">
        <v>0.120880766710027</v>
      </c>
      <c r="AI12" s="14">
        <v>7.3237572951948299E-2</v>
      </c>
      <c r="AJ12" s="14"/>
      <c r="AK12" s="14">
        <v>3.7836344141783801E-2</v>
      </c>
      <c r="AL12" s="14">
        <v>8.6311973541306306E-2</v>
      </c>
      <c r="AM12" s="14">
        <v>9.2821349982648405E-2</v>
      </c>
      <c r="AN12" s="14">
        <v>8.92954830011434E-2</v>
      </c>
      <c r="AO12" s="14"/>
      <c r="AP12" s="14">
        <v>1.8783987089679901E-2</v>
      </c>
      <c r="AQ12" s="14">
        <v>6.51871266074351E-2</v>
      </c>
      <c r="AR12" s="14">
        <v>9.49497710278909E-2</v>
      </c>
      <c r="AS12" s="14"/>
      <c r="AT12" s="14">
        <v>5.5147600076173198E-2</v>
      </c>
      <c r="AU12" s="14">
        <v>7.2523947336975605E-2</v>
      </c>
      <c r="AV12" s="14">
        <v>7.6391213288654503E-2</v>
      </c>
      <c r="AW12" s="14"/>
      <c r="AX12" s="14">
        <v>5.73542269501571E-2</v>
      </c>
      <c r="AY12" s="14">
        <v>4.5964651007860298E-2</v>
      </c>
      <c r="AZ12" s="14">
        <v>0.107124275681107</v>
      </c>
      <c r="BA12" s="14"/>
      <c r="BB12" s="14">
        <v>8.6386485195621907E-2</v>
      </c>
      <c r="BC12" s="14">
        <v>4.9638651035274602E-2</v>
      </c>
      <c r="BD12" s="14"/>
      <c r="BE12" s="14">
        <v>6.5796779744295E-2</v>
      </c>
      <c r="BF12" s="14">
        <v>7.1349014726658402E-2</v>
      </c>
      <c r="BG12" s="14"/>
      <c r="BH12" s="14">
        <v>7.9505321554616204E-2</v>
      </c>
      <c r="BI12" s="14">
        <v>6.4551581130667002E-2</v>
      </c>
    </row>
    <row r="13" spans="2:61" x14ac:dyDescent="0.35">
      <c r="B13" s="15" t="s">
        <v>338</v>
      </c>
      <c r="C13" s="14">
        <v>4.7260125674941603E-2</v>
      </c>
      <c r="D13" s="14">
        <v>5.79370938361169E-2</v>
      </c>
      <c r="E13" s="14">
        <v>3.8021076237031597E-2</v>
      </c>
      <c r="F13" s="14"/>
      <c r="G13" s="14">
        <v>4.4375770992585599E-2</v>
      </c>
      <c r="H13" s="14">
        <v>5.4334554742113197E-2</v>
      </c>
      <c r="I13" s="14">
        <v>6.06072665576795E-2</v>
      </c>
      <c r="J13" s="14">
        <v>2.4465816004706001E-2</v>
      </c>
      <c r="K13" s="14">
        <v>4.3096025276490903E-2</v>
      </c>
      <c r="L13" s="14">
        <v>5.1895454335454498E-2</v>
      </c>
      <c r="M13" s="14"/>
      <c r="N13" s="14">
        <v>4.81233687917339E-2</v>
      </c>
      <c r="O13" s="14">
        <v>4.7086026222815401E-2</v>
      </c>
      <c r="P13" s="14"/>
      <c r="Q13" s="14">
        <v>5.9554656681296503E-2</v>
      </c>
      <c r="R13" s="14">
        <v>5.0081233638127103E-2</v>
      </c>
      <c r="S13" s="14">
        <v>1.7788389363381299E-2</v>
      </c>
      <c r="T13" s="14">
        <v>5.5046348162033402E-2</v>
      </c>
      <c r="U13" s="14">
        <v>9.8457749863557098E-2</v>
      </c>
      <c r="V13" s="14">
        <v>3.5578818559638598E-2</v>
      </c>
      <c r="W13" s="14">
        <v>8.4503258973228898E-2</v>
      </c>
      <c r="X13" s="14">
        <v>3.7798760328672798E-2</v>
      </c>
      <c r="Y13" s="14">
        <v>3.8021760314941401E-2</v>
      </c>
      <c r="Z13" s="14">
        <v>4.15263330287685E-2</v>
      </c>
      <c r="AA13" s="14"/>
      <c r="AB13" s="14">
        <v>3.4458574313650299E-2</v>
      </c>
      <c r="AC13" s="14">
        <v>3.9969562966323501E-2</v>
      </c>
      <c r="AD13" s="14">
        <v>5.6223123637608501E-2</v>
      </c>
      <c r="AE13" s="14"/>
      <c r="AF13" s="14">
        <v>2.5698338818462799E-2</v>
      </c>
      <c r="AG13" s="14">
        <v>5.6487083637140202E-2</v>
      </c>
      <c r="AH13" s="14">
        <v>8.2162209817025295E-2</v>
      </c>
      <c r="AI13" s="14">
        <v>7.2064614669231003E-2</v>
      </c>
      <c r="AJ13" s="14"/>
      <c r="AK13" s="14">
        <v>2.78714074292323E-2</v>
      </c>
      <c r="AL13" s="14">
        <v>6.2609247521816694E-2</v>
      </c>
      <c r="AM13" s="14">
        <v>8.9626400395774505E-2</v>
      </c>
      <c r="AN13" s="14">
        <v>7.6554399765530398E-2</v>
      </c>
      <c r="AO13" s="14"/>
      <c r="AP13" s="14">
        <v>2.0716578518569999E-2</v>
      </c>
      <c r="AQ13" s="14">
        <v>2.92395354421402E-2</v>
      </c>
      <c r="AR13" s="14">
        <v>7.49455630290147E-2</v>
      </c>
      <c r="AS13" s="14"/>
      <c r="AT13" s="14">
        <v>2.4452169822245899E-2</v>
      </c>
      <c r="AU13" s="14">
        <v>4.8739544122779699E-2</v>
      </c>
      <c r="AV13" s="14">
        <v>7.77484021866158E-2</v>
      </c>
      <c r="AW13" s="14"/>
      <c r="AX13" s="14">
        <v>1.4317974160891299E-2</v>
      </c>
      <c r="AY13" s="14">
        <v>2.97126706347224E-2</v>
      </c>
      <c r="AZ13" s="14">
        <v>8.6366590439818702E-2</v>
      </c>
      <c r="BA13" s="14"/>
      <c r="BB13" s="14">
        <v>5.33253667823851E-2</v>
      </c>
      <c r="BC13" s="14">
        <v>3.5118565656919801E-2</v>
      </c>
      <c r="BD13" s="14"/>
      <c r="BE13" s="14">
        <v>4.2261613528306402E-2</v>
      </c>
      <c r="BF13" s="14">
        <v>5.6337078976603901E-2</v>
      </c>
      <c r="BG13" s="14"/>
      <c r="BH13" s="14">
        <v>3.3488036104360797E-2</v>
      </c>
      <c r="BI13" s="14">
        <v>5.1034890126655401E-2</v>
      </c>
    </row>
    <row r="14" spans="2:61" x14ac:dyDescent="0.35">
      <c r="B14" s="15" t="s">
        <v>86</v>
      </c>
      <c r="C14" s="20">
        <v>7.8780670772406095E-2</v>
      </c>
      <c r="D14" s="20">
        <v>5.1364128335896202E-2</v>
      </c>
      <c r="E14" s="20">
        <v>0.10402676350955301</v>
      </c>
      <c r="F14" s="20"/>
      <c r="G14" s="20">
        <v>7.3100202720655302E-2</v>
      </c>
      <c r="H14" s="20">
        <v>7.3293737871022696E-2</v>
      </c>
      <c r="I14" s="20">
        <v>0.107747822227043</v>
      </c>
      <c r="J14" s="20">
        <v>0.105449527930899</v>
      </c>
      <c r="K14" s="20">
        <v>9.1114833550888702E-2</v>
      </c>
      <c r="L14" s="20">
        <v>1.9262208599802901E-2</v>
      </c>
      <c r="M14" s="20"/>
      <c r="N14" s="20">
        <v>2.189301685628E-2</v>
      </c>
      <c r="O14" s="20">
        <v>9.0253811058011404E-2</v>
      </c>
      <c r="P14" s="20"/>
      <c r="Q14" s="20">
        <v>0.17581077152928601</v>
      </c>
      <c r="R14" s="20">
        <v>0.135875155108995</v>
      </c>
      <c r="S14" s="20">
        <v>6.7737848955558705E-2</v>
      </c>
      <c r="T14" s="20">
        <v>1.6926619457863602E-2</v>
      </c>
      <c r="U14" s="20">
        <v>7.47780977213552E-2</v>
      </c>
      <c r="V14" s="20">
        <v>3.3122444140019199E-2</v>
      </c>
      <c r="W14" s="20">
        <v>7.0932721758114298E-2</v>
      </c>
      <c r="X14" s="20">
        <v>7.1217238833831506E-2</v>
      </c>
      <c r="Y14" s="20">
        <v>1.81385823100675E-2</v>
      </c>
      <c r="Z14" s="20">
        <v>0.196935989428391</v>
      </c>
      <c r="AA14" s="20"/>
      <c r="AB14" s="20">
        <v>2.8167013392742801E-2</v>
      </c>
      <c r="AC14" s="20">
        <v>7.2047707470118197E-2</v>
      </c>
      <c r="AD14" s="20">
        <v>6.0628742602451803E-2</v>
      </c>
      <c r="AE14" s="20"/>
      <c r="AF14" s="20">
        <v>4.53113787169412E-2</v>
      </c>
      <c r="AG14" s="20">
        <v>7.2507343440771199E-2</v>
      </c>
      <c r="AH14" s="20">
        <v>4.4730381209563297E-2</v>
      </c>
      <c r="AI14" s="20">
        <v>0.144003839596684</v>
      </c>
      <c r="AJ14" s="20"/>
      <c r="AK14" s="20">
        <v>5.0184619816991197E-2</v>
      </c>
      <c r="AL14" s="20">
        <v>4.7919099531232197E-2</v>
      </c>
      <c r="AM14" s="20">
        <v>9.6604121416546104E-2</v>
      </c>
      <c r="AN14" s="20">
        <v>0.13900753319773801</v>
      </c>
      <c r="AO14" s="20"/>
      <c r="AP14" s="20">
        <v>7.3447296081477704E-3</v>
      </c>
      <c r="AQ14" s="20">
        <v>5.8932780232614203E-2</v>
      </c>
      <c r="AR14" s="20">
        <v>7.6555137504048507E-2</v>
      </c>
      <c r="AS14" s="20"/>
      <c r="AT14" s="20">
        <v>1.6877980851342698E-2</v>
      </c>
      <c r="AU14" s="20">
        <v>7.2231174470137494E-2</v>
      </c>
      <c r="AV14" s="20">
        <v>9.0336639466080199E-2</v>
      </c>
      <c r="AW14" s="20"/>
      <c r="AX14" s="20">
        <v>3.5638323220270302E-2</v>
      </c>
      <c r="AY14" s="20">
        <v>6.7736728693562398E-2</v>
      </c>
      <c r="AZ14" s="20">
        <v>6.09985474306423E-2</v>
      </c>
      <c r="BA14" s="20"/>
      <c r="BB14" s="20">
        <v>1.25524005522626E-2</v>
      </c>
      <c r="BC14" s="20">
        <v>6.5709753747928298E-2</v>
      </c>
      <c r="BD14" s="20"/>
      <c r="BE14" s="20">
        <v>3.5769908436187201E-2</v>
      </c>
      <c r="BF14" s="20">
        <v>0.15688524864315501</v>
      </c>
      <c r="BG14" s="20"/>
      <c r="BH14" s="20">
        <v>0.103670486287795</v>
      </c>
      <c r="BI14" s="20">
        <v>7.1958671079788594E-2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0.17317420596842101</v>
      </c>
      <c r="D9" s="14">
        <v>0.17293695508757101</v>
      </c>
      <c r="E9" s="14">
        <v>0.17470433536711799</v>
      </c>
      <c r="F9" s="14"/>
      <c r="G9" s="14">
        <v>0.16092691581650001</v>
      </c>
      <c r="H9" s="14">
        <v>0.22259508398792499</v>
      </c>
      <c r="I9" s="14">
        <v>0.20093048442216899</v>
      </c>
      <c r="J9" s="14">
        <v>0.13817747568970001</v>
      </c>
      <c r="K9" s="14">
        <v>0.102924856763245</v>
      </c>
      <c r="L9" s="14">
        <v>0.18416910471808701</v>
      </c>
      <c r="M9" s="14"/>
      <c r="N9" s="14">
        <v>0.18100153238011299</v>
      </c>
      <c r="O9" s="14">
        <v>0.171595585515643</v>
      </c>
      <c r="P9" s="14"/>
      <c r="Q9" s="14">
        <v>0.157999574827902</v>
      </c>
      <c r="R9" s="14">
        <v>0.20094122971647899</v>
      </c>
      <c r="S9" s="14">
        <v>0.18031581735532401</v>
      </c>
      <c r="T9" s="14">
        <v>0.13197427959798</v>
      </c>
      <c r="U9" s="14">
        <v>0.110983073430289</v>
      </c>
      <c r="V9" s="14">
        <v>0.17817255065770499</v>
      </c>
      <c r="W9" s="14">
        <v>0.165141757560997</v>
      </c>
      <c r="X9" s="14">
        <v>0.14455653613173999</v>
      </c>
      <c r="Y9" s="14">
        <v>0.21073969994372699</v>
      </c>
      <c r="Z9" s="14">
        <v>3.9750242113370603E-2</v>
      </c>
      <c r="AA9" s="14"/>
      <c r="AB9" s="14">
        <v>0.249159049146669</v>
      </c>
      <c r="AC9" s="14">
        <v>0.14009728934922999</v>
      </c>
      <c r="AD9" s="14">
        <v>0.143642433411142</v>
      </c>
      <c r="AE9" s="14"/>
      <c r="AF9" s="14">
        <v>0.22334367949953601</v>
      </c>
      <c r="AG9" s="14">
        <v>0.152623100607892</v>
      </c>
      <c r="AH9" s="14">
        <v>0.109735185836087</v>
      </c>
      <c r="AI9" s="14">
        <v>0.118548141999244</v>
      </c>
      <c r="AJ9" s="14"/>
      <c r="AK9" s="14">
        <v>0.238027691450032</v>
      </c>
      <c r="AL9" s="14">
        <v>0.122487360372697</v>
      </c>
      <c r="AM9" s="14">
        <v>9.1324157186706403E-2</v>
      </c>
      <c r="AN9" s="14">
        <v>0.14927199798139901</v>
      </c>
      <c r="AO9" s="14"/>
      <c r="AP9" s="14">
        <v>0.30201385739477099</v>
      </c>
      <c r="AQ9" s="14">
        <v>0.186012692052235</v>
      </c>
      <c r="AR9" s="14">
        <v>0.13783764669040299</v>
      </c>
      <c r="AS9" s="14"/>
      <c r="AT9" s="14">
        <v>0.28357762124462599</v>
      </c>
      <c r="AU9" s="14">
        <v>0.14194004611118</v>
      </c>
      <c r="AV9" s="14">
        <v>8.5807592150337703E-2</v>
      </c>
      <c r="AW9" s="14"/>
      <c r="AX9" s="14">
        <v>0.32158176191905402</v>
      </c>
      <c r="AY9" s="14">
        <v>0.181638767946491</v>
      </c>
      <c r="AZ9" s="14">
        <v>0.101872621705603</v>
      </c>
      <c r="BA9" s="14"/>
      <c r="BB9" s="14">
        <v>0.30132694041111002</v>
      </c>
      <c r="BC9" s="14">
        <v>0.14309830085365699</v>
      </c>
      <c r="BD9" s="14"/>
      <c r="BE9" s="14">
        <v>0.20555166354365501</v>
      </c>
      <c r="BF9" s="14">
        <v>0.114378976144925</v>
      </c>
      <c r="BG9" s="14"/>
      <c r="BH9" s="14">
        <v>0.15313120863176799</v>
      </c>
      <c r="BI9" s="14">
        <v>0.17866775097220999</v>
      </c>
    </row>
    <row r="10" spans="2:61" x14ac:dyDescent="0.35">
      <c r="B10" s="15" t="s">
        <v>335</v>
      </c>
      <c r="C10" s="14">
        <v>0.26119906451687802</v>
      </c>
      <c r="D10" s="14">
        <v>0.244458139432222</v>
      </c>
      <c r="E10" s="14">
        <v>0.27674634777607998</v>
      </c>
      <c r="F10" s="14"/>
      <c r="G10" s="14">
        <v>0.32146145853909103</v>
      </c>
      <c r="H10" s="14">
        <v>0.25115393734723301</v>
      </c>
      <c r="I10" s="14">
        <v>0.25781580641962598</v>
      </c>
      <c r="J10" s="14">
        <v>0.22310030092010499</v>
      </c>
      <c r="K10" s="14">
        <v>0.26643794607994598</v>
      </c>
      <c r="L10" s="14">
        <v>0.26503761764417</v>
      </c>
      <c r="M10" s="14"/>
      <c r="N10" s="14">
        <v>0.31853357131732701</v>
      </c>
      <c r="O10" s="14">
        <v>0.24963580264115701</v>
      </c>
      <c r="P10" s="14"/>
      <c r="Q10" s="14">
        <v>0.18861769397651501</v>
      </c>
      <c r="R10" s="14">
        <v>0.248033834860484</v>
      </c>
      <c r="S10" s="14">
        <v>0.212674513187255</v>
      </c>
      <c r="T10" s="14">
        <v>0.26341001242505302</v>
      </c>
      <c r="U10" s="14">
        <v>0.31020573224327302</v>
      </c>
      <c r="V10" s="14">
        <v>0.37143781914779</v>
      </c>
      <c r="W10" s="14">
        <v>0.26301410741780301</v>
      </c>
      <c r="X10" s="14">
        <v>0.263317808382587</v>
      </c>
      <c r="Y10" s="14">
        <v>0.24082039947564499</v>
      </c>
      <c r="Z10" s="14">
        <v>0.26056807554738198</v>
      </c>
      <c r="AA10" s="14"/>
      <c r="AB10" s="14">
        <v>0.32237471758502301</v>
      </c>
      <c r="AC10" s="14">
        <v>0.272846798757575</v>
      </c>
      <c r="AD10" s="14">
        <v>0.22529403715618401</v>
      </c>
      <c r="AE10" s="14"/>
      <c r="AF10" s="14">
        <v>0.33176631449630201</v>
      </c>
      <c r="AG10" s="14">
        <v>0.222128639609389</v>
      </c>
      <c r="AH10" s="14">
        <v>0.207849442542724</v>
      </c>
      <c r="AI10" s="14">
        <v>0.215194815832807</v>
      </c>
      <c r="AJ10" s="14"/>
      <c r="AK10" s="14">
        <v>0.31266011072972999</v>
      </c>
      <c r="AL10" s="14">
        <v>0.24755600182967899</v>
      </c>
      <c r="AM10" s="14">
        <v>0.257009483708736</v>
      </c>
      <c r="AN10" s="14">
        <v>0.256939005766668</v>
      </c>
      <c r="AO10" s="14"/>
      <c r="AP10" s="14">
        <v>0.35213190514214299</v>
      </c>
      <c r="AQ10" s="14">
        <v>0.30722082305332499</v>
      </c>
      <c r="AR10" s="14">
        <v>0.19908533910565801</v>
      </c>
      <c r="AS10" s="14"/>
      <c r="AT10" s="14">
        <v>0.265133790752553</v>
      </c>
      <c r="AU10" s="14">
        <v>0.27316948441349198</v>
      </c>
      <c r="AV10" s="14">
        <v>0.230064492041712</v>
      </c>
      <c r="AW10" s="14"/>
      <c r="AX10" s="14">
        <v>0.30494867587279001</v>
      </c>
      <c r="AY10" s="14">
        <v>0.279512045245639</v>
      </c>
      <c r="AZ10" s="14">
        <v>0.23435230519754899</v>
      </c>
      <c r="BA10" s="14"/>
      <c r="BB10" s="14">
        <v>0.28023984144006803</v>
      </c>
      <c r="BC10" s="14">
        <v>0.25597931752046399</v>
      </c>
      <c r="BD10" s="14"/>
      <c r="BE10" s="14">
        <v>0.26393746921229</v>
      </c>
      <c r="BF10" s="14">
        <v>0.256226310462847</v>
      </c>
      <c r="BG10" s="14"/>
      <c r="BH10" s="14">
        <v>0.246752542964915</v>
      </c>
      <c r="BI10" s="14">
        <v>0.26515868267981502</v>
      </c>
    </row>
    <row r="11" spans="2:61" x14ac:dyDescent="0.35">
      <c r="B11" s="15" t="s">
        <v>336</v>
      </c>
      <c r="C11" s="14">
        <v>0.235192142236197</v>
      </c>
      <c r="D11" s="14">
        <v>0.25146652622334298</v>
      </c>
      <c r="E11" s="14">
        <v>0.21623474924448699</v>
      </c>
      <c r="F11" s="14"/>
      <c r="G11" s="14">
        <v>0.19331295342009699</v>
      </c>
      <c r="H11" s="14">
        <v>0.215541255435373</v>
      </c>
      <c r="I11" s="14">
        <v>0.180230436427434</v>
      </c>
      <c r="J11" s="14">
        <v>0.243749390339905</v>
      </c>
      <c r="K11" s="14">
        <v>0.328038364773382</v>
      </c>
      <c r="L11" s="14">
        <v>0.271350290631518</v>
      </c>
      <c r="M11" s="14"/>
      <c r="N11" s="14">
        <v>0.203214562820657</v>
      </c>
      <c r="O11" s="14">
        <v>0.24164140195025499</v>
      </c>
      <c r="P11" s="14"/>
      <c r="Q11" s="14">
        <v>0.25030962945527002</v>
      </c>
      <c r="R11" s="14">
        <v>0.21962442643374</v>
      </c>
      <c r="S11" s="14">
        <v>0.20071587638428001</v>
      </c>
      <c r="T11" s="14">
        <v>0.20378854266247101</v>
      </c>
      <c r="U11" s="14">
        <v>0.18183033289995201</v>
      </c>
      <c r="V11" s="14">
        <v>0.239758917365787</v>
      </c>
      <c r="W11" s="14">
        <v>0.228118334513779</v>
      </c>
      <c r="X11" s="14">
        <v>0.24831498989453901</v>
      </c>
      <c r="Y11" s="14">
        <v>0.25779339629201198</v>
      </c>
      <c r="Z11" s="14">
        <v>0.26349072619751202</v>
      </c>
      <c r="AA11" s="14"/>
      <c r="AB11" s="14">
        <v>0.22668455203869001</v>
      </c>
      <c r="AC11" s="14">
        <v>0.24840168049584499</v>
      </c>
      <c r="AD11" s="14">
        <v>0.250919922948598</v>
      </c>
      <c r="AE11" s="14"/>
      <c r="AF11" s="14">
        <v>0.239923446494926</v>
      </c>
      <c r="AG11" s="14">
        <v>0.25432423635159401</v>
      </c>
      <c r="AH11" s="14">
        <v>0.26722795298619201</v>
      </c>
      <c r="AI11" s="14">
        <v>0.177350088348873</v>
      </c>
      <c r="AJ11" s="14"/>
      <c r="AK11" s="14">
        <v>0.24547043838945001</v>
      </c>
      <c r="AL11" s="14">
        <v>0.24613937983332901</v>
      </c>
      <c r="AM11" s="14">
        <v>0.21555278277754999</v>
      </c>
      <c r="AN11" s="14">
        <v>0.100467216082562</v>
      </c>
      <c r="AO11" s="14"/>
      <c r="AP11" s="14">
        <v>0.21071909746693701</v>
      </c>
      <c r="AQ11" s="14">
        <v>0.25135034949481</v>
      </c>
      <c r="AR11" s="14">
        <v>0.233859846346718</v>
      </c>
      <c r="AS11" s="14"/>
      <c r="AT11" s="14">
        <v>0.21279814066806499</v>
      </c>
      <c r="AU11" s="14">
        <v>0.25576020233435898</v>
      </c>
      <c r="AV11" s="14">
        <v>0.226531160178956</v>
      </c>
      <c r="AW11" s="14"/>
      <c r="AX11" s="14">
        <v>0.183585820791617</v>
      </c>
      <c r="AY11" s="14">
        <v>0.241823215812137</v>
      </c>
      <c r="AZ11" s="14">
        <v>0.26004695659046501</v>
      </c>
      <c r="BA11" s="14"/>
      <c r="BB11" s="14">
        <v>0.165186308779639</v>
      </c>
      <c r="BC11" s="14">
        <v>0.27677744073029298</v>
      </c>
      <c r="BD11" s="14"/>
      <c r="BE11" s="14">
        <v>0.24581415105127299</v>
      </c>
      <c r="BF11" s="14">
        <v>0.215903306847611</v>
      </c>
      <c r="BG11" s="14"/>
      <c r="BH11" s="14">
        <v>0.25094315962802899</v>
      </c>
      <c r="BI11" s="14">
        <v>0.23087497742077001</v>
      </c>
    </row>
    <row r="12" spans="2:61" x14ac:dyDescent="0.35">
      <c r="B12" s="15" t="s">
        <v>337</v>
      </c>
      <c r="C12" s="14">
        <v>0.12801690557063999</v>
      </c>
      <c r="D12" s="14">
        <v>0.12941782339331601</v>
      </c>
      <c r="E12" s="14">
        <v>0.12773096417385801</v>
      </c>
      <c r="F12" s="14"/>
      <c r="G12" s="14">
        <v>0.161642831837774</v>
      </c>
      <c r="H12" s="14">
        <v>0.10665234174169699</v>
      </c>
      <c r="I12" s="14">
        <v>0.124706068165507</v>
      </c>
      <c r="J12" s="14">
        <v>0.17754475792969401</v>
      </c>
      <c r="K12" s="14">
        <v>0.10311266539088899</v>
      </c>
      <c r="L12" s="14">
        <v>0.10101803149720499</v>
      </c>
      <c r="M12" s="14"/>
      <c r="N12" s="14">
        <v>0.114178261204535</v>
      </c>
      <c r="O12" s="14">
        <v>0.13080789266968601</v>
      </c>
      <c r="P12" s="14"/>
      <c r="Q12" s="14">
        <v>0.11647634779377</v>
      </c>
      <c r="R12" s="14">
        <v>0.14150645058544101</v>
      </c>
      <c r="S12" s="14">
        <v>0.22602755924536</v>
      </c>
      <c r="T12" s="14">
        <v>0.203282735961336</v>
      </c>
      <c r="U12" s="14">
        <v>0.118390108767865</v>
      </c>
      <c r="V12" s="14">
        <v>9.2766914897315006E-2</v>
      </c>
      <c r="W12" s="14">
        <v>0.114945705772835</v>
      </c>
      <c r="X12" s="14">
        <v>8.1459841418116893E-2</v>
      </c>
      <c r="Y12" s="14">
        <v>0.12893660203854199</v>
      </c>
      <c r="Z12" s="14">
        <v>0.10726883184160101</v>
      </c>
      <c r="AA12" s="14"/>
      <c r="AB12" s="14">
        <v>0.118632594544864</v>
      </c>
      <c r="AC12" s="14">
        <v>0.14492217833570201</v>
      </c>
      <c r="AD12" s="14">
        <v>0.122362209085548</v>
      </c>
      <c r="AE12" s="14"/>
      <c r="AF12" s="14">
        <v>9.7122526078776E-2</v>
      </c>
      <c r="AG12" s="14">
        <v>0.133013685501568</v>
      </c>
      <c r="AH12" s="14">
        <v>0.17893550669354299</v>
      </c>
      <c r="AI12" s="14">
        <v>0.19555936985377001</v>
      </c>
      <c r="AJ12" s="14"/>
      <c r="AK12" s="14">
        <v>9.6381771228438204E-2</v>
      </c>
      <c r="AL12" s="14">
        <v>0.14797733737257099</v>
      </c>
      <c r="AM12" s="14">
        <v>0.18458223558383</v>
      </c>
      <c r="AN12" s="14">
        <v>0.17911917664093799</v>
      </c>
      <c r="AO12" s="14"/>
      <c r="AP12" s="14">
        <v>8.1229385277472699E-2</v>
      </c>
      <c r="AQ12" s="14">
        <v>0.132167785074158</v>
      </c>
      <c r="AR12" s="14">
        <v>0.151309136169758</v>
      </c>
      <c r="AS12" s="14"/>
      <c r="AT12" s="14">
        <v>0.10229723205946201</v>
      </c>
      <c r="AU12" s="14">
        <v>0.158919699802126</v>
      </c>
      <c r="AV12" s="14">
        <v>0.12376825053716201</v>
      </c>
      <c r="AW12" s="14"/>
      <c r="AX12" s="14">
        <v>9.5250942424470603E-2</v>
      </c>
      <c r="AY12" s="14">
        <v>0.121084026100489</v>
      </c>
      <c r="AZ12" s="14">
        <v>0.16107051610554399</v>
      </c>
      <c r="BA12" s="14"/>
      <c r="BB12" s="14">
        <v>0.107475182365766</v>
      </c>
      <c r="BC12" s="14">
        <v>0.122017957661978</v>
      </c>
      <c r="BD12" s="14"/>
      <c r="BE12" s="14">
        <v>0.118632302386006</v>
      </c>
      <c r="BF12" s="14">
        <v>0.14505869768049601</v>
      </c>
      <c r="BG12" s="14"/>
      <c r="BH12" s="14">
        <v>0.120903871056823</v>
      </c>
      <c r="BI12" s="14">
        <v>0.12996650295664</v>
      </c>
    </row>
    <row r="13" spans="2:61" x14ac:dyDescent="0.35">
      <c r="B13" s="15" t="s">
        <v>338</v>
      </c>
      <c r="C13" s="14">
        <v>0.11763967426484601</v>
      </c>
      <c r="D13" s="14">
        <v>0.12767153876000101</v>
      </c>
      <c r="E13" s="14">
        <v>0.10951574013999101</v>
      </c>
      <c r="F13" s="14"/>
      <c r="G13" s="14">
        <v>8.3507951393014604E-2</v>
      </c>
      <c r="H13" s="14">
        <v>0.13740729940666499</v>
      </c>
      <c r="I13" s="14">
        <v>0.130926157065549</v>
      </c>
      <c r="J13" s="14">
        <v>0.107337320973885</v>
      </c>
      <c r="K13" s="14">
        <v>0.109804168470109</v>
      </c>
      <c r="L13" s="14">
        <v>0.12187780577886299</v>
      </c>
      <c r="M13" s="14"/>
      <c r="N13" s="14">
        <v>0.165679593556534</v>
      </c>
      <c r="O13" s="14">
        <v>0.10795095104635501</v>
      </c>
      <c r="P13" s="14"/>
      <c r="Q13" s="14">
        <v>0.13123992479297</v>
      </c>
      <c r="R13" s="14">
        <v>7.2229485776740196E-2</v>
      </c>
      <c r="S13" s="14">
        <v>7.8561680716068394E-2</v>
      </c>
      <c r="T13" s="14">
        <v>0.12809336554054601</v>
      </c>
      <c r="U13" s="14">
        <v>0.208925234052287</v>
      </c>
      <c r="V13" s="14">
        <v>0.106674322617691</v>
      </c>
      <c r="W13" s="14">
        <v>0.13979633096835301</v>
      </c>
      <c r="X13" s="14">
        <v>0.15250500161700001</v>
      </c>
      <c r="Y13" s="14">
        <v>0.142839566739561</v>
      </c>
      <c r="Z13" s="14">
        <v>0.111554278195064</v>
      </c>
      <c r="AA13" s="14"/>
      <c r="AB13" s="14">
        <v>4.8156308150432099E-2</v>
      </c>
      <c r="AC13" s="14">
        <v>0.103642322356119</v>
      </c>
      <c r="AD13" s="14">
        <v>0.19018905035701</v>
      </c>
      <c r="AE13" s="14"/>
      <c r="AF13" s="14">
        <v>5.7857821352058698E-2</v>
      </c>
      <c r="AG13" s="14">
        <v>0.16345413490617</v>
      </c>
      <c r="AH13" s="14">
        <v>0.16217467785522599</v>
      </c>
      <c r="AI13" s="14">
        <v>0.15669124000439499</v>
      </c>
      <c r="AJ13" s="14"/>
      <c r="AK13" s="14">
        <v>5.4808247292262399E-2</v>
      </c>
      <c r="AL13" s="14">
        <v>0.188312130967321</v>
      </c>
      <c r="AM13" s="14">
        <v>0.13136577853936501</v>
      </c>
      <c r="AN13" s="14">
        <v>0.17519507033069601</v>
      </c>
      <c r="AO13" s="14"/>
      <c r="AP13" s="14">
        <v>5.3905754718675702E-2</v>
      </c>
      <c r="AQ13" s="14">
        <v>6.7708040530636907E-2</v>
      </c>
      <c r="AR13" s="14">
        <v>0.19829321694902299</v>
      </c>
      <c r="AS13" s="14"/>
      <c r="AT13" s="14">
        <v>0.103726597539553</v>
      </c>
      <c r="AU13" s="14">
        <v>0.10972604743001201</v>
      </c>
      <c r="AV13" s="14">
        <v>0.19358819638462299</v>
      </c>
      <c r="AW13" s="14"/>
      <c r="AX13" s="14">
        <v>6.2914006759291097E-2</v>
      </c>
      <c r="AY13" s="14">
        <v>9.8398090278138797E-2</v>
      </c>
      <c r="AZ13" s="14">
        <v>0.18668811231105301</v>
      </c>
      <c r="BA13" s="14"/>
      <c r="BB13" s="14">
        <v>0.131829586370104</v>
      </c>
      <c r="BC13" s="14">
        <v>0.12831485863186601</v>
      </c>
      <c r="BD13" s="14"/>
      <c r="BE13" s="14">
        <v>0.128820943048543</v>
      </c>
      <c r="BF13" s="14">
        <v>9.73352613464398E-2</v>
      </c>
      <c r="BG13" s="14"/>
      <c r="BH13" s="14">
        <v>0.12597974892388999</v>
      </c>
      <c r="BI13" s="14">
        <v>0.115353759902595</v>
      </c>
    </row>
    <row r="14" spans="2:61" x14ac:dyDescent="0.35">
      <c r="B14" s="15" t="s">
        <v>86</v>
      </c>
      <c r="C14" s="20">
        <v>8.4778007443018097E-2</v>
      </c>
      <c r="D14" s="20">
        <v>7.4049017103547304E-2</v>
      </c>
      <c r="E14" s="20">
        <v>9.5067863298466698E-2</v>
      </c>
      <c r="F14" s="20"/>
      <c r="G14" s="20">
        <v>7.9147888993522597E-2</v>
      </c>
      <c r="H14" s="20">
        <v>6.6650082081107107E-2</v>
      </c>
      <c r="I14" s="20">
        <v>0.10539104749971601</v>
      </c>
      <c r="J14" s="20">
        <v>0.110090754146711</v>
      </c>
      <c r="K14" s="20">
        <v>8.9681998522428794E-2</v>
      </c>
      <c r="L14" s="20">
        <v>5.6547149730155601E-2</v>
      </c>
      <c r="M14" s="20"/>
      <c r="N14" s="20">
        <v>1.7392478720834201E-2</v>
      </c>
      <c r="O14" s="20">
        <v>9.8368366176903893E-2</v>
      </c>
      <c r="P14" s="20"/>
      <c r="Q14" s="20">
        <v>0.15535682915357199</v>
      </c>
      <c r="R14" s="20">
        <v>0.11766457262711599</v>
      </c>
      <c r="S14" s="20">
        <v>0.101704553111712</v>
      </c>
      <c r="T14" s="20">
        <v>6.9451063812613803E-2</v>
      </c>
      <c r="U14" s="20">
        <v>6.9665518606334798E-2</v>
      </c>
      <c r="V14" s="20">
        <v>1.1189475313712101E-2</v>
      </c>
      <c r="W14" s="20">
        <v>8.8983763766233098E-2</v>
      </c>
      <c r="X14" s="20">
        <v>0.10984582255601801</v>
      </c>
      <c r="Y14" s="20">
        <v>1.88703355105127E-2</v>
      </c>
      <c r="Z14" s="20">
        <v>0.21736784610507101</v>
      </c>
      <c r="AA14" s="20"/>
      <c r="AB14" s="20">
        <v>3.4992778534321499E-2</v>
      </c>
      <c r="AC14" s="20">
        <v>9.0089730705528406E-2</v>
      </c>
      <c r="AD14" s="20">
        <v>6.7592347041518397E-2</v>
      </c>
      <c r="AE14" s="20"/>
      <c r="AF14" s="20">
        <v>4.9986212078402002E-2</v>
      </c>
      <c r="AG14" s="20">
        <v>7.4456203023385903E-2</v>
      </c>
      <c r="AH14" s="20">
        <v>7.4077234086228905E-2</v>
      </c>
      <c r="AI14" s="20">
        <v>0.136656343960911</v>
      </c>
      <c r="AJ14" s="20"/>
      <c r="AK14" s="20">
        <v>5.2651740910087799E-2</v>
      </c>
      <c r="AL14" s="20">
        <v>4.7527789624403703E-2</v>
      </c>
      <c r="AM14" s="20">
        <v>0.120165562203813</v>
      </c>
      <c r="AN14" s="20">
        <v>0.13900753319773801</v>
      </c>
      <c r="AO14" s="20"/>
      <c r="AP14" s="20">
        <v>0</v>
      </c>
      <c r="AQ14" s="20">
        <v>5.5540309794834798E-2</v>
      </c>
      <c r="AR14" s="20">
        <v>7.9614814738439704E-2</v>
      </c>
      <c r="AS14" s="20"/>
      <c r="AT14" s="20">
        <v>3.2466617735741603E-2</v>
      </c>
      <c r="AU14" s="20">
        <v>6.04845199088321E-2</v>
      </c>
      <c r="AV14" s="20">
        <v>0.14024030870720899</v>
      </c>
      <c r="AW14" s="20"/>
      <c r="AX14" s="20">
        <v>3.1718792232777099E-2</v>
      </c>
      <c r="AY14" s="20">
        <v>7.7543854617105196E-2</v>
      </c>
      <c r="AZ14" s="20">
        <v>5.5969488089786301E-2</v>
      </c>
      <c r="BA14" s="20"/>
      <c r="BB14" s="20">
        <v>1.3942140633313799E-2</v>
      </c>
      <c r="BC14" s="20">
        <v>7.3812124601742704E-2</v>
      </c>
      <c r="BD14" s="20"/>
      <c r="BE14" s="20">
        <v>3.7243470758232602E-2</v>
      </c>
      <c r="BF14" s="20">
        <v>0.171097447517681</v>
      </c>
      <c r="BG14" s="20"/>
      <c r="BH14" s="20">
        <v>0.102289468794576</v>
      </c>
      <c r="BI14" s="20">
        <v>7.9978326067969299E-2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0.24794409262546199</v>
      </c>
      <c r="D9" s="14">
        <v>0.25848441301054298</v>
      </c>
      <c r="E9" s="14">
        <v>0.24035392067980299</v>
      </c>
      <c r="F9" s="14"/>
      <c r="G9" s="14">
        <v>0.23846845338369899</v>
      </c>
      <c r="H9" s="14">
        <v>0.25593561168601697</v>
      </c>
      <c r="I9" s="14">
        <v>0.228661116775112</v>
      </c>
      <c r="J9" s="14">
        <v>0.30602183294135299</v>
      </c>
      <c r="K9" s="14">
        <v>0.18949483237319201</v>
      </c>
      <c r="L9" s="14">
        <v>0.256510527772566</v>
      </c>
      <c r="M9" s="14"/>
      <c r="N9" s="14">
        <v>0.32989984024149699</v>
      </c>
      <c r="O9" s="14">
        <v>0.23141520234995899</v>
      </c>
      <c r="P9" s="14"/>
      <c r="Q9" s="14">
        <v>0.281777459013833</v>
      </c>
      <c r="R9" s="14">
        <v>0.21651703822202301</v>
      </c>
      <c r="S9" s="14">
        <v>0.273503882265826</v>
      </c>
      <c r="T9" s="14">
        <v>0.209086374326137</v>
      </c>
      <c r="U9" s="14">
        <v>0.31691919437088001</v>
      </c>
      <c r="V9" s="14">
        <v>0.27611907497704102</v>
      </c>
      <c r="W9" s="14">
        <v>0.23374636243157901</v>
      </c>
      <c r="X9" s="14">
        <v>0.24868146598798499</v>
      </c>
      <c r="Y9" s="14">
        <v>0.30004495397176301</v>
      </c>
      <c r="Z9" s="14">
        <v>0.118035162024778</v>
      </c>
      <c r="AA9" s="14"/>
      <c r="AB9" s="14">
        <v>0.41373011994001002</v>
      </c>
      <c r="AC9" s="14">
        <v>0.18907724931957001</v>
      </c>
      <c r="AD9" s="14">
        <v>0.18779787277509699</v>
      </c>
      <c r="AE9" s="14"/>
      <c r="AF9" s="14">
        <v>0.39501657619161501</v>
      </c>
      <c r="AG9" s="14">
        <v>0.15017831053021699</v>
      </c>
      <c r="AH9" s="14">
        <v>0.123455550580596</v>
      </c>
      <c r="AI9" s="14">
        <v>0.13766378359006901</v>
      </c>
      <c r="AJ9" s="14"/>
      <c r="AK9" s="14">
        <v>0.40211000103905398</v>
      </c>
      <c r="AL9" s="14">
        <v>0.140102041714431</v>
      </c>
      <c r="AM9" s="14">
        <v>0.177836449173189</v>
      </c>
      <c r="AN9" s="14">
        <v>0</v>
      </c>
      <c r="AO9" s="14"/>
      <c r="AP9" s="14">
        <v>0.57433668021634898</v>
      </c>
      <c r="AQ9" s="14">
        <v>0.25978063041469801</v>
      </c>
      <c r="AR9" s="14">
        <v>0.15384895986257499</v>
      </c>
      <c r="AS9" s="14"/>
      <c r="AT9" s="14">
        <v>0.44633248863496</v>
      </c>
      <c r="AU9" s="14">
        <v>0.18443549408162899</v>
      </c>
      <c r="AV9" s="14">
        <v>0.136928936553605</v>
      </c>
      <c r="AW9" s="14"/>
      <c r="AX9" s="14">
        <v>0.445175060870238</v>
      </c>
      <c r="AY9" s="14">
        <v>0.25206590344434798</v>
      </c>
      <c r="AZ9" s="14">
        <v>0.16910446048926001</v>
      </c>
      <c r="BA9" s="14"/>
      <c r="BB9" s="14">
        <v>0.360125216395005</v>
      </c>
      <c r="BC9" s="14">
        <v>0.20805258950050201</v>
      </c>
      <c r="BD9" s="14"/>
      <c r="BE9" s="14">
        <v>0.28878345222181201</v>
      </c>
      <c r="BF9" s="14">
        <v>0.17378263236465299</v>
      </c>
      <c r="BG9" s="14"/>
      <c r="BH9" s="14">
        <v>0.23363967905288199</v>
      </c>
      <c r="BI9" s="14">
        <v>0.251864760696902</v>
      </c>
    </row>
    <row r="10" spans="2:61" x14ac:dyDescent="0.35">
      <c r="B10" s="15" t="s">
        <v>335</v>
      </c>
      <c r="C10" s="14">
        <v>0.27867725939316201</v>
      </c>
      <c r="D10" s="14">
        <v>0.26394695592922901</v>
      </c>
      <c r="E10" s="14">
        <v>0.28996172483250199</v>
      </c>
      <c r="F10" s="14"/>
      <c r="G10" s="14">
        <v>0.33207912174005699</v>
      </c>
      <c r="H10" s="14">
        <v>0.28394444439759098</v>
      </c>
      <c r="I10" s="14">
        <v>0.25378330434996899</v>
      </c>
      <c r="J10" s="14">
        <v>0.246269691466829</v>
      </c>
      <c r="K10" s="14">
        <v>0.33589717238571998</v>
      </c>
      <c r="L10" s="14">
        <v>0.24861317834754301</v>
      </c>
      <c r="M10" s="14"/>
      <c r="N10" s="14">
        <v>0.28897898240571002</v>
      </c>
      <c r="O10" s="14">
        <v>0.27659960097046299</v>
      </c>
      <c r="P10" s="14"/>
      <c r="Q10" s="14">
        <v>0.25980790524730402</v>
      </c>
      <c r="R10" s="14">
        <v>0.25988457575007101</v>
      </c>
      <c r="S10" s="14">
        <v>0.28519381608573002</v>
      </c>
      <c r="T10" s="14">
        <v>0.249249593947071</v>
      </c>
      <c r="U10" s="14">
        <v>0.28984608174368098</v>
      </c>
      <c r="V10" s="14">
        <v>0.35352755083593301</v>
      </c>
      <c r="W10" s="14">
        <v>0.27410413208458401</v>
      </c>
      <c r="X10" s="14">
        <v>0.26423041413134701</v>
      </c>
      <c r="Y10" s="14">
        <v>0.28573402457234198</v>
      </c>
      <c r="Z10" s="14">
        <v>0.26015153186829199</v>
      </c>
      <c r="AA10" s="14"/>
      <c r="AB10" s="14">
        <v>0.30863787212789301</v>
      </c>
      <c r="AC10" s="14">
        <v>0.29011936076240602</v>
      </c>
      <c r="AD10" s="14">
        <v>0.26523872680319999</v>
      </c>
      <c r="AE10" s="14"/>
      <c r="AF10" s="14">
        <v>0.29022138405935</v>
      </c>
      <c r="AG10" s="14">
        <v>0.29511989136432998</v>
      </c>
      <c r="AH10" s="14">
        <v>0.34040920426132099</v>
      </c>
      <c r="AI10" s="14">
        <v>0.21534401064543701</v>
      </c>
      <c r="AJ10" s="14"/>
      <c r="AK10" s="14">
        <v>0.29430800062450702</v>
      </c>
      <c r="AL10" s="14">
        <v>0.30076427510729198</v>
      </c>
      <c r="AM10" s="14">
        <v>0.24054422273843801</v>
      </c>
      <c r="AN10" s="14">
        <v>0.42998975103612502</v>
      </c>
      <c r="AO10" s="14"/>
      <c r="AP10" s="14">
        <v>0.25922410258133699</v>
      </c>
      <c r="AQ10" s="14">
        <v>0.34545134941920302</v>
      </c>
      <c r="AR10" s="14">
        <v>0.23871513763755201</v>
      </c>
      <c r="AS10" s="14"/>
      <c r="AT10" s="14">
        <v>0.21302437920933001</v>
      </c>
      <c r="AU10" s="14">
        <v>0.33878613874372399</v>
      </c>
      <c r="AV10" s="14">
        <v>0.28330813562562701</v>
      </c>
      <c r="AW10" s="14"/>
      <c r="AX10" s="14">
        <v>0.24999000098593499</v>
      </c>
      <c r="AY10" s="14">
        <v>0.28422564726245098</v>
      </c>
      <c r="AZ10" s="14">
        <v>0.30062102495841497</v>
      </c>
      <c r="BA10" s="14"/>
      <c r="BB10" s="14">
        <v>0.240119638177135</v>
      </c>
      <c r="BC10" s="14">
        <v>0.30472868901933198</v>
      </c>
      <c r="BD10" s="14"/>
      <c r="BE10" s="14">
        <v>0.28012574740906998</v>
      </c>
      <c r="BF10" s="14">
        <v>0.27604690506117002</v>
      </c>
      <c r="BG10" s="14"/>
      <c r="BH10" s="14">
        <v>0.25731494737935801</v>
      </c>
      <c r="BI10" s="14">
        <v>0.284532412714876</v>
      </c>
    </row>
    <row r="11" spans="2:61" x14ac:dyDescent="0.35">
      <c r="B11" s="15" t="s">
        <v>336</v>
      </c>
      <c r="C11" s="14">
        <v>0.212633994747742</v>
      </c>
      <c r="D11" s="14">
        <v>0.214351118212496</v>
      </c>
      <c r="E11" s="14">
        <v>0.20918001786865001</v>
      </c>
      <c r="F11" s="14"/>
      <c r="G11" s="14">
        <v>0.23454257700533401</v>
      </c>
      <c r="H11" s="14">
        <v>0.186654364703109</v>
      </c>
      <c r="I11" s="14">
        <v>0.209707344240635</v>
      </c>
      <c r="J11" s="14">
        <v>0.188856556357063</v>
      </c>
      <c r="K11" s="14">
        <v>0.21990600603146701</v>
      </c>
      <c r="L11" s="14">
        <v>0.24710976620960801</v>
      </c>
      <c r="M11" s="14"/>
      <c r="N11" s="14">
        <v>0.132514764913407</v>
      </c>
      <c r="O11" s="14">
        <v>0.228792494882398</v>
      </c>
      <c r="P11" s="14"/>
      <c r="Q11" s="14">
        <v>0.232942293422741</v>
      </c>
      <c r="R11" s="14">
        <v>0.23582843180808599</v>
      </c>
      <c r="S11" s="14">
        <v>0.179021383222007</v>
      </c>
      <c r="T11" s="14">
        <v>0.34001322276332102</v>
      </c>
      <c r="U11" s="14">
        <v>0.10215459728955401</v>
      </c>
      <c r="V11" s="14">
        <v>0.16168214815005699</v>
      </c>
      <c r="W11" s="14">
        <v>0.16837647418676799</v>
      </c>
      <c r="X11" s="14">
        <v>0.217989112120173</v>
      </c>
      <c r="Y11" s="14">
        <v>0.193012572349643</v>
      </c>
      <c r="Z11" s="14">
        <v>0.21251196178161899</v>
      </c>
      <c r="AA11" s="14"/>
      <c r="AB11" s="14">
        <v>0.14501537198037601</v>
      </c>
      <c r="AC11" s="14">
        <v>0.281196306422277</v>
      </c>
      <c r="AD11" s="14">
        <v>0.205114103784197</v>
      </c>
      <c r="AE11" s="14"/>
      <c r="AF11" s="14">
        <v>0.17892412429360199</v>
      </c>
      <c r="AG11" s="14">
        <v>0.22785915761362399</v>
      </c>
      <c r="AH11" s="14">
        <v>0.31235528659388401</v>
      </c>
      <c r="AI11" s="14">
        <v>0.23365348346475401</v>
      </c>
      <c r="AJ11" s="14"/>
      <c r="AK11" s="14">
        <v>0.166697154369816</v>
      </c>
      <c r="AL11" s="14">
        <v>0.20002611754614899</v>
      </c>
      <c r="AM11" s="14">
        <v>0.27986500628608502</v>
      </c>
      <c r="AN11" s="14">
        <v>0.27267448450856102</v>
      </c>
      <c r="AO11" s="14"/>
      <c r="AP11" s="14">
        <v>8.6497345489363303E-2</v>
      </c>
      <c r="AQ11" s="14">
        <v>0.22929364604111499</v>
      </c>
      <c r="AR11" s="14">
        <v>0.235184129768366</v>
      </c>
      <c r="AS11" s="14"/>
      <c r="AT11" s="14">
        <v>0.176061979647615</v>
      </c>
      <c r="AU11" s="14">
        <v>0.21461536842458601</v>
      </c>
      <c r="AV11" s="14">
        <v>0.21823140268309299</v>
      </c>
      <c r="AW11" s="14"/>
      <c r="AX11" s="14">
        <v>0.14200877414608401</v>
      </c>
      <c r="AY11" s="14">
        <v>0.25082751095596501</v>
      </c>
      <c r="AZ11" s="14">
        <v>0.18720227461925501</v>
      </c>
      <c r="BA11" s="14"/>
      <c r="BB11" s="14">
        <v>0.18049649512487401</v>
      </c>
      <c r="BC11" s="14">
        <v>0.23471573206828</v>
      </c>
      <c r="BD11" s="14"/>
      <c r="BE11" s="14">
        <v>0.20922005721294001</v>
      </c>
      <c r="BF11" s="14">
        <v>0.21883346984535701</v>
      </c>
      <c r="BG11" s="14"/>
      <c r="BH11" s="14">
        <v>0.242221170740475</v>
      </c>
      <c r="BI11" s="14">
        <v>0.20452450492838001</v>
      </c>
    </row>
    <row r="12" spans="2:61" x14ac:dyDescent="0.35">
      <c r="B12" s="15" t="s">
        <v>337</v>
      </c>
      <c r="C12" s="14">
        <v>9.5791302835053105E-2</v>
      </c>
      <c r="D12" s="14">
        <v>0.11251069305379</v>
      </c>
      <c r="E12" s="14">
        <v>8.1489251830548601E-2</v>
      </c>
      <c r="F12" s="14"/>
      <c r="G12" s="14">
        <v>7.9885102161730004E-2</v>
      </c>
      <c r="H12" s="14">
        <v>0.11001221605321999</v>
      </c>
      <c r="I12" s="14">
        <v>9.8458745208400894E-2</v>
      </c>
      <c r="J12" s="14">
        <v>8.5525955285499097E-2</v>
      </c>
      <c r="K12" s="14">
        <v>0.109903316301522</v>
      </c>
      <c r="L12" s="14">
        <v>8.7614296654209195E-2</v>
      </c>
      <c r="M12" s="14"/>
      <c r="N12" s="14">
        <v>0.10073138992097801</v>
      </c>
      <c r="O12" s="14">
        <v>9.4794982750496803E-2</v>
      </c>
      <c r="P12" s="14"/>
      <c r="Q12" s="14">
        <v>3.5969000387382002E-2</v>
      </c>
      <c r="R12" s="14">
        <v>7.1689618621892201E-2</v>
      </c>
      <c r="S12" s="14">
        <v>0.14162216100346001</v>
      </c>
      <c r="T12" s="14">
        <v>9.4712698189932207E-2</v>
      </c>
      <c r="U12" s="14">
        <v>0.135222674577058</v>
      </c>
      <c r="V12" s="14">
        <v>9.1548077372212405E-2</v>
      </c>
      <c r="W12" s="14">
        <v>0.109987148999545</v>
      </c>
      <c r="X12" s="14">
        <v>0.102518170210118</v>
      </c>
      <c r="Y12" s="14">
        <v>9.9196935708644698E-2</v>
      </c>
      <c r="Z12" s="14">
        <v>8.72181349645684E-2</v>
      </c>
      <c r="AA12" s="14"/>
      <c r="AB12" s="14">
        <v>5.7352161505336598E-2</v>
      </c>
      <c r="AC12" s="14">
        <v>0.112573173238844</v>
      </c>
      <c r="AD12" s="14">
        <v>0.119897512302341</v>
      </c>
      <c r="AE12" s="14"/>
      <c r="AF12" s="14">
        <v>5.9051634365488603E-2</v>
      </c>
      <c r="AG12" s="14">
        <v>0.110614318085486</v>
      </c>
      <c r="AH12" s="14">
        <v>0.114445225763049</v>
      </c>
      <c r="AI12" s="14">
        <v>0.166303122777158</v>
      </c>
      <c r="AJ12" s="14"/>
      <c r="AK12" s="14">
        <v>5.8854871709335101E-2</v>
      </c>
      <c r="AL12" s="14">
        <v>0.134276171383343</v>
      </c>
      <c r="AM12" s="14">
        <v>0.120034828947321</v>
      </c>
      <c r="AN12" s="14">
        <v>8.1773831492046298E-2</v>
      </c>
      <c r="AO12" s="14"/>
      <c r="AP12" s="14">
        <v>3.2318022663760597E-2</v>
      </c>
      <c r="AQ12" s="14">
        <v>6.9420108394400604E-2</v>
      </c>
      <c r="AR12" s="14">
        <v>0.14835943038011201</v>
      </c>
      <c r="AS12" s="14"/>
      <c r="AT12" s="14">
        <v>8.0440799534246807E-2</v>
      </c>
      <c r="AU12" s="14">
        <v>0.111037210430247</v>
      </c>
      <c r="AV12" s="14">
        <v>0.103439832840832</v>
      </c>
      <c r="AW12" s="14"/>
      <c r="AX12" s="14">
        <v>6.7344931519537493E-2</v>
      </c>
      <c r="AY12" s="14">
        <v>9.0020097637277099E-2</v>
      </c>
      <c r="AZ12" s="14">
        <v>0.13442097012114901</v>
      </c>
      <c r="BA12" s="14"/>
      <c r="BB12" s="14">
        <v>9.6976566606691503E-2</v>
      </c>
      <c r="BC12" s="14">
        <v>0.11462717542343601</v>
      </c>
      <c r="BD12" s="14"/>
      <c r="BE12" s="14">
        <v>9.3498665134453596E-2</v>
      </c>
      <c r="BF12" s="14">
        <v>9.9954574771879606E-2</v>
      </c>
      <c r="BG12" s="14"/>
      <c r="BH12" s="14">
        <v>8.8592634537613596E-2</v>
      </c>
      <c r="BI12" s="14">
        <v>9.7764371413324599E-2</v>
      </c>
    </row>
    <row r="13" spans="2:61" x14ac:dyDescent="0.35">
      <c r="B13" s="15" t="s">
        <v>338</v>
      </c>
      <c r="C13" s="14">
        <v>9.3338736052475099E-2</v>
      </c>
      <c r="D13" s="14">
        <v>0.102185649643314</v>
      </c>
      <c r="E13" s="14">
        <v>8.6095265515735805E-2</v>
      </c>
      <c r="F13" s="14"/>
      <c r="G13" s="14">
        <v>5.5009973529252902E-2</v>
      </c>
      <c r="H13" s="14">
        <v>9.1978582956772706E-2</v>
      </c>
      <c r="I13" s="14">
        <v>0.112615410774477</v>
      </c>
      <c r="J13" s="14">
        <v>0.106531730687782</v>
      </c>
      <c r="K13" s="14">
        <v>6.8699732011436296E-2</v>
      </c>
      <c r="L13" s="14">
        <v>0.107620615410866</v>
      </c>
      <c r="M13" s="14"/>
      <c r="N13" s="14">
        <v>0.119132698751744</v>
      </c>
      <c r="O13" s="14">
        <v>8.8136592314807499E-2</v>
      </c>
      <c r="P13" s="14"/>
      <c r="Q13" s="14">
        <v>5.8958645231255401E-2</v>
      </c>
      <c r="R13" s="14">
        <v>8.6467095790496898E-2</v>
      </c>
      <c r="S13" s="14">
        <v>5.5291194404661501E-2</v>
      </c>
      <c r="T13" s="14">
        <v>7.1972967619896994E-2</v>
      </c>
      <c r="U13" s="14">
        <v>0.10261734652623999</v>
      </c>
      <c r="V13" s="14">
        <v>9.64484777515104E-2</v>
      </c>
      <c r="W13" s="14">
        <v>0.12999406829862301</v>
      </c>
      <c r="X13" s="14">
        <v>0.12765001900856099</v>
      </c>
      <c r="Y13" s="14">
        <v>0.112286760076552</v>
      </c>
      <c r="Z13" s="14">
        <v>5.0327493388114798E-2</v>
      </c>
      <c r="AA13" s="14"/>
      <c r="AB13" s="14">
        <v>4.3664112970070099E-2</v>
      </c>
      <c r="AC13" s="14">
        <v>7.4049965375976495E-2</v>
      </c>
      <c r="AD13" s="14">
        <v>0.15595045663148099</v>
      </c>
      <c r="AE13" s="14"/>
      <c r="AF13" s="14">
        <v>3.6616534719631499E-2</v>
      </c>
      <c r="AG13" s="14">
        <v>0.14275908189429101</v>
      </c>
      <c r="AH13" s="14">
        <v>9.2933397688811301E-2</v>
      </c>
      <c r="AI13" s="14">
        <v>0.122982761429255</v>
      </c>
      <c r="AJ13" s="14"/>
      <c r="AK13" s="14">
        <v>3.0284395325236399E-2</v>
      </c>
      <c r="AL13" s="14">
        <v>0.178829763407648</v>
      </c>
      <c r="AM13" s="14">
        <v>0.10044995015793</v>
      </c>
      <c r="AN13" s="14">
        <v>7.6554399765530398E-2</v>
      </c>
      <c r="AO13" s="14"/>
      <c r="AP13" s="14">
        <v>1.3346542346279799E-2</v>
      </c>
      <c r="AQ13" s="14">
        <v>6.2950957763015805E-2</v>
      </c>
      <c r="AR13" s="14">
        <v>0.15882198599538799</v>
      </c>
      <c r="AS13" s="14"/>
      <c r="AT13" s="14">
        <v>6.4955488820846494E-2</v>
      </c>
      <c r="AU13" s="14">
        <v>8.8776098388276395E-2</v>
      </c>
      <c r="AV13" s="14">
        <v>0.173770882260771</v>
      </c>
      <c r="AW13" s="14"/>
      <c r="AX13" s="14">
        <v>5.95615166716068E-2</v>
      </c>
      <c r="AY13" s="14">
        <v>6.33647061613683E-2</v>
      </c>
      <c r="AZ13" s="14">
        <v>0.16465855925255199</v>
      </c>
      <c r="BA13" s="14"/>
      <c r="BB13" s="14">
        <v>9.5185977840238897E-2</v>
      </c>
      <c r="BC13" s="14">
        <v>6.9824833501167402E-2</v>
      </c>
      <c r="BD13" s="14"/>
      <c r="BE13" s="14">
        <v>9.4395770037876706E-2</v>
      </c>
      <c r="BF13" s="14">
        <v>9.1419235240574895E-2</v>
      </c>
      <c r="BG13" s="14"/>
      <c r="BH13" s="14">
        <v>9.6769353362750998E-2</v>
      </c>
      <c r="BI13" s="14">
        <v>9.2398445023731998E-2</v>
      </c>
    </row>
    <row r="14" spans="2:61" x14ac:dyDescent="0.35">
      <c r="B14" s="15" t="s">
        <v>86</v>
      </c>
      <c r="C14" s="20">
        <v>7.1614614346105596E-2</v>
      </c>
      <c r="D14" s="20">
        <v>4.85211701506282E-2</v>
      </c>
      <c r="E14" s="20">
        <v>9.29198192727613E-2</v>
      </c>
      <c r="F14" s="20"/>
      <c r="G14" s="20">
        <v>6.0014772179926297E-2</v>
      </c>
      <c r="H14" s="20">
        <v>7.1474780203290497E-2</v>
      </c>
      <c r="I14" s="20">
        <v>9.6774078651404902E-2</v>
      </c>
      <c r="J14" s="20">
        <v>6.67942332614746E-2</v>
      </c>
      <c r="K14" s="20">
        <v>7.6098940896662207E-2</v>
      </c>
      <c r="L14" s="20">
        <v>5.2531615605207603E-2</v>
      </c>
      <c r="M14" s="20"/>
      <c r="N14" s="20">
        <v>2.8742323766663198E-2</v>
      </c>
      <c r="O14" s="20">
        <v>8.0261126731875507E-2</v>
      </c>
      <c r="P14" s="20"/>
      <c r="Q14" s="20">
        <v>0.130544696697485</v>
      </c>
      <c r="R14" s="20">
        <v>0.129613239807431</v>
      </c>
      <c r="S14" s="20">
        <v>6.53675630183152E-2</v>
      </c>
      <c r="T14" s="20">
        <v>3.4965143153642499E-2</v>
      </c>
      <c r="U14" s="20">
        <v>5.3240105492586898E-2</v>
      </c>
      <c r="V14" s="20">
        <v>2.06746709132457E-2</v>
      </c>
      <c r="W14" s="20">
        <v>8.3791813998900705E-2</v>
      </c>
      <c r="X14" s="20">
        <v>3.8930818541816202E-2</v>
      </c>
      <c r="Y14" s="20">
        <v>9.7247533210545901E-3</v>
      </c>
      <c r="Z14" s="20">
        <v>0.27175571597262799</v>
      </c>
      <c r="AA14" s="20"/>
      <c r="AB14" s="20">
        <v>3.16003614763141E-2</v>
      </c>
      <c r="AC14" s="20">
        <v>5.2983944880926698E-2</v>
      </c>
      <c r="AD14" s="20">
        <v>6.6001327703684207E-2</v>
      </c>
      <c r="AE14" s="20"/>
      <c r="AF14" s="20">
        <v>4.01697463703138E-2</v>
      </c>
      <c r="AG14" s="20">
        <v>7.3469240512052406E-2</v>
      </c>
      <c r="AH14" s="20">
        <v>1.6401335112339099E-2</v>
      </c>
      <c r="AI14" s="20">
        <v>0.124052838093327</v>
      </c>
      <c r="AJ14" s="20"/>
      <c r="AK14" s="20">
        <v>4.77455769320509E-2</v>
      </c>
      <c r="AL14" s="20">
        <v>4.60016308411378E-2</v>
      </c>
      <c r="AM14" s="20">
        <v>8.1269542697035901E-2</v>
      </c>
      <c r="AN14" s="20">
        <v>0.13900753319773801</v>
      </c>
      <c r="AO14" s="20"/>
      <c r="AP14" s="20">
        <v>3.4277306702910799E-2</v>
      </c>
      <c r="AQ14" s="20">
        <v>3.3103307967567698E-2</v>
      </c>
      <c r="AR14" s="20">
        <v>6.5070356356008094E-2</v>
      </c>
      <c r="AS14" s="20"/>
      <c r="AT14" s="20">
        <v>1.91848641530009E-2</v>
      </c>
      <c r="AU14" s="20">
        <v>6.2349689931537701E-2</v>
      </c>
      <c r="AV14" s="20">
        <v>8.4320810036072794E-2</v>
      </c>
      <c r="AW14" s="20"/>
      <c r="AX14" s="20">
        <v>3.5919715806598501E-2</v>
      </c>
      <c r="AY14" s="20">
        <v>5.9496134538590699E-2</v>
      </c>
      <c r="AZ14" s="20">
        <v>4.3992710559368098E-2</v>
      </c>
      <c r="BA14" s="20"/>
      <c r="BB14" s="20">
        <v>2.7096105856055298E-2</v>
      </c>
      <c r="BC14" s="20">
        <v>6.8050980487282101E-2</v>
      </c>
      <c r="BD14" s="20"/>
      <c r="BE14" s="20">
        <v>3.3976307983848E-2</v>
      </c>
      <c r="BF14" s="20">
        <v>0.13996318271636499</v>
      </c>
      <c r="BG14" s="20"/>
      <c r="BH14" s="20">
        <v>8.1462214926920101E-2</v>
      </c>
      <c r="BI14" s="20">
        <v>6.8915505222785695E-2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I19"/>
  <sheetViews>
    <sheetView showGridLines="0" topLeftCell="A3"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0.17781177800567999</v>
      </c>
      <c r="D9" s="14">
        <v>0.162962854793365</v>
      </c>
      <c r="E9" s="14">
        <v>0.19251283124773</v>
      </c>
      <c r="F9" s="14"/>
      <c r="G9" s="14">
        <v>0.24992291029490499</v>
      </c>
      <c r="H9" s="14">
        <v>0.19596729701372001</v>
      </c>
      <c r="I9" s="14">
        <v>0.24356078341950199</v>
      </c>
      <c r="J9" s="14">
        <v>0.15673943402684201</v>
      </c>
      <c r="K9" s="14">
        <v>9.0865588608015094E-2</v>
      </c>
      <c r="L9" s="14">
        <v>0.115852437409799</v>
      </c>
      <c r="M9" s="14"/>
      <c r="N9" s="14">
        <v>0.140125974846948</v>
      </c>
      <c r="O9" s="14">
        <v>0.18541227612172601</v>
      </c>
      <c r="P9" s="14"/>
      <c r="Q9" s="14">
        <v>0.18932675214168601</v>
      </c>
      <c r="R9" s="14">
        <v>0.20435851517267201</v>
      </c>
      <c r="S9" s="14">
        <v>0.133291743568933</v>
      </c>
      <c r="T9" s="14">
        <v>8.9510688914191797E-2</v>
      </c>
      <c r="U9" s="14">
        <v>0.20059990175471901</v>
      </c>
      <c r="V9" s="14">
        <v>0.19962352789382601</v>
      </c>
      <c r="W9" s="14">
        <v>0.143290800395695</v>
      </c>
      <c r="X9" s="14">
        <v>0.128357784247839</v>
      </c>
      <c r="Y9" s="14">
        <v>0.197063862810856</v>
      </c>
      <c r="Z9" s="14">
        <v>0.24094951704744599</v>
      </c>
      <c r="AA9" s="14"/>
      <c r="AB9" s="14">
        <v>0.24008793177118101</v>
      </c>
      <c r="AC9" s="14">
        <v>0.14393982301802399</v>
      </c>
      <c r="AD9" s="14">
        <v>0.15243630929179799</v>
      </c>
      <c r="AE9" s="14"/>
      <c r="AF9" s="14">
        <v>0.21563099016062401</v>
      </c>
      <c r="AG9" s="14">
        <v>0.14644682972902601</v>
      </c>
      <c r="AH9" s="14">
        <v>7.1586826645936602E-2</v>
      </c>
      <c r="AI9" s="14">
        <v>0.19219542896915601</v>
      </c>
      <c r="AJ9" s="14"/>
      <c r="AK9" s="14">
        <v>0.23854664241581999</v>
      </c>
      <c r="AL9" s="14">
        <v>0.15165523407401099</v>
      </c>
      <c r="AM9" s="14">
        <v>0.154274991760674</v>
      </c>
      <c r="AN9" s="14">
        <v>8.1773831492046298E-2</v>
      </c>
      <c r="AO9" s="14"/>
      <c r="AP9" s="14">
        <v>0.30872939221873602</v>
      </c>
      <c r="AQ9" s="14">
        <v>0.18138896622473999</v>
      </c>
      <c r="AR9" s="14">
        <v>0.13780292643105299</v>
      </c>
      <c r="AS9" s="14"/>
      <c r="AT9" s="14">
        <v>0.308289171748096</v>
      </c>
      <c r="AU9" s="14">
        <v>0.12206270534838599</v>
      </c>
      <c r="AV9" s="14">
        <v>0.138472398779693</v>
      </c>
      <c r="AW9" s="14"/>
      <c r="AX9" s="14">
        <v>0.34099622531467499</v>
      </c>
      <c r="AY9" s="14">
        <v>0.16891602050510199</v>
      </c>
      <c r="AZ9" s="14">
        <v>0.117559678947424</v>
      </c>
      <c r="BA9" s="14"/>
      <c r="BB9" s="14">
        <v>0.24572229619876201</v>
      </c>
      <c r="BC9" s="14">
        <v>0.15343270961911201</v>
      </c>
      <c r="BD9" s="14"/>
      <c r="BE9" s="14">
        <v>0.20697552680721401</v>
      </c>
      <c r="BF9" s="14">
        <v>0.124852421659785</v>
      </c>
      <c r="BG9" s="14"/>
      <c r="BH9" s="14">
        <v>0.173090251088862</v>
      </c>
      <c r="BI9" s="14">
        <v>0.17910589186342599</v>
      </c>
    </row>
    <row r="10" spans="2:61" x14ac:dyDescent="0.35">
      <c r="B10" s="15" t="s">
        <v>335</v>
      </c>
      <c r="C10" s="14">
        <v>0.311273820356401</v>
      </c>
      <c r="D10" s="14">
        <v>0.32699457144732302</v>
      </c>
      <c r="E10" s="14">
        <v>0.299508093810883</v>
      </c>
      <c r="F10" s="14"/>
      <c r="G10" s="14">
        <v>0.29496498453682701</v>
      </c>
      <c r="H10" s="14">
        <v>0.33492854112720999</v>
      </c>
      <c r="I10" s="14">
        <v>0.25723057965538798</v>
      </c>
      <c r="J10" s="14">
        <v>0.34451678676427799</v>
      </c>
      <c r="K10" s="14">
        <v>0.34936235250067699</v>
      </c>
      <c r="L10" s="14">
        <v>0.29628403750150201</v>
      </c>
      <c r="M10" s="14"/>
      <c r="N10" s="14">
        <v>0.36362433722929699</v>
      </c>
      <c r="O10" s="14">
        <v>0.30071573291984999</v>
      </c>
      <c r="P10" s="14"/>
      <c r="Q10" s="14">
        <v>0.26527837344551403</v>
      </c>
      <c r="R10" s="14">
        <v>0.26975091827928399</v>
      </c>
      <c r="S10" s="14">
        <v>0.29113080469126601</v>
      </c>
      <c r="T10" s="14">
        <v>0.34326109783074099</v>
      </c>
      <c r="U10" s="14">
        <v>0.21084187492895301</v>
      </c>
      <c r="V10" s="14">
        <v>0.362122046063106</v>
      </c>
      <c r="W10" s="14">
        <v>0.34222327718425499</v>
      </c>
      <c r="X10" s="14">
        <v>0.29775487757108698</v>
      </c>
      <c r="Y10" s="14">
        <v>0.35172918465029301</v>
      </c>
      <c r="Z10" s="14">
        <v>0.233648864760165</v>
      </c>
      <c r="AA10" s="14"/>
      <c r="AB10" s="14">
        <v>0.35604570088424597</v>
      </c>
      <c r="AC10" s="14">
        <v>0.31495880392719799</v>
      </c>
      <c r="AD10" s="14">
        <v>0.31333599689936298</v>
      </c>
      <c r="AE10" s="14"/>
      <c r="AF10" s="14">
        <v>0.35083374145419299</v>
      </c>
      <c r="AG10" s="14">
        <v>0.30974074817595598</v>
      </c>
      <c r="AH10" s="14">
        <v>0.36684624774811597</v>
      </c>
      <c r="AI10" s="14">
        <v>0.23570325511821499</v>
      </c>
      <c r="AJ10" s="14"/>
      <c r="AK10" s="14">
        <v>0.34901667337764503</v>
      </c>
      <c r="AL10" s="14">
        <v>0.311453514175349</v>
      </c>
      <c r="AM10" s="14">
        <v>0.260282068751651</v>
      </c>
      <c r="AN10" s="14">
        <v>0.342447930226568</v>
      </c>
      <c r="AO10" s="14"/>
      <c r="AP10" s="14">
        <v>0.31918945329120801</v>
      </c>
      <c r="AQ10" s="14">
        <v>0.37661555882258202</v>
      </c>
      <c r="AR10" s="14">
        <v>0.27265110542462601</v>
      </c>
      <c r="AS10" s="14"/>
      <c r="AT10" s="14">
        <v>0.32354063520465698</v>
      </c>
      <c r="AU10" s="14">
        <v>0.367184423387383</v>
      </c>
      <c r="AV10" s="14">
        <v>0.22642992927191399</v>
      </c>
      <c r="AW10" s="14"/>
      <c r="AX10" s="14">
        <v>0.31816827839365502</v>
      </c>
      <c r="AY10" s="14">
        <v>0.34136203027933099</v>
      </c>
      <c r="AZ10" s="14">
        <v>0.28658743297325601</v>
      </c>
      <c r="BA10" s="14"/>
      <c r="BB10" s="14">
        <v>0.36620270481548201</v>
      </c>
      <c r="BC10" s="14">
        <v>0.317084754722947</v>
      </c>
      <c r="BD10" s="14"/>
      <c r="BE10" s="14">
        <v>0.32500499471557298</v>
      </c>
      <c r="BF10" s="14">
        <v>0.286338954784635</v>
      </c>
      <c r="BG10" s="14"/>
      <c r="BH10" s="14">
        <v>0.293557197397119</v>
      </c>
      <c r="BI10" s="14">
        <v>0.31612973406567302</v>
      </c>
    </row>
    <row r="11" spans="2:61" x14ac:dyDescent="0.35">
      <c r="B11" s="15" t="s">
        <v>336</v>
      </c>
      <c r="C11" s="14">
        <v>0.182835502990396</v>
      </c>
      <c r="D11" s="14">
        <v>0.200406120275019</v>
      </c>
      <c r="E11" s="14">
        <v>0.162864422980914</v>
      </c>
      <c r="F11" s="14"/>
      <c r="G11" s="14">
        <v>0.238264138513857</v>
      </c>
      <c r="H11" s="14">
        <v>0.16250374136906001</v>
      </c>
      <c r="I11" s="14">
        <v>0.156543237660523</v>
      </c>
      <c r="J11" s="14">
        <v>0.16608483051323</v>
      </c>
      <c r="K11" s="14">
        <v>0.193901009685256</v>
      </c>
      <c r="L11" s="14">
        <v>0.202774340774419</v>
      </c>
      <c r="M11" s="14"/>
      <c r="N11" s="14">
        <v>0.14193961706165301</v>
      </c>
      <c r="O11" s="14">
        <v>0.19108341275753701</v>
      </c>
      <c r="P11" s="14"/>
      <c r="Q11" s="14">
        <v>0.116390898175108</v>
      </c>
      <c r="R11" s="14">
        <v>0.16925278699690599</v>
      </c>
      <c r="S11" s="14">
        <v>0.27376501447108098</v>
      </c>
      <c r="T11" s="14">
        <v>0.22274008243495899</v>
      </c>
      <c r="U11" s="14">
        <v>0.24326760135344999</v>
      </c>
      <c r="V11" s="14">
        <v>0.172381760427572</v>
      </c>
      <c r="W11" s="14">
        <v>0.122072734337439</v>
      </c>
      <c r="X11" s="14">
        <v>0.23389762859347299</v>
      </c>
      <c r="Y11" s="14">
        <v>0.186675201429856</v>
      </c>
      <c r="Z11" s="14">
        <v>0.109762399680992</v>
      </c>
      <c r="AA11" s="14"/>
      <c r="AB11" s="14">
        <v>0.16956346638869099</v>
      </c>
      <c r="AC11" s="14">
        <v>0.22340128710726101</v>
      </c>
      <c r="AD11" s="14">
        <v>0.18130601355630399</v>
      </c>
      <c r="AE11" s="14"/>
      <c r="AF11" s="14">
        <v>0.16558644661997299</v>
      </c>
      <c r="AG11" s="14">
        <v>0.19593620595091499</v>
      </c>
      <c r="AH11" s="14">
        <v>0.25778518685448398</v>
      </c>
      <c r="AI11" s="14">
        <v>0.17325308445829199</v>
      </c>
      <c r="AJ11" s="14"/>
      <c r="AK11" s="14">
        <v>0.177417971022508</v>
      </c>
      <c r="AL11" s="14">
        <v>0.18742338263239</v>
      </c>
      <c r="AM11" s="14">
        <v>0.162804876475168</v>
      </c>
      <c r="AN11" s="14">
        <v>0.166378093405325</v>
      </c>
      <c r="AO11" s="14"/>
      <c r="AP11" s="14">
        <v>0.12680941859014899</v>
      </c>
      <c r="AQ11" s="14">
        <v>0.192563923416154</v>
      </c>
      <c r="AR11" s="14">
        <v>0.19891029488664</v>
      </c>
      <c r="AS11" s="14"/>
      <c r="AT11" s="14">
        <v>0.144989373005316</v>
      </c>
      <c r="AU11" s="14">
        <v>0.19494724303655001</v>
      </c>
      <c r="AV11" s="14">
        <v>0.19191434228482501</v>
      </c>
      <c r="AW11" s="14"/>
      <c r="AX11" s="14">
        <v>0.16049505910216</v>
      </c>
      <c r="AY11" s="14">
        <v>0.17986437642752801</v>
      </c>
      <c r="AZ11" s="14">
        <v>0.20292738382248701</v>
      </c>
      <c r="BA11" s="14"/>
      <c r="BB11" s="14">
        <v>0.13940274386049301</v>
      </c>
      <c r="BC11" s="14">
        <v>0.201498038549523</v>
      </c>
      <c r="BD11" s="14"/>
      <c r="BE11" s="14">
        <v>0.181663090908011</v>
      </c>
      <c r="BF11" s="14">
        <v>0.184964522468578</v>
      </c>
      <c r="BG11" s="14"/>
      <c r="BH11" s="14">
        <v>0.20623775542453199</v>
      </c>
      <c r="BI11" s="14">
        <v>0.17642122648386599</v>
      </c>
    </row>
    <row r="12" spans="2:61" x14ac:dyDescent="0.35">
      <c r="B12" s="15" t="s">
        <v>337</v>
      </c>
      <c r="C12" s="14">
        <v>0.12589972343283201</v>
      </c>
      <c r="D12" s="14">
        <v>0.131522608745302</v>
      </c>
      <c r="E12" s="14">
        <v>0.11976372761394</v>
      </c>
      <c r="F12" s="14"/>
      <c r="G12" s="14">
        <v>6.8526652714438294E-2</v>
      </c>
      <c r="H12" s="14">
        <v>0.1566853126959</v>
      </c>
      <c r="I12" s="14">
        <v>0.139520549325339</v>
      </c>
      <c r="J12" s="14">
        <v>0.109124799842443</v>
      </c>
      <c r="K12" s="14">
        <v>0.16121947875225001</v>
      </c>
      <c r="L12" s="14">
        <v>0.107170415525285</v>
      </c>
      <c r="M12" s="14"/>
      <c r="N12" s="14">
        <v>0.14040875575433101</v>
      </c>
      <c r="O12" s="14">
        <v>0.12297353204026</v>
      </c>
      <c r="P12" s="14"/>
      <c r="Q12" s="14">
        <v>6.6972837273722205E-2</v>
      </c>
      <c r="R12" s="14">
        <v>0.129486443345562</v>
      </c>
      <c r="S12" s="14">
        <v>0.122458096201415</v>
      </c>
      <c r="T12" s="14">
        <v>0.13247345531548299</v>
      </c>
      <c r="U12" s="14">
        <v>0.14575222792879799</v>
      </c>
      <c r="V12" s="14">
        <v>0.13778162907698099</v>
      </c>
      <c r="W12" s="14">
        <v>0.153693083358172</v>
      </c>
      <c r="X12" s="14">
        <v>0.139414856485754</v>
      </c>
      <c r="Y12" s="14">
        <v>0.121521665336355</v>
      </c>
      <c r="Z12" s="14">
        <v>0.15027917404007901</v>
      </c>
      <c r="AA12" s="14"/>
      <c r="AB12" s="14">
        <v>0.106174113158964</v>
      </c>
      <c r="AC12" s="14">
        <v>0.13625832602298901</v>
      </c>
      <c r="AD12" s="14">
        <v>0.146817980435586</v>
      </c>
      <c r="AE12" s="14"/>
      <c r="AF12" s="14">
        <v>0.11737873940475201</v>
      </c>
      <c r="AG12" s="14">
        <v>0.140162429211451</v>
      </c>
      <c r="AH12" s="14">
        <v>0.11207085956627801</v>
      </c>
      <c r="AI12" s="14">
        <v>0.13558206069155501</v>
      </c>
      <c r="AJ12" s="14"/>
      <c r="AK12" s="14">
        <v>0.10741130682576699</v>
      </c>
      <c r="AL12" s="14">
        <v>0.159241765543505</v>
      </c>
      <c r="AM12" s="14">
        <v>0.101014242619061</v>
      </c>
      <c r="AN12" s="14">
        <v>0.27039261167832401</v>
      </c>
      <c r="AO12" s="14"/>
      <c r="AP12" s="14">
        <v>0.103388652117113</v>
      </c>
      <c r="AQ12" s="14">
        <v>0.13412569082664799</v>
      </c>
      <c r="AR12" s="14">
        <v>0.139802923799103</v>
      </c>
      <c r="AS12" s="14"/>
      <c r="AT12" s="14">
        <v>0.10027959687455699</v>
      </c>
      <c r="AU12" s="14">
        <v>0.140926006018987</v>
      </c>
      <c r="AV12" s="14">
        <v>0.149225548201979</v>
      </c>
      <c r="AW12" s="14"/>
      <c r="AX12" s="14">
        <v>6.9295052437672505E-2</v>
      </c>
      <c r="AY12" s="14">
        <v>0.13136940940960301</v>
      </c>
      <c r="AZ12" s="14">
        <v>0.157748234414127</v>
      </c>
      <c r="BA12" s="14"/>
      <c r="BB12" s="14">
        <v>9.2707063234410206E-2</v>
      </c>
      <c r="BC12" s="14">
        <v>0.13200669617557301</v>
      </c>
      <c r="BD12" s="14"/>
      <c r="BE12" s="14">
        <v>0.129243363489569</v>
      </c>
      <c r="BF12" s="14">
        <v>0.11982790370683399</v>
      </c>
      <c r="BG12" s="14"/>
      <c r="BH12" s="14">
        <v>0.11235581530750099</v>
      </c>
      <c r="BI12" s="14">
        <v>0.129611946089151</v>
      </c>
    </row>
    <row r="13" spans="2:61" x14ac:dyDescent="0.35">
      <c r="B13" s="15" t="s">
        <v>338</v>
      </c>
      <c r="C13" s="14">
        <v>0.116510454164688</v>
      </c>
      <c r="D13" s="14">
        <v>0.12018747850008001</v>
      </c>
      <c r="E13" s="14">
        <v>0.11409083261391501</v>
      </c>
      <c r="F13" s="14"/>
      <c r="G13" s="14">
        <v>7.0158874978032595E-2</v>
      </c>
      <c r="H13" s="14">
        <v>7.8007504318227894E-2</v>
      </c>
      <c r="I13" s="14">
        <v>0.106994894866777</v>
      </c>
      <c r="J13" s="14">
        <v>0.11252708169771899</v>
      </c>
      <c r="K13" s="14">
        <v>0.10575809708825799</v>
      </c>
      <c r="L13" s="14">
        <v>0.21883770583489001</v>
      </c>
      <c r="M13" s="14"/>
      <c r="N13" s="14">
        <v>0.18497651084696101</v>
      </c>
      <c r="O13" s="14">
        <v>0.102702173825405</v>
      </c>
      <c r="P13" s="14"/>
      <c r="Q13" s="14">
        <v>0.188198017492932</v>
      </c>
      <c r="R13" s="14">
        <v>9.0509595976567103E-2</v>
      </c>
      <c r="S13" s="14">
        <v>6.4076916173886403E-2</v>
      </c>
      <c r="T13" s="14">
        <v>0.19508805604676199</v>
      </c>
      <c r="U13" s="14">
        <v>0.12476029631272401</v>
      </c>
      <c r="V13" s="14">
        <v>9.4968592398495894E-2</v>
      </c>
      <c r="W13" s="14">
        <v>0.13407992761829199</v>
      </c>
      <c r="X13" s="14">
        <v>0.1204175779397</v>
      </c>
      <c r="Y13" s="14">
        <v>0.116073772625924</v>
      </c>
      <c r="Z13" s="14">
        <v>0.13156223050704499</v>
      </c>
      <c r="AA13" s="14"/>
      <c r="AB13" s="14">
        <v>7.5142121904127196E-2</v>
      </c>
      <c r="AC13" s="14">
        <v>0.112460909296171</v>
      </c>
      <c r="AD13" s="14">
        <v>0.138294084224271</v>
      </c>
      <c r="AE13" s="14"/>
      <c r="AF13" s="14">
        <v>9.47355806332289E-2</v>
      </c>
      <c r="AG13" s="14">
        <v>0.126812353257859</v>
      </c>
      <c r="AH13" s="14">
        <v>0.17530954407284599</v>
      </c>
      <c r="AI13" s="14">
        <v>0.12277521788929099</v>
      </c>
      <c r="AJ13" s="14"/>
      <c r="AK13" s="14">
        <v>6.6770788102202605E-2</v>
      </c>
      <c r="AL13" s="14">
        <v>0.13602794517349301</v>
      </c>
      <c r="AM13" s="14">
        <v>0.2108631654384</v>
      </c>
      <c r="AN13" s="14">
        <v>0</v>
      </c>
      <c r="AO13" s="14"/>
      <c r="AP13" s="14">
        <v>0.11115780877652399</v>
      </c>
      <c r="AQ13" s="14">
        <v>6.1158851619496503E-2</v>
      </c>
      <c r="AR13" s="14">
        <v>0.16871011515670001</v>
      </c>
      <c r="AS13" s="14"/>
      <c r="AT13" s="14">
        <v>0.10181987532172</v>
      </c>
      <c r="AU13" s="14">
        <v>0.103942199233838</v>
      </c>
      <c r="AV13" s="14">
        <v>0.18842766368366701</v>
      </c>
      <c r="AW13" s="14"/>
      <c r="AX13" s="14">
        <v>6.1181258593138603E-2</v>
      </c>
      <c r="AY13" s="14">
        <v>0.10480030710511699</v>
      </c>
      <c r="AZ13" s="14">
        <v>0.17159451578386101</v>
      </c>
      <c r="BA13" s="14"/>
      <c r="BB13" s="14">
        <v>0.14916166868627201</v>
      </c>
      <c r="BC13" s="14">
        <v>0.114894587132022</v>
      </c>
      <c r="BD13" s="14"/>
      <c r="BE13" s="14">
        <v>0.113044476724721</v>
      </c>
      <c r="BF13" s="14">
        <v>0.122804430140792</v>
      </c>
      <c r="BG13" s="14"/>
      <c r="BH13" s="14">
        <v>0.133914925910464</v>
      </c>
      <c r="BI13" s="14">
        <v>0.11174009735644</v>
      </c>
    </row>
    <row r="14" spans="2:61" x14ac:dyDescent="0.35">
      <c r="B14" s="15" t="s">
        <v>86</v>
      </c>
      <c r="C14" s="20">
        <v>8.5668721050004795E-2</v>
      </c>
      <c r="D14" s="20">
        <v>5.7926366238911502E-2</v>
      </c>
      <c r="E14" s="20">
        <v>0.111260091732617</v>
      </c>
      <c r="F14" s="20"/>
      <c r="G14" s="20">
        <v>7.8162438961940098E-2</v>
      </c>
      <c r="H14" s="20">
        <v>7.1907603475883E-2</v>
      </c>
      <c r="I14" s="20">
        <v>9.6149955072469998E-2</v>
      </c>
      <c r="J14" s="20">
        <v>0.111007067155487</v>
      </c>
      <c r="K14" s="20">
        <v>9.8893473365543202E-2</v>
      </c>
      <c r="L14" s="20">
        <v>5.9081062954104799E-2</v>
      </c>
      <c r="M14" s="20"/>
      <c r="N14" s="20">
        <v>2.8924804260810701E-2</v>
      </c>
      <c r="O14" s="20">
        <v>9.7112872335220396E-2</v>
      </c>
      <c r="P14" s="20"/>
      <c r="Q14" s="20">
        <v>0.17383312147103699</v>
      </c>
      <c r="R14" s="20">
        <v>0.13664174022900799</v>
      </c>
      <c r="S14" s="20">
        <v>0.115277424893418</v>
      </c>
      <c r="T14" s="20">
        <v>1.6926619457863602E-2</v>
      </c>
      <c r="U14" s="20">
        <v>7.47780977213552E-2</v>
      </c>
      <c r="V14" s="20">
        <v>3.3122444140019199E-2</v>
      </c>
      <c r="W14" s="20">
        <v>0.10464017710614699</v>
      </c>
      <c r="X14" s="20">
        <v>8.0157275162146296E-2</v>
      </c>
      <c r="Y14" s="20">
        <v>2.6936313146716202E-2</v>
      </c>
      <c r="Z14" s="20">
        <v>0.13379781396427301</v>
      </c>
      <c r="AA14" s="20"/>
      <c r="AB14" s="20">
        <v>5.2986665892790601E-2</v>
      </c>
      <c r="AC14" s="20">
        <v>6.8980850628356405E-2</v>
      </c>
      <c r="AD14" s="20">
        <v>6.7809615592677799E-2</v>
      </c>
      <c r="AE14" s="20"/>
      <c r="AF14" s="20">
        <v>5.5834501727228897E-2</v>
      </c>
      <c r="AG14" s="20">
        <v>8.0901433674793993E-2</v>
      </c>
      <c r="AH14" s="20">
        <v>1.6401335112339099E-2</v>
      </c>
      <c r="AI14" s="20">
        <v>0.140490952873492</v>
      </c>
      <c r="AJ14" s="20"/>
      <c r="AK14" s="20">
        <v>6.08366182560574E-2</v>
      </c>
      <c r="AL14" s="20">
        <v>5.4198158401253499E-2</v>
      </c>
      <c r="AM14" s="20">
        <v>0.110760654955045</v>
      </c>
      <c r="AN14" s="20">
        <v>0.13900753319773801</v>
      </c>
      <c r="AO14" s="20"/>
      <c r="AP14" s="20">
        <v>3.0725275006269901E-2</v>
      </c>
      <c r="AQ14" s="20">
        <v>5.4147009090379603E-2</v>
      </c>
      <c r="AR14" s="20">
        <v>8.2122634301877495E-2</v>
      </c>
      <c r="AS14" s="20"/>
      <c r="AT14" s="20">
        <v>2.1081347845653901E-2</v>
      </c>
      <c r="AU14" s="20">
        <v>7.0937422974855696E-2</v>
      </c>
      <c r="AV14" s="20">
        <v>0.105530117777923</v>
      </c>
      <c r="AW14" s="20"/>
      <c r="AX14" s="20">
        <v>4.9864126158698098E-2</v>
      </c>
      <c r="AY14" s="20">
        <v>7.3687856273317504E-2</v>
      </c>
      <c r="AZ14" s="20">
        <v>6.3582754058845406E-2</v>
      </c>
      <c r="BA14" s="20"/>
      <c r="BB14" s="20">
        <v>6.8035232045809196E-3</v>
      </c>
      <c r="BC14" s="20">
        <v>8.1083213800823603E-2</v>
      </c>
      <c r="BD14" s="20"/>
      <c r="BE14" s="20">
        <v>4.4068547354911301E-2</v>
      </c>
      <c r="BF14" s="20">
        <v>0.161211767239377</v>
      </c>
      <c r="BG14" s="20"/>
      <c r="BH14" s="20">
        <v>8.0844054871522297E-2</v>
      </c>
      <c r="BI14" s="20">
        <v>8.6991104141443898E-2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334</v>
      </c>
      <c r="C9" s="14">
        <v>0.28977605491439001</v>
      </c>
      <c r="D9" s="14">
        <v>0.29818873861017398</v>
      </c>
      <c r="E9" s="14">
        <v>0.28441669122170699</v>
      </c>
      <c r="F9" s="14"/>
      <c r="G9" s="14">
        <v>0.22713501552545901</v>
      </c>
      <c r="H9" s="14">
        <v>0.29390801029423602</v>
      </c>
      <c r="I9" s="14">
        <v>0.28525329817161799</v>
      </c>
      <c r="J9" s="14">
        <v>0.35088980150218402</v>
      </c>
      <c r="K9" s="14">
        <v>0.177923007716598</v>
      </c>
      <c r="L9" s="14">
        <v>0.364733236054329</v>
      </c>
      <c r="M9" s="14"/>
      <c r="N9" s="14">
        <v>0.38802616668951601</v>
      </c>
      <c r="O9" s="14">
        <v>0.26996090632108699</v>
      </c>
      <c r="P9" s="14"/>
      <c r="Q9" s="14">
        <v>0.195930707758046</v>
      </c>
      <c r="R9" s="14">
        <v>0.23499354781562701</v>
      </c>
      <c r="S9" s="14">
        <v>0.303217674122362</v>
      </c>
      <c r="T9" s="14">
        <v>0.22045323488424201</v>
      </c>
      <c r="U9" s="14">
        <v>0.35166239144441203</v>
      </c>
      <c r="V9" s="14">
        <v>0.353961605066202</v>
      </c>
      <c r="W9" s="14">
        <v>0.24247785969472499</v>
      </c>
      <c r="X9" s="14">
        <v>0.36802408662790898</v>
      </c>
      <c r="Y9" s="14">
        <v>0.36437999689122103</v>
      </c>
      <c r="Z9" s="14">
        <v>0.154729891852145</v>
      </c>
      <c r="AA9" s="14"/>
      <c r="AB9" s="14">
        <v>0.46770939684254698</v>
      </c>
      <c r="AC9" s="14">
        <v>0.225897719207344</v>
      </c>
      <c r="AD9" s="14">
        <v>0.219046022789739</v>
      </c>
      <c r="AE9" s="14"/>
      <c r="AF9" s="14">
        <v>0.402817305157529</v>
      </c>
      <c r="AG9" s="14">
        <v>0.223733935312177</v>
      </c>
      <c r="AH9" s="14">
        <v>0.16462778105596701</v>
      </c>
      <c r="AI9" s="14">
        <v>0.19378782106565401</v>
      </c>
      <c r="AJ9" s="14"/>
      <c r="AK9" s="14">
        <v>0.39454564738235798</v>
      </c>
      <c r="AL9" s="14">
        <v>0.23395482239385601</v>
      </c>
      <c r="AM9" s="14">
        <v>0.23558403154974999</v>
      </c>
      <c r="AN9" s="14">
        <v>0.17911917664093799</v>
      </c>
      <c r="AO9" s="14"/>
      <c r="AP9" s="14">
        <v>0.55024259107028695</v>
      </c>
      <c r="AQ9" s="14">
        <v>0.27156210123736602</v>
      </c>
      <c r="AR9" s="14">
        <v>0.237801454337982</v>
      </c>
      <c r="AS9" s="14"/>
      <c r="AT9" s="14">
        <v>0.47368094734579502</v>
      </c>
      <c r="AU9" s="14">
        <v>0.219468039224577</v>
      </c>
      <c r="AV9" s="14">
        <v>0.24565014665017801</v>
      </c>
      <c r="AW9" s="14"/>
      <c r="AX9" s="14">
        <v>0.49556832869904899</v>
      </c>
      <c r="AY9" s="14">
        <v>0.31451419565419902</v>
      </c>
      <c r="AZ9" s="14">
        <v>0.177455696816922</v>
      </c>
      <c r="BA9" s="14"/>
      <c r="BB9" s="14">
        <v>0.42553055073914497</v>
      </c>
      <c r="BC9" s="14">
        <v>0.264206940274132</v>
      </c>
      <c r="BD9" s="14"/>
      <c r="BE9" s="14">
        <v>0.32413595644730703</v>
      </c>
      <c r="BF9" s="14">
        <v>0.22738084359656799</v>
      </c>
      <c r="BG9" s="14"/>
      <c r="BH9" s="14">
        <v>0.26386461951975598</v>
      </c>
      <c r="BI9" s="14">
        <v>0.29687806835391001</v>
      </c>
    </row>
    <row r="10" spans="2:61" x14ac:dyDescent="0.35">
      <c r="B10" s="15" t="s">
        <v>335</v>
      </c>
      <c r="C10" s="14">
        <v>0.329264965142744</v>
      </c>
      <c r="D10" s="14">
        <v>0.31983396285388099</v>
      </c>
      <c r="E10" s="14">
        <v>0.33875832920338</v>
      </c>
      <c r="F10" s="14"/>
      <c r="G10" s="14">
        <v>0.36435869355724498</v>
      </c>
      <c r="H10" s="14">
        <v>0.34706082593085202</v>
      </c>
      <c r="I10" s="14">
        <v>0.27740636437465099</v>
      </c>
      <c r="J10" s="14">
        <v>0.31734499406397598</v>
      </c>
      <c r="K10" s="14">
        <v>0.34391734050629202</v>
      </c>
      <c r="L10" s="14">
        <v>0.343211319702455</v>
      </c>
      <c r="M10" s="14"/>
      <c r="N10" s="14">
        <v>0.36478086133889298</v>
      </c>
      <c r="O10" s="14">
        <v>0.322102095321671</v>
      </c>
      <c r="P10" s="14"/>
      <c r="Q10" s="14">
        <v>0.28295397604893402</v>
      </c>
      <c r="R10" s="14">
        <v>0.31179993771972803</v>
      </c>
      <c r="S10" s="14">
        <v>0.32796458293584002</v>
      </c>
      <c r="T10" s="14">
        <v>0.29988213869114499</v>
      </c>
      <c r="U10" s="14">
        <v>0.295701457140575</v>
      </c>
      <c r="V10" s="14">
        <v>0.40047501772951799</v>
      </c>
      <c r="W10" s="14">
        <v>0.36292064708494998</v>
      </c>
      <c r="X10" s="14">
        <v>0.27806019848033298</v>
      </c>
      <c r="Y10" s="14">
        <v>0.361010220665128</v>
      </c>
      <c r="Z10" s="14">
        <v>0.276931167339446</v>
      </c>
      <c r="AA10" s="14"/>
      <c r="AB10" s="14">
        <v>0.30276069508863301</v>
      </c>
      <c r="AC10" s="14">
        <v>0.37203537685419202</v>
      </c>
      <c r="AD10" s="14">
        <v>0.355838483423354</v>
      </c>
      <c r="AE10" s="14"/>
      <c r="AF10" s="14">
        <v>0.32660605544941101</v>
      </c>
      <c r="AG10" s="14">
        <v>0.34823542445544597</v>
      </c>
      <c r="AH10" s="14">
        <v>0.33533185484565498</v>
      </c>
      <c r="AI10" s="14">
        <v>0.32043387102086202</v>
      </c>
      <c r="AJ10" s="14"/>
      <c r="AK10" s="14">
        <v>0.32135874990159402</v>
      </c>
      <c r="AL10" s="14">
        <v>0.343156367122748</v>
      </c>
      <c r="AM10" s="14">
        <v>0.32312816685290702</v>
      </c>
      <c r="AN10" s="14">
        <v>0.42307784282118599</v>
      </c>
      <c r="AO10" s="14"/>
      <c r="AP10" s="14">
        <v>0.26290907439011202</v>
      </c>
      <c r="AQ10" s="14">
        <v>0.38845042368801003</v>
      </c>
      <c r="AR10" s="14">
        <v>0.32016334822950898</v>
      </c>
      <c r="AS10" s="14"/>
      <c r="AT10" s="14">
        <v>0.31783858796832698</v>
      </c>
      <c r="AU10" s="14">
        <v>0.36112773137776799</v>
      </c>
      <c r="AV10" s="14">
        <v>0.30939275961847401</v>
      </c>
      <c r="AW10" s="14"/>
      <c r="AX10" s="14">
        <v>0.31557644997874501</v>
      </c>
      <c r="AY10" s="14">
        <v>0.321175356671277</v>
      </c>
      <c r="AZ10" s="14">
        <v>0.35804440715316499</v>
      </c>
      <c r="BA10" s="14"/>
      <c r="BB10" s="14">
        <v>0.30259256927178002</v>
      </c>
      <c r="BC10" s="14">
        <v>0.35980020342419</v>
      </c>
      <c r="BD10" s="14"/>
      <c r="BE10" s="14">
        <v>0.356826965521229</v>
      </c>
      <c r="BF10" s="14">
        <v>0.27921427345755501</v>
      </c>
      <c r="BG10" s="14"/>
      <c r="BH10" s="14">
        <v>0.31562167053189899</v>
      </c>
      <c r="BI10" s="14">
        <v>0.33300442844185602</v>
      </c>
    </row>
    <row r="11" spans="2:61" x14ac:dyDescent="0.35">
      <c r="B11" s="15" t="s">
        <v>336</v>
      </c>
      <c r="C11" s="14">
        <v>0.178395788921378</v>
      </c>
      <c r="D11" s="14">
        <v>0.18469558017203999</v>
      </c>
      <c r="E11" s="14">
        <v>0.170011980103697</v>
      </c>
      <c r="F11" s="14"/>
      <c r="G11" s="14">
        <v>0.21468541059413099</v>
      </c>
      <c r="H11" s="14">
        <v>0.17399838973100501</v>
      </c>
      <c r="I11" s="14">
        <v>0.13303701399130299</v>
      </c>
      <c r="J11" s="14">
        <v>0.161450067730082</v>
      </c>
      <c r="K11" s="14">
        <v>0.246552874964302</v>
      </c>
      <c r="L11" s="14">
        <v>0.171988795428268</v>
      </c>
      <c r="M11" s="14"/>
      <c r="N11" s="14">
        <v>0.10951742991875001</v>
      </c>
      <c r="O11" s="14">
        <v>0.192287222669807</v>
      </c>
      <c r="P11" s="14"/>
      <c r="Q11" s="14">
        <v>0.17988119979647299</v>
      </c>
      <c r="R11" s="14">
        <v>0.16611429879877401</v>
      </c>
      <c r="S11" s="14">
        <v>0.22601717460524501</v>
      </c>
      <c r="T11" s="14">
        <v>0.268603793255274</v>
      </c>
      <c r="U11" s="14">
        <v>9.8295948699806596E-2</v>
      </c>
      <c r="V11" s="14">
        <v>0.15623607032879999</v>
      </c>
      <c r="W11" s="14">
        <v>0.180108146701593</v>
      </c>
      <c r="X11" s="14">
        <v>0.17404416323111899</v>
      </c>
      <c r="Y11" s="14">
        <v>0.16339824412145501</v>
      </c>
      <c r="Z11" s="14">
        <v>0.206904855611202</v>
      </c>
      <c r="AA11" s="14"/>
      <c r="AB11" s="14">
        <v>0.12628214734690499</v>
      </c>
      <c r="AC11" s="14">
        <v>0.21407603983642501</v>
      </c>
      <c r="AD11" s="14">
        <v>0.185445338486146</v>
      </c>
      <c r="AE11" s="14"/>
      <c r="AF11" s="14">
        <v>0.13245723045198099</v>
      </c>
      <c r="AG11" s="14">
        <v>0.201707397578409</v>
      </c>
      <c r="AH11" s="14">
        <v>0.30695690431634898</v>
      </c>
      <c r="AI11" s="14">
        <v>0.197687446628067</v>
      </c>
      <c r="AJ11" s="14"/>
      <c r="AK11" s="14">
        <v>0.13379584505422901</v>
      </c>
      <c r="AL11" s="14">
        <v>0.19868621965118399</v>
      </c>
      <c r="AM11" s="14">
        <v>0.20022117060028599</v>
      </c>
      <c r="AN11" s="14">
        <v>8.1773831492046298E-2</v>
      </c>
      <c r="AO11" s="14"/>
      <c r="AP11" s="14">
        <v>8.9388033889440499E-2</v>
      </c>
      <c r="AQ11" s="14">
        <v>0.20554321875780501</v>
      </c>
      <c r="AR11" s="14">
        <v>0.186659026278299</v>
      </c>
      <c r="AS11" s="14"/>
      <c r="AT11" s="14">
        <v>0.10748229996495801</v>
      </c>
      <c r="AU11" s="14">
        <v>0.20133833099853299</v>
      </c>
      <c r="AV11" s="14">
        <v>0.18712638355206199</v>
      </c>
      <c r="AW11" s="14"/>
      <c r="AX11" s="14">
        <v>0.103858304991372</v>
      </c>
      <c r="AY11" s="14">
        <v>0.18411796667592201</v>
      </c>
      <c r="AZ11" s="14">
        <v>0.213103369412869</v>
      </c>
      <c r="BA11" s="14"/>
      <c r="BB11" s="14">
        <v>0.104070143604228</v>
      </c>
      <c r="BC11" s="14">
        <v>0.209407401020441</v>
      </c>
      <c r="BD11" s="14"/>
      <c r="BE11" s="14">
        <v>0.162575420915507</v>
      </c>
      <c r="BF11" s="14">
        <v>0.207124486059999</v>
      </c>
      <c r="BG11" s="14"/>
      <c r="BH11" s="14">
        <v>0.180796687920004</v>
      </c>
      <c r="BI11" s="14">
        <v>0.17773773132265799</v>
      </c>
    </row>
    <row r="12" spans="2:61" x14ac:dyDescent="0.35">
      <c r="B12" s="15" t="s">
        <v>337</v>
      </c>
      <c r="C12" s="14">
        <v>7.2561357075618602E-2</v>
      </c>
      <c r="D12" s="14">
        <v>8.3898158272533205E-2</v>
      </c>
      <c r="E12" s="14">
        <v>6.2921522979574901E-2</v>
      </c>
      <c r="F12" s="14"/>
      <c r="G12" s="14">
        <v>6.0506062197217103E-2</v>
      </c>
      <c r="H12" s="14">
        <v>6.3904144633138801E-2</v>
      </c>
      <c r="I12" s="14">
        <v>0.12143845158762299</v>
      </c>
      <c r="J12" s="14">
        <v>5.0202336933489397E-2</v>
      </c>
      <c r="K12" s="14">
        <v>8.0520929880183903E-2</v>
      </c>
      <c r="L12" s="14">
        <v>5.0702874501780203E-2</v>
      </c>
      <c r="M12" s="14"/>
      <c r="N12" s="14">
        <v>6.6732617423155102E-2</v>
      </c>
      <c r="O12" s="14">
        <v>7.3736901207207897E-2</v>
      </c>
      <c r="P12" s="14"/>
      <c r="Q12" s="14">
        <v>7.5156731596432699E-2</v>
      </c>
      <c r="R12" s="14">
        <v>8.3471099165701501E-2</v>
      </c>
      <c r="S12" s="14">
        <v>9.8802853888255604E-2</v>
      </c>
      <c r="T12" s="14">
        <v>0.108193272446982</v>
      </c>
      <c r="U12" s="14">
        <v>7.1158455840160895E-2</v>
      </c>
      <c r="V12" s="14">
        <v>5.1786238289023498E-2</v>
      </c>
      <c r="W12" s="14">
        <v>6.5150261065802406E-2</v>
      </c>
      <c r="X12" s="14">
        <v>5.2613665323183699E-2</v>
      </c>
      <c r="Y12" s="14">
        <v>5.97255587921851E-2</v>
      </c>
      <c r="Z12" s="14">
        <v>8.5258906087904304E-2</v>
      </c>
      <c r="AA12" s="14"/>
      <c r="AB12" s="14">
        <v>4.2546429645207502E-2</v>
      </c>
      <c r="AC12" s="14">
        <v>6.1552059522598603E-2</v>
      </c>
      <c r="AD12" s="14">
        <v>9.9994427082450696E-2</v>
      </c>
      <c r="AE12" s="14"/>
      <c r="AF12" s="14">
        <v>6.1300061804956299E-2</v>
      </c>
      <c r="AG12" s="14">
        <v>8.6185144487688797E-2</v>
      </c>
      <c r="AH12" s="14">
        <v>0.10425109130953999</v>
      </c>
      <c r="AI12" s="14">
        <v>6.98833468320815E-2</v>
      </c>
      <c r="AJ12" s="14"/>
      <c r="AK12" s="14">
        <v>6.5222581941705396E-2</v>
      </c>
      <c r="AL12" s="14">
        <v>9.6307281910481102E-2</v>
      </c>
      <c r="AM12" s="14">
        <v>7.3299661038513902E-2</v>
      </c>
      <c r="AN12" s="14">
        <v>0</v>
      </c>
      <c r="AO12" s="14"/>
      <c r="AP12" s="14">
        <v>4.8763073862538003E-2</v>
      </c>
      <c r="AQ12" s="14">
        <v>7.5989881044049898E-2</v>
      </c>
      <c r="AR12" s="14">
        <v>8.7849858223489494E-2</v>
      </c>
      <c r="AS12" s="14"/>
      <c r="AT12" s="14">
        <v>3.7059929799295198E-2</v>
      </c>
      <c r="AU12" s="14">
        <v>0.106044897281501</v>
      </c>
      <c r="AV12" s="14">
        <v>6.6316339106772898E-2</v>
      </c>
      <c r="AW12" s="14"/>
      <c r="AX12" s="14">
        <v>3.96556910426583E-2</v>
      </c>
      <c r="AY12" s="14">
        <v>6.8747127324623306E-2</v>
      </c>
      <c r="AZ12" s="14">
        <v>9.8679011251540605E-2</v>
      </c>
      <c r="BA12" s="14"/>
      <c r="BB12" s="14">
        <v>8.2957071892336198E-2</v>
      </c>
      <c r="BC12" s="14">
        <v>5.9194524304222201E-2</v>
      </c>
      <c r="BD12" s="14"/>
      <c r="BE12" s="14">
        <v>6.5916421007862602E-2</v>
      </c>
      <c r="BF12" s="14">
        <v>8.4628102661133506E-2</v>
      </c>
      <c r="BG12" s="14"/>
      <c r="BH12" s="14">
        <v>0.10131328617985499</v>
      </c>
      <c r="BI12" s="14">
        <v>6.4680798403338E-2</v>
      </c>
    </row>
    <row r="13" spans="2:61" x14ac:dyDescent="0.35">
      <c r="B13" s="15" t="s">
        <v>338</v>
      </c>
      <c r="C13" s="14">
        <v>5.4149191064955998E-2</v>
      </c>
      <c r="D13" s="14">
        <v>6.5097267180371995E-2</v>
      </c>
      <c r="E13" s="14">
        <v>4.2680331502097602E-2</v>
      </c>
      <c r="F13" s="14"/>
      <c r="G13" s="14">
        <v>3.8841455931000801E-2</v>
      </c>
      <c r="H13" s="14">
        <v>6.3462168893769502E-2</v>
      </c>
      <c r="I13" s="14">
        <v>8.7406019895921797E-2</v>
      </c>
      <c r="J13" s="14">
        <v>4.2610754480313401E-2</v>
      </c>
      <c r="K13" s="14">
        <v>4.5052779042687598E-2</v>
      </c>
      <c r="L13" s="14">
        <v>3.5092827715801397E-2</v>
      </c>
      <c r="M13" s="14"/>
      <c r="N13" s="14">
        <v>4.9049907773406197E-2</v>
      </c>
      <c r="O13" s="14">
        <v>5.5177617947285401E-2</v>
      </c>
      <c r="P13" s="14"/>
      <c r="Q13" s="14">
        <v>0.132074091842284</v>
      </c>
      <c r="R13" s="14">
        <v>6.0637446568785898E-2</v>
      </c>
      <c r="S13" s="14">
        <v>1.7788389363381299E-2</v>
      </c>
      <c r="T13" s="14">
        <v>8.5940941264493795E-2</v>
      </c>
      <c r="U13" s="14">
        <v>8.4496451697932698E-2</v>
      </c>
      <c r="V13" s="14">
        <v>1.6819449283891001E-2</v>
      </c>
      <c r="W13" s="14">
        <v>6.8348390232640097E-2</v>
      </c>
      <c r="X13" s="14">
        <v>4.8445502749370303E-2</v>
      </c>
      <c r="Y13" s="14">
        <v>2.8604508880602099E-2</v>
      </c>
      <c r="Z13" s="14">
        <v>9.24840009301824E-2</v>
      </c>
      <c r="AA13" s="14"/>
      <c r="AB13" s="14">
        <v>3.2154918991759603E-2</v>
      </c>
      <c r="AC13" s="14">
        <v>6.2729249574714693E-2</v>
      </c>
      <c r="AD13" s="14">
        <v>7.0558856746741394E-2</v>
      </c>
      <c r="AE13" s="14"/>
      <c r="AF13" s="14">
        <v>4.3073519407453603E-2</v>
      </c>
      <c r="AG13" s="14">
        <v>6.1811737636843E-2</v>
      </c>
      <c r="AH13" s="14">
        <v>4.6734614865608398E-2</v>
      </c>
      <c r="AI13" s="14">
        <v>6.3071877105464497E-2</v>
      </c>
      <c r="AJ13" s="14"/>
      <c r="AK13" s="14">
        <v>3.9797226904281197E-2</v>
      </c>
      <c r="AL13" s="14">
        <v>7.8088358994426496E-2</v>
      </c>
      <c r="AM13" s="14">
        <v>6.9099157725390006E-2</v>
      </c>
      <c r="AN13" s="14">
        <v>7.6554399765530398E-2</v>
      </c>
      <c r="AO13" s="14"/>
      <c r="AP13" s="14">
        <v>3.4419019961932897E-2</v>
      </c>
      <c r="AQ13" s="14">
        <v>1.95151387439087E-2</v>
      </c>
      <c r="AR13" s="14">
        <v>9.1584299256014995E-2</v>
      </c>
      <c r="AS13" s="14"/>
      <c r="AT13" s="14">
        <v>3.1583847302101502E-2</v>
      </c>
      <c r="AU13" s="14">
        <v>4.8097778797525803E-2</v>
      </c>
      <c r="AV13" s="14">
        <v>0.108346935129181</v>
      </c>
      <c r="AW13" s="14"/>
      <c r="AX13" s="14">
        <v>2.7550485736913499E-2</v>
      </c>
      <c r="AY13" s="14">
        <v>4.0067159897250501E-2</v>
      </c>
      <c r="AZ13" s="14">
        <v>9.4433301136263303E-2</v>
      </c>
      <c r="BA13" s="14"/>
      <c r="BB13" s="14">
        <v>6.4629860189895E-2</v>
      </c>
      <c r="BC13" s="14">
        <v>3.3374827778931998E-2</v>
      </c>
      <c r="BD13" s="14"/>
      <c r="BE13" s="14">
        <v>5.3389749214641798E-2</v>
      </c>
      <c r="BF13" s="14">
        <v>5.5528285085017601E-2</v>
      </c>
      <c r="BG13" s="14"/>
      <c r="BH13" s="14">
        <v>3.4455944627352401E-2</v>
      </c>
      <c r="BI13" s="14">
        <v>5.95468735452023E-2</v>
      </c>
    </row>
    <row r="14" spans="2:61" x14ac:dyDescent="0.35">
      <c r="B14" s="15" t="s">
        <v>86</v>
      </c>
      <c r="C14" s="20">
        <v>7.5852642880914006E-2</v>
      </c>
      <c r="D14" s="20">
        <v>4.8286292911000103E-2</v>
      </c>
      <c r="E14" s="20">
        <v>0.10121114498954401</v>
      </c>
      <c r="F14" s="20"/>
      <c r="G14" s="20">
        <v>9.4473362194947896E-2</v>
      </c>
      <c r="H14" s="20">
        <v>5.7666460516997899E-2</v>
      </c>
      <c r="I14" s="20">
        <v>9.5458851978883E-2</v>
      </c>
      <c r="J14" s="20">
        <v>7.7502045289955093E-2</v>
      </c>
      <c r="K14" s="20">
        <v>0.10603306788993599</v>
      </c>
      <c r="L14" s="20">
        <v>3.4270946597366E-2</v>
      </c>
      <c r="M14" s="20"/>
      <c r="N14" s="20">
        <v>2.189301685628E-2</v>
      </c>
      <c r="O14" s="20">
        <v>8.6735256532940994E-2</v>
      </c>
      <c r="P14" s="20"/>
      <c r="Q14" s="20">
        <v>0.13400329295783101</v>
      </c>
      <c r="R14" s="20">
        <v>0.14298366993138401</v>
      </c>
      <c r="S14" s="20">
        <v>2.6209325084915899E-2</v>
      </c>
      <c r="T14" s="20">
        <v>1.6926619457863602E-2</v>
      </c>
      <c r="U14" s="20">
        <v>9.8685295177112498E-2</v>
      </c>
      <c r="V14" s="20">
        <v>2.0721619302566299E-2</v>
      </c>
      <c r="W14" s="20">
        <v>8.0994695220288598E-2</v>
      </c>
      <c r="X14" s="20">
        <v>7.8812383588084803E-2</v>
      </c>
      <c r="Y14" s="20">
        <v>2.2881470649408601E-2</v>
      </c>
      <c r="Z14" s="20">
        <v>0.18369117817912001</v>
      </c>
      <c r="AA14" s="20"/>
      <c r="AB14" s="20">
        <v>2.8546412084948E-2</v>
      </c>
      <c r="AC14" s="20">
        <v>6.3709555004726096E-2</v>
      </c>
      <c r="AD14" s="20">
        <v>6.9116871471569502E-2</v>
      </c>
      <c r="AE14" s="20"/>
      <c r="AF14" s="20">
        <v>3.3745827728669603E-2</v>
      </c>
      <c r="AG14" s="20">
        <v>7.83263605294367E-2</v>
      </c>
      <c r="AH14" s="20">
        <v>4.2097753606880797E-2</v>
      </c>
      <c r="AI14" s="20">
        <v>0.155135637347871</v>
      </c>
      <c r="AJ14" s="20"/>
      <c r="AK14" s="20">
        <v>4.5279948815832201E-2</v>
      </c>
      <c r="AL14" s="20">
        <v>4.9806949927305097E-2</v>
      </c>
      <c r="AM14" s="20">
        <v>9.8667812233153407E-2</v>
      </c>
      <c r="AN14" s="20">
        <v>0.23947474928029999</v>
      </c>
      <c r="AO14" s="20"/>
      <c r="AP14" s="20">
        <v>1.42782068256904E-2</v>
      </c>
      <c r="AQ14" s="20">
        <v>3.89392365288607E-2</v>
      </c>
      <c r="AR14" s="20">
        <v>7.5942013674705794E-2</v>
      </c>
      <c r="AS14" s="20"/>
      <c r="AT14" s="20">
        <v>3.2354387619523903E-2</v>
      </c>
      <c r="AU14" s="20">
        <v>6.3923222320096104E-2</v>
      </c>
      <c r="AV14" s="20">
        <v>8.31674359433313E-2</v>
      </c>
      <c r="AW14" s="20"/>
      <c r="AX14" s="20">
        <v>1.7790739551261699E-2</v>
      </c>
      <c r="AY14" s="20">
        <v>7.1378193776728202E-2</v>
      </c>
      <c r="AZ14" s="20">
        <v>5.82842142292401E-2</v>
      </c>
      <c r="BA14" s="20"/>
      <c r="BB14" s="20">
        <v>2.0219804302615101E-2</v>
      </c>
      <c r="BC14" s="20">
        <v>7.4016103198082606E-2</v>
      </c>
      <c r="BD14" s="20"/>
      <c r="BE14" s="20">
        <v>3.7155486893453098E-2</v>
      </c>
      <c r="BF14" s="20">
        <v>0.14612400913972601</v>
      </c>
      <c r="BG14" s="20"/>
      <c r="BH14" s="20">
        <v>0.103947791221134</v>
      </c>
      <c r="BI14" s="20">
        <v>6.8152099933035504E-2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439</v>
      </c>
      <c r="C9" s="14">
        <v>0.19905696681820501</v>
      </c>
      <c r="D9" s="14">
        <v>0.18034221232204301</v>
      </c>
      <c r="E9" s="14">
        <v>0.21739489221181099</v>
      </c>
      <c r="F9" s="14"/>
      <c r="G9" s="14">
        <v>0.130403457249749</v>
      </c>
      <c r="H9" s="14">
        <v>0.23264827474059899</v>
      </c>
      <c r="I9" s="14">
        <v>0.23183522804994</v>
      </c>
      <c r="J9" s="14">
        <v>0.251237212638797</v>
      </c>
      <c r="K9" s="14">
        <v>0.136746138764057</v>
      </c>
      <c r="L9" s="14">
        <v>0.171470590454808</v>
      </c>
      <c r="M9" s="14"/>
      <c r="N9" s="14">
        <v>0.20190105992863799</v>
      </c>
      <c r="O9" s="14">
        <v>0.19848336820769699</v>
      </c>
      <c r="P9" s="14"/>
      <c r="Q9" s="14">
        <v>0.16216879687539101</v>
      </c>
      <c r="R9" s="14">
        <v>0.19808720837566901</v>
      </c>
      <c r="S9" s="14">
        <v>0.249772304897311</v>
      </c>
      <c r="T9" s="14">
        <v>9.4239864098734402E-2</v>
      </c>
      <c r="U9" s="14">
        <v>0.11695977308576699</v>
      </c>
      <c r="V9" s="14">
        <v>0.230372449170437</v>
      </c>
      <c r="W9" s="14">
        <v>0.23624659779684801</v>
      </c>
      <c r="X9" s="14">
        <v>0.18707565168610199</v>
      </c>
      <c r="Y9" s="14">
        <v>0.22340778365209499</v>
      </c>
      <c r="Z9" s="14">
        <v>0.13558539192643801</v>
      </c>
      <c r="AA9" s="14"/>
      <c r="AB9" s="14">
        <v>0.25680328426813898</v>
      </c>
      <c r="AC9" s="14">
        <v>0.168320591580575</v>
      </c>
      <c r="AD9" s="14">
        <v>0.184981637783454</v>
      </c>
      <c r="AE9" s="14"/>
      <c r="AF9" s="14">
        <v>0.27230518814170601</v>
      </c>
      <c r="AG9" s="14">
        <v>0.151546341938021</v>
      </c>
      <c r="AH9" s="14">
        <v>0.16408420543583399</v>
      </c>
      <c r="AI9" s="14">
        <v>0.15817539121087901</v>
      </c>
      <c r="AJ9" s="14"/>
      <c r="AK9" s="14">
        <v>0.29012406501573501</v>
      </c>
      <c r="AL9" s="14">
        <v>0.15724364756758799</v>
      </c>
      <c r="AM9" s="14">
        <v>0.135078061329368</v>
      </c>
      <c r="AN9" s="14">
        <v>0</v>
      </c>
      <c r="AO9" s="14"/>
      <c r="AP9" s="14">
        <v>0.38460292109209199</v>
      </c>
      <c r="AQ9" s="14">
        <v>0.213742495905443</v>
      </c>
      <c r="AR9" s="14">
        <v>0.14147814575304801</v>
      </c>
      <c r="AS9" s="14"/>
      <c r="AT9" s="14">
        <v>0.27947730402029902</v>
      </c>
      <c r="AU9" s="14">
        <v>0.18941890983592</v>
      </c>
      <c r="AV9" s="14">
        <v>0.14775671791044001</v>
      </c>
      <c r="AW9" s="14"/>
      <c r="AX9" s="14">
        <v>0.32186277398074797</v>
      </c>
      <c r="AY9" s="14">
        <v>0.201408179331756</v>
      </c>
      <c r="AZ9" s="14">
        <v>0.16184126659686299</v>
      </c>
      <c r="BA9" s="14"/>
      <c r="BB9" s="14">
        <v>0.30883871960793402</v>
      </c>
      <c r="BC9" s="14">
        <v>0.15153402042747799</v>
      </c>
      <c r="BD9" s="14"/>
      <c r="BE9" s="14">
        <v>0.21450817896701099</v>
      </c>
      <c r="BF9" s="14">
        <v>0.17099863125465101</v>
      </c>
      <c r="BG9" s="14"/>
      <c r="BH9" s="14">
        <v>0.153073228948506</v>
      </c>
      <c r="BI9" s="14">
        <v>0.21166055744821699</v>
      </c>
    </row>
    <row r="10" spans="2:61" x14ac:dyDescent="0.35">
      <c r="B10" s="15" t="s">
        <v>286</v>
      </c>
      <c r="C10" s="14">
        <v>0.29022089459390499</v>
      </c>
      <c r="D10" s="14">
        <v>0.266562558833977</v>
      </c>
      <c r="E10" s="14">
        <v>0.30813055777370701</v>
      </c>
      <c r="F10" s="14"/>
      <c r="G10" s="14">
        <v>0.358279567007248</v>
      </c>
      <c r="H10" s="14">
        <v>0.29613331058520298</v>
      </c>
      <c r="I10" s="14">
        <v>0.257231786985327</v>
      </c>
      <c r="J10" s="14">
        <v>0.25353629317200299</v>
      </c>
      <c r="K10" s="14">
        <v>0.280536700182765</v>
      </c>
      <c r="L10" s="14">
        <v>0.31480141096327602</v>
      </c>
      <c r="M10" s="14"/>
      <c r="N10" s="14">
        <v>0.38056473891160097</v>
      </c>
      <c r="O10" s="14">
        <v>0.27200028733655401</v>
      </c>
      <c r="P10" s="14"/>
      <c r="Q10" s="14">
        <v>0.21657912524140899</v>
      </c>
      <c r="R10" s="14">
        <v>0.25239874988891597</v>
      </c>
      <c r="S10" s="14">
        <v>0.26772720532452798</v>
      </c>
      <c r="T10" s="14">
        <v>0.23262059608222199</v>
      </c>
      <c r="U10" s="14">
        <v>0.44127916101660802</v>
      </c>
      <c r="V10" s="14">
        <v>0.34382703573571499</v>
      </c>
      <c r="W10" s="14">
        <v>0.26212385995348603</v>
      </c>
      <c r="X10" s="14">
        <v>0.32264027490872499</v>
      </c>
      <c r="Y10" s="14">
        <v>0.30520237893615998</v>
      </c>
      <c r="Z10" s="14">
        <v>0.28834093542454597</v>
      </c>
      <c r="AA10" s="14"/>
      <c r="AB10" s="14">
        <v>0.36645821813748303</v>
      </c>
      <c r="AC10" s="14">
        <v>0.29147533008285698</v>
      </c>
      <c r="AD10" s="14">
        <v>0.251158230975431</v>
      </c>
      <c r="AE10" s="14"/>
      <c r="AF10" s="14">
        <v>0.34585400599217497</v>
      </c>
      <c r="AG10" s="14">
        <v>0.25581367657531401</v>
      </c>
      <c r="AH10" s="14">
        <v>0.23439933881578801</v>
      </c>
      <c r="AI10" s="14">
        <v>0.24423427512404999</v>
      </c>
      <c r="AJ10" s="14"/>
      <c r="AK10" s="14">
        <v>0.36697678584681198</v>
      </c>
      <c r="AL10" s="14">
        <v>0.27533116431919802</v>
      </c>
      <c r="AM10" s="14">
        <v>0.22815837199747199</v>
      </c>
      <c r="AN10" s="14">
        <v>0.26925465774551499</v>
      </c>
      <c r="AO10" s="14"/>
      <c r="AP10" s="14">
        <v>0.33783156483803101</v>
      </c>
      <c r="AQ10" s="14">
        <v>0.35299234756117098</v>
      </c>
      <c r="AR10" s="14">
        <v>0.22734365756901101</v>
      </c>
      <c r="AS10" s="14"/>
      <c r="AT10" s="14">
        <v>0.34480295822093598</v>
      </c>
      <c r="AU10" s="14">
        <v>0.29893012404946601</v>
      </c>
      <c r="AV10" s="14">
        <v>0.227646977699374</v>
      </c>
      <c r="AW10" s="14"/>
      <c r="AX10" s="14">
        <v>0.32127755339165198</v>
      </c>
      <c r="AY10" s="14">
        <v>0.32521871414244702</v>
      </c>
      <c r="AZ10" s="14">
        <v>0.23651110109353099</v>
      </c>
      <c r="BA10" s="14"/>
      <c r="BB10" s="14">
        <v>0.28210299447493598</v>
      </c>
      <c r="BC10" s="14">
        <v>0.34768186217864</v>
      </c>
      <c r="BD10" s="14"/>
      <c r="BE10" s="14">
        <v>0.29883141342420599</v>
      </c>
      <c r="BF10" s="14">
        <v>0.27458478628148603</v>
      </c>
      <c r="BG10" s="14"/>
      <c r="BH10" s="14">
        <v>0.28716340951297897</v>
      </c>
      <c r="BI10" s="14">
        <v>0.29105891455710498</v>
      </c>
    </row>
    <row r="11" spans="2:61" x14ac:dyDescent="0.35">
      <c r="B11" s="15" t="s">
        <v>287</v>
      </c>
      <c r="C11" s="14">
        <v>0.26051110823943202</v>
      </c>
      <c r="D11" s="14">
        <v>0.28756576017129698</v>
      </c>
      <c r="E11" s="14">
        <v>0.23817037880855299</v>
      </c>
      <c r="F11" s="14"/>
      <c r="G11" s="14">
        <v>0.24678103025471099</v>
      </c>
      <c r="H11" s="14">
        <v>0.26221373313643198</v>
      </c>
      <c r="I11" s="14">
        <v>0.25518835734130002</v>
      </c>
      <c r="J11" s="14">
        <v>0.254990853377212</v>
      </c>
      <c r="K11" s="14">
        <v>0.30111847929056601</v>
      </c>
      <c r="L11" s="14">
        <v>0.248617419769947</v>
      </c>
      <c r="M11" s="14"/>
      <c r="N11" s="14">
        <v>0.284149868731702</v>
      </c>
      <c r="O11" s="14">
        <v>0.25574362713174698</v>
      </c>
      <c r="P11" s="14"/>
      <c r="Q11" s="14">
        <v>0.228941695311981</v>
      </c>
      <c r="R11" s="14">
        <v>0.23546778662222101</v>
      </c>
      <c r="S11" s="14">
        <v>0.209775107724847</v>
      </c>
      <c r="T11" s="14">
        <v>0.38715251248434601</v>
      </c>
      <c r="U11" s="14">
        <v>0.209919567112345</v>
      </c>
      <c r="V11" s="14">
        <v>0.28816266125182799</v>
      </c>
      <c r="W11" s="14">
        <v>0.27339638975658898</v>
      </c>
      <c r="X11" s="14">
        <v>0.31622758355782898</v>
      </c>
      <c r="Y11" s="14">
        <v>0.27741864007559203</v>
      </c>
      <c r="Z11" s="14">
        <v>0.15113199210977199</v>
      </c>
      <c r="AA11" s="14"/>
      <c r="AB11" s="14">
        <v>0.24723562817744801</v>
      </c>
      <c r="AC11" s="14">
        <v>0.29912571447746999</v>
      </c>
      <c r="AD11" s="14">
        <v>0.28180706282068602</v>
      </c>
      <c r="AE11" s="14"/>
      <c r="AF11" s="14">
        <v>0.23481967454111299</v>
      </c>
      <c r="AG11" s="14">
        <v>0.29922940791210401</v>
      </c>
      <c r="AH11" s="14">
        <v>0.25046240121667501</v>
      </c>
      <c r="AI11" s="14">
        <v>0.22618668424420199</v>
      </c>
      <c r="AJ11" s="14"/>
      <c r="AK11" s="14">
        <v>0.208712167692059</v>
      </c>
      <c r="AL11" s="14">
        <v>0.29371127916600398</v>
      </c>
      <c r="AM11" s="14">
        <v>0.243252309757296</v>
      </c>
      <c r="AN11" s="14">
        <v>0.32939233341868102</v>
      </c>
      <c r="AO11" s="14"/>
      <c r="AP11" s="14">
        <v>0.217615764626335</v>
      </c>
      <c r="AQ11" s="14">
        <v>0.269411988531437</v>
      </c>
      <c r="AR11" s="14">
        <v>0.281638708125308</v>
      </c>
      <c r="AS11" s="14"/>
      <c r="AT11" s="14">
        <v>0.26062294125171998</v>
      </c>
      <c r="AU11" s="14">
        <v>0.26862504903179302</v>
      </c>
      <c r="AV11" s="14">
        <v>0.25586008272430799</v>
      </c>
      <c r="AW11" s="14"/>
      <c r="AX11" s="14">
        <v>0.24767993740705899</v>
      </c>
      <c r="AY11" s="14">
        <v>0.25173403564335001</v>
      </c>
      <c r="AZ11" s="14">
        <v>0.27533127488908998</v>
      </c>
      <c r="BA11" s="14"/>
      <c r="BB11" s="14">
        <v>0.26421360807584698</v>
      </c>
      <c r="BC11" s="14">
        <v>0.26172035307491998</v>
      </c>
      <c r="BD11" s="14"/>
      <c r="BE11" s="14">
        <v>0.28651525697506097</v>
      </c>
      <c r="BF11" s="14">
        <v>0.21328936768976101</v>
      </c>
      <c r="BG11" s="14"/>
      <c r="BH11" s="14">
        <v>0.28072237341530498</v>
      </c>
      <c r="BI11" s="14">
        <v>0.25497144304054897</v>
      </c>
    </row>
    <row r="12" spans="2:61" x14ac:dyDescent="0.35">
      <c r="B12" s="15" t="s">
        <v>288</v>
      </c>
      <c r="C12" s="14">
        <v>0.108580800976874</v>
      </c>
      <c r="D12" s="14">
        <v>0.13026655061918299</v>
      </c>
      <c r="E12" s="14">
        <v>8.7872851952002798E-2</v>
      </c>
      <c r="F12" s="14"/>
      <c r="G12" s="14">
        <v>0.15217574302978301</v>
      </c>
      <c r="H12" s="14">
        <v>9.4202142002757505E-2</v>
      </c>
      <c r="I12" s="14">
        <v>0.121752594628619</v>
      </c>
      <c r="J12" s="14">
        <v>6.3427138539513095E-2</v>
      </c>
      <c r="K12" s="14">
        <v>8.4871220849417603E-2</v>
      </c>
      <c r="L12" s="14">
        <v>0.14053216358890699</v>
      </c>
      <c r="M12" s="14"/>
      <c r="N12" s="14">
        <v>5.2367438858728702E-2</v>
      </c>
      <c r="O12" s="14">
        <v>0.11991794963935699</v>
      </c>
      <c r="P12" s="14"/>
      <c r="Q12" s="14">
        <v>8.33929799079908E-2</v>
      </c>
      <c r="R12" s="14">
        <v>0.16158642011500701</v>
      </c>
      <c r="S12" s="14">
        <v>9.5394315343061101E-2</v>
      </c>
      <c r="T12" s="14">
        <v>0.18638772306280499</v>
      </c>
      <c r="U12" s="14">
        <v>7.6297178232504995E-2</v>
      </c>
      <c r="V12" s="14">
        <v>3.9500422217468599E-2</v>
      </c>
      <c r="W12" s="14">
        <v>9.17149546410998E-2</v>
      </c>
      <c r="X12" s="14">
        <v>8.2900330706647096E-2</v>
      </c>
      <c r="Y12" s="14">
        <v>0.104548485030297</v>
      </c>
      <c r="Z12" s="14">
        <v>8.3380146884208597E-2</v>
      </c>
      <c r="AA12" s="14"/>
      <c r="AB12" s="14">
        <v>5.8863123276228002E-2</v>
      </c>
      <c r="AC12" s="14">
        <v>0.126387525471332</v>
      </c>
      <c r="AD12" s="14">
        <v>0.129101065559588</v>
      </c>
      <c r="AE12" s="14"/>
      <c r="AF12" s="14">
        <v>7.07747091020485E-2</v>
      </c>
      <c r="AG12" s="14">
        <v>0.13875762042352699</v>
      </c>
      <c r="AH12" s="14">
        <v>0.208632325694769</v>
      </c>
      <c r="AI12" s="14">
        <v>0.109053801456238</v>
      </c>
      <c r="AJ12" s="14"/>
      <c r="AK12" s="14">
        <v>6.2130404017336903E-2</v>
      </c>
      <c r="AL12" s="14">
        <v>0.129161492654746</v>
      </c>
      <c r="AM12" s="14">
        <v>0.183629581344849</v>
      </c>
      <c r="AN12" s="14">
        <v>7.6554399765530398E-2</v>
      </c>
      <c r="AO12" s="14"/>
      <c r="AP12" s="14">
        <v>1.4198711790850501E-2</v>
      </c>
      <c r="AQ12" s="14">
        <v>0.101703091980598</v>
      </c>
      <c r="AR12" s="14">
        <v>0.14959283007357699</v>
      </c>
      <c r="AS12" s="14"/>
      <c r="AT12" s="14">
        <v>5.8977011087259501E-2</v>
      </c>
      <c r="AU12" s="14">
        <v>0.117099514934474</v>
      </c>
      <c r="AV12" s="14">
        <v>0.15401690091140699</v>
      </c>
      <c r="AW12" s="14"/>
      <c r="AX12" s="14">
        <v>6.5939332680081897E-2</v>
      </c>
      <c r="AY12" s="14">
        <v>9.7625429724810697E-2</v>
      </c>
      <c r="AZ12" s="14">
        <v>0.153217124490793</v>
      </c>
      <c r="BA12" s="14"/>
      <c r="BB12" s="14">
        <v>6.95055649013024E-2</v>
      </c>
      <c r="BC12" s="14">
        <v>0.110609781294392</v>
      </c>
      <c r="BD12" s="14"/>
      <c r="BE12" s="14">
        <v>0.101061508298793</v>
      </c>
      <c r="BF12" s="14">
        <v>0.122235317860747</v>
      </c>
      <c r="BG12" s="14"/>
      <c r="BH12" s="14">
        <v>0.12632342830880999</v>
      </c>
      <c r="BI12" s="14">
        <v>0.10371775978117399</v>
      </c>
    </row>
    <row r="13" spans="2:61" x14ac:dyDescent="0.35">
      <c r="B13" s="15" t="s">
        <v>289</v>
      </c>
      <c r="C13" s="14">
        <v>3.8973629092307303E-2</v>
      </c>
      <c r="D13" s="14">
        <v>5.4887274427120797E-2</v>
      </c>
      <c r="E13" s="14">
        <v>2.49638790328746E-2</v>
      </c>
      <c r="F13" s="14"/>
      <c r="G13" s="14">
        <v>3.3943288548404102E-2</v>
      </c>
      <c r="H13" s="14">
        <v>3.6884763173592197E-2</v>
      </c>
      <c r="I13" s="14">
        <v>4.66272666006581E-2</v>
      </c>
      <c r="J13" s="14">
        <v>7.0870827837819103E-2</v>
      </c>
      <c r="K13" s="14">
        <v>3.3083296620765597E-2</v>
      </c>
      <c r="L13" s="14">
        <v>9.0366674736684204E-3</v>
      </c>
      <c r="M13" s="14"/>
      <c r="N13" s="14">
        <v>3.9924457786014E-2</v>
      </c>
      <c r="O13" s="14">
        <v>3.8781865322148001E-2</v>
      </c>
      <c r="P13" s="14"/>
      <c r="Q13" s="14">
        <v>3.6715754069248999E-2</v>
      </c>
      <c r="R13" s="14">
        <v>4.4759572819683499E-2</v>
      </c>
      <c r="S13" s="14">
        <v>9.5496096518534704E-2</v>
      </c>
      <c r="T13" s="14">
        <v>2.35812930883375E-2</v>
      </c>
      <c r="U13" s="14">
        <v>8.7469163922016702E-2</v>
      </c>
      <c r="V13" s="14">
        <v>3.9164599841822502E-2</v>
      </c>
      <c r="W13" s="14">
        <v>3.6515281815188899E-2</v>
      </c>
      <c r="X13" s="14">
        <v>1.8173957959331299E-2</v>
      </c>
      <c r="Y13" s="14">
        <v>2.1388468765756001E-2</v>
      </c>
      <c r="Z13" s="14">
        <v>4.7896769046339202E-2</v>
      </c>
      <c r="AA13" s="14"/>
      <c r="AB13" s="14">
        <v>1.6756269615025101E-2</v>
      </c>
      <c r="AC13" s="14">
        <v>2.9716115151705899E-2</v>
      </c>
      <c r="AD13" s="14">
        <v>6.6187073596452997E-2</v>
      </c>
      <c r="AE13" s="14"/>
      <c r="AF13" s="14">
        <v>4.7115713833851096E-3</v>
      </c>
      <c r="AG13" s="14">
        <v>6.4358594072468606E-2</v>
      </c>
      <c r="AH13" s="14">
        <v>8.3922640117713804E-2</v>
      </c>
      <c r="AI13" s="14">
        <v>5.3685396931760297E-2</v>
      </c>
      <c r="AJ13" s="14"/>
      <c r="AK13" s="14">
        <v>1.1420246396089901E-2</v>
      </c>
      <c r="AL13" s="14">
        <v>6.5753423583802706E-2</v>
      </c>
      <c r="AM13" s="14">
        <v>3.9839382589662103E-2</v>
      </c>
      <c r="AN13" s="14">
        <v>8.92954830011434E-2</v>
      </c>
      <c r="AO13" s="14"/>
      <c r="AP13" s="14">
        <v>1.7598009054515099E-2</v>
      </c>
      <c r="AQ13" s="14">
        <v>1.5138789874912999E-2</v>
      </c>
      <c r="AR13" s="14">
        <v>7.3096455373282104E-2</v>
      </c>
      <c r="AS13" s="14"/>
      <c r="AT13" s="14">
        <v>1.99234973155679E-2</v>
      </c>
      <c r="AU13" s="14">
        <v>3.9429381317971003E-2</v>
      </c>
      <c r="AV13" s="14">
        <v>0.10287600402689601</v>
      </c>
      <c r="AW13" s="14"/>
      <c r="AX13" s="14">
        <v>1.7343679481236898E-2</v>
      </c>
      <c r="AY13" s="14">
        <v>2.20266661852309E-2</v>
      </c>
      <c r="AZ13" s="14">
        <v>7.7392804127568202E-2</v>
      </c>
      <c r="BA13" s="14"/>
      <c r="BB13" s="14">
        <v>3.5463172067345602E-2</v>
      </c>
      <c r="BC13" s="14">
        <v>2.0237861636359201E-2</v>
      </c>
      <c r="BD13" s="14"/>
      <c r="BE13" s="14">
        <v>3.7987231311230801E-2</v>
      </c>
      <c r="BF13" s="14">
        <v>4.0764859429063001E-2</v>
      </c>
      <c r="BG13" s="14"/>
      <c r="BH13" s="14">
        <v>3.5871554973495798E-2</v>
      </c>
      <c r="BI13" s="14">
        <v>3.9823870375611498E-2</v>
      </c>
    </row>
    <row r="14" spans="2:61" x14ac:dyDescent="0.35">
      <c r="B14" s="15" t="s">
        <v>86</v>
      </c>
      <c r="C14" s="20">
        <v>0.102656600279277</v>
      </c>
      <c r="D14" s="20">
        <v>8.0375643626378696E-2</v>
      </c>
      <c r="E14" s="20">
        <v>0.12346744022105099</v>
      </c>
      <c r="F14" s="20"/>
      <c r="G14" s="20">
        <v>7.8416913910105204E-2</v>
      </c>
      <c r="H14" s="20">
        <v>7.7917776361415295E-2</v>
      </c>
      <c r="I14" s="20">
        <v>8.7364766394156704E-2</v>
      </c>
      <c r="J14" s="20">
        <v>0.105937674434657</v>
      </c>
      <c r="K14" s="20">
        <v>0.16364416429242801</v>
      </c>
      <c r="L14" s="20">
        <v>0.11554174774939401</v>
      </c>
      <c r="M14" s="20"/>
      <c r="N14" s="20">
        <v>4.1092435783315902E-2</v>
      </c>
      <c r="O14" s="20">
        <v>0.115072902362496</v>
      </c>
      <c r="P14" s="20"/>
      <c r="Q14" s="20">
        <v>0.27220164859397999</v>
      </c>
      <c r="R14" s="20">
        <v>0.10770026217850499</v>
      </c>
      <c r="S14" s="20">
        <v>8.1834970191717496E-2</v>
      </c>
      <c r="T14" s="20">
        <v>7.6018011183554599E-2</v>
      </c>
      <c r="U14" s="20">
        <v>6.8075156630758096E-2</v>
      </c>
      <c r="V14" s="20">
        <v>5.8972831782728601E-2</v>
      </c>
      <c r="W14" s="20">
        <v>0.100002916036789</v>
      </c>
      <c r="X14" s="20">
        <v>7.2982201181365697E-2</v>
      </c>
      <c r="Y14" s="20">
        <v>6.8034243540099598E-2</v>
      </c>
      <c r="Z14" s="20">
        <v>0.29366476460869601</v>
      </c>
      <c r="AA14" s="20"/>
      <c r="AB14" s="20">
        <v>5.3883476525677397E-2</v>
      </c>
      <c r="AC14" s="20">
        <v>8.4974723236060007E-2</v>
      </c>
      <c r="AD14" s="20">
        <v>8.6764929264388793E-2</v>
      </c>
      <c r="AE14" s="20"/>
      <c r="AF14" s="20">
        <v>7.15348508395722E-2</v>
      </c>
      <c r="AG14" s="20">
        <v>9.0294359078564798E-2</v>
      </c>
      <c r="AH14" s="20">
        <v>5.8499088719219897E-2</v>
      </c>
      <c r="AI14" s="20">
        <v>0.20866445103287201</v>
      </c>
      <c r="AJ14" s="20"/>
      <c r="AK14" s="20">
        <v>6.0636331031966702E-2</v>
      </c>
      <c r="AL14" s="20">
        <v>7.8798992708661003E-2</v>
      </c>
      <c r="AM14" s="20">
        <v>0.17004229298135301</v>
      </c>
      <c r="AN14" s="20">
        <v>0.23550312606913101</v>
      </c>
      <c r="AO14" s="20"/>
      <c r="AP14" s="20">
        <v>2.81530285981763E-2</v>
      </c>
      <c r="AQ14" s="20">
        <v>4.7011286146436702E-2</v>
      </c>
      <c r="AR14" s="20">
        <v>0.12685020310577499</v>
      </c>
      <c r="AS14" s="20"/>
      <c r="AT14" s="20">
        <v>3.61962881042181E-2</v>
      </c>
      <c r="AU14" s="20">
        <v>8.6497020830376206E-2</v>
      </c>
      <c r="AV14" s="20">
        <v>0.111843316727573</v>
      </c>
      <c r="AW14" s="20"/>
      <c r="AX14" s="20">
        <v>2.5896723059221999E-2</v>
      </c>
      <c r="AY14" s="20">
        <v>0.101986974972405</v>
      </c>
      <c r="AZ14" s="20">
        <v>9.5706428802155394E-2</v>
      </c>
      <c r="BA14" s="20"/>
      <c r="BB14" s="20">
        <v>3.9875940872635303E-2</v>
      </c>
      <c r="BC14" s="20">
        <v>0.108216121388211</v>
      </c>
      <c r="BD14" s="20"/>
      <c r="BE14" s="20">
        <v>6.1096411023698102E-2</v>
      </c>
      <c r="BF14" s="20">
        <v>0.17812703748429201</v>
      </c>
      <c r="BG14" s="20"/>
      <c r="BH14" s="20">
        <v>0.116846004840904</v>
      </c>
      <c r="BI14" s="20">
        <v>9.8767454797343099E-2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I17"/>
  <sheetViews>
    <sheetView showGridLines="0" workbookViewId="0">
      <pane xSplit="2" topLeftCell="C1" activePane="topRight" state="frozen"/>
      <selection activeCell="G5" sqref="G5:L5"/>
      <selection pane="topRight" activeCell="D9" sqref="D9"/>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116" x14ac:dyDescent="0.35">
      <c r="B9" s="15" t="s">
        <v>441</v>
      </c>
      <c r="C9" s="14">
        <v>0.494922104244928</v>
      </c>
      <c r="D9" s="14">
        <v>0.48552127478219398</v>
      </c>
      <c r="E9" s="14">
        <v>0.505098292819956</v>
      </c>
      <c r="F9" s="14"/>
      <c r="G9" s="14">
        <v>0.43579008172240502</v>
      </c>
      <c r="H9" s="14">
        <v>0.52804222948984902</v>
      </c>
      <c r="I9" s="14">
        <v>0.43457650611006399</v>
      </c>
      <c r="J9" s="14">
        <v>0.53277861210101396</v>
      </c>
      <c r="K9" s="14">
        <v>0.59755538349695803</v>
      </c>
      <c r="L9" s="14">
        <v>0.45328911737668998</v>
      </c>
      <c r="M9" s="14"/>
      <c r="N9" s="14">
        <v>0.54765476662416102</v>
      </c>
      <c r="O9" s="14">
        <v>0.48428694544575501</v>
      </c>
      <c r="P9" s="14"/>
      <c r="Q9" s="14">
        <v>0.42716578832926699</v>
      </c>
      <c r="R9" s="14">
        <v>0.43112470980331302</v>
      </c>
      <c r="S9" s="14">
        <v>0.47474638012895598</v>
      </c>
      <c r="T9" s="14">
        <v>0.452195319574691</v>
      </c>
      <c r="U9" s="14">
        <v>0.63532590201609696</v>
      </c>
      <c r="V9" s="14">
        <v>0.54677760996622304</v>
      </c>
      <c r="W9" s="14">
        <v>0.50529331201637595</v>
      </c>
      <c r="X9" s="14">
        <v>0.56546764243220204</v>
      </c>
      <c r="Y9" s="14">
        <v>0.48730790211062802</v>
      </c>
      <c r="Z9" s="14">
        <v>0.43473361730415599</v>
      </c>
      <c r="AA9" s="14"/>
      <c r="AB9" s="14">
        <v>0.56399015126718299</v>
      </c>
      <c r="AC9" s="14">
        <v>0.48861622981020097</v>
      </c>
      <c r="AD9" s="14">
        <v>0.45679954359444302</v>
      </c>
      <c r="AE9" s="14"/>
      <c r="AF9" s="14">
        <v>0.57124909478699304</v>
      </c>
      <c r="AG9" s="14">
        <v>0.450491930670469</v>
      </c>
      <c r="AH9" s="14">
        <v>0.54886280057557202</v>
      </c>
      <c r="AI9" s="14">
        <v>0.39996456809751801</v>
      </c>
      <c r="AJ9" s="14"/>
      <c r="AK9" s="14">
        <v>0.56224748316303097</v>
      </c>
      <c r="AL9" s="14">
        <v>0.46500923488268098</v>
      </c>
      <c r="AM9" s="14">
        <v>0.473322215586023</v>
      </c>
      <c r="AN9" s="14">
        <v>0.70009416105913802</v>
      </c>
      <c r="AO9" s="14"/>
      <c r="AP9" s="14">
        <v>0.61590326603246304</v>
      </c>
      <c r="AQ9" s="14">
        <v>0.55267037573897404</v>
      </c>
      <c r="AR9" s="14">
        <v>0.427649491819384</v>
      </c>
      <c r="AS9" s="14"/>
      <c r="AT9" s="14">
        <v>0.56792564858600603</v>
      </c>
      <c r="AU9" s="14">
        <v>0.48667651521670402</v>
      </c>
      <c r="AV9" s="14">
        <v>0.47884473481114298</v>
      </c>
      <c r="AW9" s="14"/>
      <c r="AX9" s="14">
        <v>0.49386014337676998</v>
      </c>
      <c r="AY9" s="14">
        <v>0.53503611063614598</v>
      </c>
      <c r="AZ9" s="14">
        <v>0.45648767021608599</v>
      </c>
      <c r="BA9" s="14"/>
      <c r="BB9" s="14">
        <v>0.490976792970026</v>
      </c>
      <c r="BC9" s="14">
        <v>0.52073910931063006</v>
      </c>
      <c r="BD9" s="14"/>
      <c r="BE9" s="14">
        <v>0.51114096964751798</v>
      </c>
      <c r="BF9" s="14">
        <v>0.465469763318967</v>
      </c>
      <c r="BG9" s="14"/>
      <c r="BH9" s="14">
        <v>0.52995003309390698</v>
      </c>
      <c r="BI9" s="14">
        <v>0.48532136937033499</v>
      </c>
    </row>
    <row r="10" spans="2:61" ht="116" x14ac:dyDescent="0.35">
      <c r="B10" s="15" t="s">
        <v>442</v>
      </c>
      <c r="C10" s="14">
        <v>0.34519144180223399</v>
      </c>
      <c r="D10" s="14">
        <v>0.36582670684948798</v>
      </c>
      <c r="E10" s="14">
        <v>0.32369987343405598</v>
      </c>
      <c r="F10" s="14"/>
      <c r="G10" s="14">
        <v>0.46545299361942599</v>
      </c>
      <c r="H10" s="14">
        <v>0.35207303377802401</v>
      </c>
      <c r="I10" s="14">
        <v>0.38920653291260399</v>
      </c>
      <c r="J10" s="14">
        <v>0.29166105039062701</v>
      </c>
      <c r="K10" s="14">
        <v>0.239671876829783</v>
      </c>
      <c r="L10" s="14">
        <v>0.33209267781990998</v>
      </c>
      <c r="M10" s="14"/>
      <c r="N10" s="14">
        <v>0.33351614054300699</v>
      </c>
      <c r="O10" s="14">
        <v>0.34754612440913701</v>
      </c>
      <c r="P10" s="14"/>
      <c r="Q10" s="14">
        <v>0.343148438404418</v>
      </c>
      <c r="R10" s="14">
        <v>0.35061499761345999</v>
      </c>
      <c r="S10" s="14">
        <v>0.39209195945379699</v>
      </c>
      <c r="T10" s="14">
        <v>0.38727046818410499</v>
      </c>
      <c r="U10" s="14">
        <v>0.240828969691156</v>
      </c>
      <c r="V10" s="14">
        <v>0.33332503993271401</v>
      </c>
      <c r="W10" s="14">
        <v>0.31537271601752598</v>
      </c>
      <c r="X10" s="14">
        <v>0.34397059816039799</v>
      </c>
      <c r="Y10" s="14">
        <v>0.395727854699919</v>
      </c>
      <c r="Z10" s="14">
        <v>0.28232947590558899</v>
      </c>
      <c r="AA10" s="14"/>
      <c r="AB10" s="14">
        <v>0.33886494513034199</v>
      </c>
      <c r="AC10" s="14">
        <v>0.380242201110434</v>
      </c>
      <c r="AD10" s="14">
        <v>0.37218661288867999</v>
      </c>
      <c r="AE10" s="14"/>
      <c r="AF10" s="14">
        <v>0.34277541461545102</v>
      </c>
      <c r="AG10" s="14">
        <v>0.36446359798232097</v>
      </c>
      <c r="AH10" s="14">
        <v>0.25885030314231899</v>
      </c>
      <c r="AI10" s="14">
        <v>0.35911653761185203</v>
      </c>
      <c r="AJ10" s="14"/>
      <c r="AK10" s="14">
        <v>0.35582888700662602</v>
      </c>
      <c r="AL10" s="14">
        <v>0.37528439436952699</v>
      </c>
      <c r="AM10" s="14">
        <v>0.267143932910821</v>
      </c>
      <c r="AN10" s="14">
        <v>0.241240016682432</v>
      </c>
      <c r="AO10" s="14"/>
      <c r="AP10" s="14">
        <v>0.33446343241570198</v>
      </c>
      <c r="AQ10" s="14">
        <v>0.35455903071868899</v>
      </c>
      <c r="AR10" s="14">
        <v>0.36353890188618598</v>
      </c>
      <c r="AS10" s="14"/>
      <c r="AT10" s="14">
        <v>0.35024911315270502</v>
      </c>
      <c r="AU10" s="14">
        <v>0.36107880157104499</v>
      </c>
      <c r="AV10" s="14">
        <v>0.31665165023516201</v>
      </c>
      <c r="AW10" s="14"/>
      <c r="AX10" s="14">
        <v>0.41350969978081897</v>
      </c>
      <c r="AY10" s="14">
        <v>0.31922049878757103</v>
      </c>
      <c r="AZ10" s="14">
        <v>0.37357703669224801</v>
      </c>
      <c r="BA10" s="14"/>
      <c r="BB10" s="14">
        <v>0.41735549723765902</v>
      </c>
      <c r="BC10" s="14">
        <v>0.32513488768506099</v>
      </c>
      <c r="BD10" s="14"/>
      <c r="BE10" s="14">
        <v>0.370041343923525</v>
      </c>
      <c r="BF10" s="14">
        <v>0.30006573349367599</v>
      </c>
      <c r="BG10" s="14"/>
      <c r="BH10" s="14">
        <v>0.33387653513892701</v>
      </c>
      <c r="BI10" s="14">
        <v>0.34829272191141503</v>
      </c>
    </row>
    <row r="11" spans="2:61" ht="29" x14ac:dyDescent="0.35">
      <c r="B11" s="15" t="s">
        <v>443</v>
      </c>
      <c r="C11" s="14">
        <v>7.0944095757192099E-2</v>
      </c>
      <c r="D11" s="14">
        <v>8.4864914898209506E-2</v>
      </c>
      <c r="E11" s="14">
        <v>5.89689730709239E-2</v>
      </c>
      <c r="F11" s="14"/>
      <c r="G11" s="14">
        <v>5.6269942020539802E-2</v>
      </c>
      <c r="H11" s="14">
        <v>4.4405177000775099E-2</v>
      </c>
      <c r="I11" s="14">
        <v>9.2012545127213699E-2</v>
      </c>
      <c r="J11" s="14">
        <v>7.8595670588312502E-2</v>
      </c>
      <c r="K11" s="14">
        <v>5.7852011267293002E-2</v>
      </c>
      <c r="L11" s="14">
        <v>9.0404883143571396E-2</v>
      </c>
      <c r="M11" s="14"/>
      <c r="N11" s="14">
        <v>8.5286221395521805E-2</v>
      </c>
      <c r="O11" s="14">
        <v>6.8051566216688605E-2</v>
      </c>
      <c r="P11" s="14"/>
      <c r="Q11" s="14">
        <v>4.8139438252605603E-2</v>
      </c>
      <c r="R11" s="14">
        <v>0.104428276867313</v>
      </c>
      <c r="S11" s="14">
        <v>9.1499960449791098E-2</v>
      </c>
      <c r="T11" s="14">
        <v>7.0466285785927202E-2</v>
      </c>
      <c r="U11" s="14">
        <v>7.5717601915180996E-2</v>
      </c>
      <c r="V11" s="14">
        <v>5.4565540345123502E-2</v>
      </c>
      <c r="W11" s="14">
        <v>6.7980280074158198E-2</v>
      </c>
      <c r="X11" s="14">
        <v>2.70217863235023E-2</v>
      </c>
      <c r="Y11" s="14">
        <v>6.0452286830322798E-2</v>
      </c>
      <c r="Z11" s="14">
        <v>0.10622043206612999</v>
      </c>
      <c r="AA11" s="14"/>
      <c r="AB11" s="14">
        <v>4.3463567414792299E-2</v>
      </c>
      <c r="AC11" s="14">
        <v>5.1204678626233902E-2</v>
      </c>
      <c r="AD11" s="14">
        <v>0.10173061241551599</v>
      </c>
      <c r="AE11" s="14"/>
      <c r="AF11" s="14">
        <v>3.1517310637144101E-2</v>
      </c>
      <c r="AG11" s="14">
        <v>9.4837381720724506E-2</v>
      </c>
      <c r="AH11" s="14">
        <v>0.11475384484786801</v>
      </c>
      <c r="AI11" s="14">
        <v>0.10306829779832399</v>
      </c>
      <c r="AJ11" s="14"/>
      <c r="AK11" s="14">
        <v>3.0232155327899898E-2</v>
      </c>
      <c r="AL11" s="14">
        <v>9.3728821179227803E-2</v>
      </c>
      <c r="AM11" s="14">
        <v>0.138384616133849</v>
      </c>
      <c r="AN11" s="14">
        <v>0</v>
      </c>
      <c r="AO11" s="14"/>
      <c r="AP11" s="14">
        <v>5.9576072199168401E-3</v>
      </c>
      <c r="AQ11" s="14">
        <v>5.7845328948711097E-2</v>
      </c>
      <c r="AR11" s="14">
        <v>0.108738703057866</v>
      </c>
      <c r="AS11" s="14"/>
      <c r="AT11" s="14">
        <v>3.9265353602255998E-2</v>
      </c>
      <c r="AU11" s="14">
        <v>8.4535177807126702E-2</v>
      </c>
      <c r="AV11" s="14">
        <v>0.108179532525817</v>
      </c>
      <c r="AW11" s="14"/>
      <c r="AX11" s="14">
        <v>3.9749872168137898E-2</v>
      </c>
      <c r="AY11" s="14">
        <v>6.3381204390838997E-2</v>
      </c>
      <c r="AZ11" s="14">
        <v>0.103825781017158</v>
      </c>
      <c r="BA11" s="14"/>
      <c r="BB11" s="14">
        <v>7.1329420861828405E-2</v>
      </c>
      <c r="BC11" s="14">
        <v>6.0741709685370897E-2</v>
      </c>
      <c r="BD11" s="14"/>
      <c r="BE11" s="14">
        <v>6.3383858276548397E-2</v>
      </c>
      <c r="BF11" s="14">
        <v>8.4672965578479698E-2</v>
      </c>
      <c r="BG11" s="14"/>
      <c r="BH11" s="14">
        <v>4.75187926758876E-2</v>
      </c>
      <c r="BI11" s="14">
        <v>7.7364690169445902E-2</v>
      </c>
    </row>
    <row r="12" spans="2:61" x14ac:dyDescent="0.35">
      <c r="B12" s="15" t="s">
        <v>444</v>
      </c>
      <c r="C12" s="20">
        <v>8.8942358195646401E-2</v>
      </c>
      <c r="D12" s="20">
        <v>6.3787103470108505E-2</v>
      </c>
      <c r="E12" s="20">
        <v>0.11223286067506399</v>
      </c>
      <c r="F12" s="20"/>
      <c r="G12" s="20">
        <v>4.2486982637628803E-2</v>
      </c>
      <c r="H12" s="20">
        <v>7.5479559731352203E-2</v>
      </c>
      <c r="I12" s="20">
        <v>8.4204415850118106E-2</v>
      </c>
      <c r="J12" s="20">
        <v>9.6964666920046599E-2</v>
      </c>
      <c r="K12" s="20">
        <v>0.104920728405966</v>
      </c>
      <c r="L12" s="20">
        <v>0.124213321659829</v>
      </c>
      <c r="M12" s="20"/>
      <c r="N12" s="20">
        <v>3.3542871437310197E-2</v>
      </c>
      <c r="O12" s="20">
        <v>0.10011536392842001</v>
      </c>
      <c r="P12" s="20"/>
      <c r="Q12" s="20">
        <v>0.18154633501370901</v>
      </c>
      <c r="R12" s="20">
        <v>0.113832015715913</v>
      </c>
      <c r="S12" s="20">
        <v>4.1661699967455702E-2</v>
      </c>
      <c r="T12" s="20">
        <v>9.0067926455276198E-2</v>
      </c>
      <c r="U12" s="20">
        <v>4.8127526377566503E-2</v>
      </c>
      <c r="V12" s="20">
        <v>6.5331809755938997E-2</v>
      </c>
      <c r="W12" s="20">
        <v>0.111353691891939</v>
      </c>
      <c r="X12" s="20">
        <v>6.3539973083896903E-2</v>
      </c>
      <c r="Y12" s="20">
        <v>5.6511956359130103E-2</v>
      </c>
      <c r="Z12" s="20">
        <v>0.17671647472412499</v>
      </c>
      <c r="AA12" s="20"/>
      <c r="AB12" s="20">
        <v>5.3681336187683101E-2</v>
      </c>
      <c r="AC12" s="20">
        <v>7.9936890453131196E-2</v>
      </c>
      <c r="AD12" s="20">
        <v>6.9283231101362003E-2</v>
      </c>
      <c r="AE12" s="20"/>
      <c r="AF12" s="20">
        <v>5.4458179960412599E-2</v>
      </c>
      <c r="AG12" s="20">
        <v>9.0207089626485604E-2</v>
      </c>
      <c r="AH12" s="20">
        <v>7.7533051434241496E-2</v>
      </c>
      <c r="AI12" s="20">
        <v>0.13785059649230599</v>
      </c>
      <c r="AJ12" s="20"/>
      <c r="AK12" s="20">
        <v>5.1691474502442797E-2</v>
      </c>
      <c r="AL12" s="20">
        <v>6.5977549568564303E-2</v>
      </c>
      <c r="AM12" s="20">
        <v>0.121149235369307</v>
      </c>
      <c r="AN12" s="20">
        <v>5.8665822258430103E-2</v>
      </c>
      <c r="AO12" s="20"/>
      <c r="AP12" s="20">
        <v>4.3675694331917897E-2</v>
      </c>
      <c r="AQ12" s="20">
        <v>3.4925264593626097E-2</v>
      </c>
      <c r="AR12" s="20">
        <v>0.100072903236564</v>
      </c>
      <c r="AS12" s="20"/>
      <c r="AT12" s="20">
        <v>4.2559884659032501E-2</v>
      </c>
      <c r="AU12" s="20">
        <v>6.7709505405124507E-2</v>
      </c>
      <c r="AV12" s="20">
        <v>9.63240824278776E-2</v>
      </c>
      <c r="AW12" s="20"/>
      <c r="AX12" s="20">
        <v>5.28802846742727E-2</v>
      </c>
      <c r="AY12" s="20">
        <v>8.23621861854444E-2</v>
      </c>
      <c r="AZ12" s="20">
        <v>6.6109512074508603E-2</v>
      </c>
      <c r="BA12" s="20"/>
      <c r="BB12" s="20">
        <v>2.0338288930486399E-2</v>
      </c>
      <c r="BC12" s="20">
        <v>9.3384293318937897E-2</v>
      </c>
      <c r="BD12" s="20"/>
      <c r="BE12" s="20">
        <v>5.5433828152408098E-2</v>
      </c>
      <c r="BF12" s="20">
        <v>0.14979153760887801</v>
      </c>
      <c r="BG12" s="20"/>
      <c r="BH12" s="20">
        <v>8.8654639091278395E-2</v>
      </c>
      <c r="BI12" s="20">
        <v>8.9021218548803502E-2</v>
      </c>
    </row>
    <row r="13" spans="2:61" x14ac:dyDescent="0.35">
      <c r="B13" s="16"/>
    </row>
    <row r="14" spans="2:61" x14ac:dyDescent="0.35">
      <c r="B14" t="s">
        <v>88</v>
      </c>
    </row>
    <row r="15" spans="2:61" x14ac:dyDescent="0.35">
      <c r="B15" t="s">
        <v>89</v>
      </c>
    </row>
    <row r="17" spans="2:2" x14ac:dyDescent="0.35">
      <c r="B17"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M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13" width="20.7265625" customWidth="1"/>
  </cols>
  <sheetData>
    <row r="2" spans="2:13" ht="40.15" customHeight="1" x14ac:dyDescent="0.35">
      <c r="D2" s="25" t="s">
        <v>460</v>
      </c>
      <c r="E2" s="23"/>
      <c r="F2" s="23"/>
      <c r="G2" s="23"/>
      <c r="H2" s="23"/>
      <c r="I2" s="23"/>
      <c r="J2" s="23"/>
      <c r="K2" s="23"/>
      <c r="L2" s="23"/>
      <c r="M2" s="23"/>
    </row>
    <row r="6" spans="2:13" ht="49.9" customHeight="1" x14ac:dyDescent="0.35">
      <c r="B6" s="17" t="s">
        <v>13</v>
      </c>
      <c r="C6" s="17" t="s">
        <v>445</v>
      </c>
      <c r="D6" s="17" t="s">
        <v>446</v>
      </c>
      <c r="E6" s="17" t="s">
        <v>447</v>
      </c>
      <c r="F6" s="17" t="s">
        <v>448</v>
      </c>
      <c r="G6" s="17" t="s">
        <v>449</v>
      </c>
      <c r="H6" s="17" t="s">
        <v>450</v>
      </c>
      <c r="I6" s="17" t="s">
        <v>451</v>
      </c>
      <c r="J6" s="17" t="s">
        <v>452</v>
      </c>
      <c r="K6" s="17" t="s">
        <v>453</v>
      </c>
      <c r="L6" s="17" t="s">
        <v>454</v>
      </c>
    </row>
    <row r="7" spans="2:13" x14ac:dyDescent="0.35">
      <c r="B7" s="15" t="s">
        <v>455</v>
      </c>
      <c r="C7" s="14">
        <v>0.30435023889701801</v>
      </c>
      <c r="D7" s="14">
        <v>0.29466348877090198</v>
      </c>
      <c r="E7" s="14">
        <v>0.223035753226559</v>
      </c>
      <c r="F7" s="14">
        <v>0.24430598247947399</v>
      </c>
      <c r="G7" s="14">
        <v>0.20117480812633201</v>
      </c>
      <c r="H7" s="14">
        <v>0.22386793607355701</v>
      </c>
      <c r="I7" s="14">
        <v>0.196184182284867</v>
      </c>
      <c r="J7" s="14">
        <v>0.20510356333096799</v>
      </c>
      <c r="K7" s="14">
        <v>0.20669123566391601</v>
      </c>
      <c r="L7" s="14">
        <v>0.19964871955003599</v>
      </c>
    </row>
    <row r="8" spans="2:13" x14ac:dyDescent="0.35">
      <c r="B8" s="15" t="s">
        <v>456</v>
      </c>
      <c r="C8" s="14">
        <v>0.34305773664827999</v>
      </c>
      <c r="D8" s="14">
        <v>0.34408356927248301</v>
      </c>
      <c r="E8" s="14">
        <v>0.31669343869035099</v>
      </c>
      <c r="F8" s="14">
        <v>0.31537157373480801</v>
      </c>
      <c r="G8" s="14">
        <v>0.33085339217113602</v>
      </c>
      <c r="H8" s="14">
        <v>0.326096183835485</v>
      </c>
      <c r="I8" s="14">
        <v>0.25529589601317798</v>
      </c>
      <c r="J8" s="14">
        <v>0.28897358736567902</v>
      </c>
      <c r="K8" s="14">
        <v>0.284806577743068</v>
      </c>
      <c r="L8" s="14">
        <v>0.296231700991401</v>
      </c>
    </row>
    <row r="9" spans="2:13" x14ac:dyDescent="0.35">
      <c r="B9" s="15" t="s">
        <v>457</v>
      </c>
      <c r="C9" s="14">
        <v>0.153336146957091</v>
      </c>
      <c r="D9" s="14">
        <v>0.13365084483036799</v>
      </c>
      <c r="E9" s="14">
        <v>0.207514449377073</v>
      </c>
      <c r="F9" s="14">
        <v>0.213656007519272</v>
      </c>
      <c r="G9" s="14">
        <v>0.215251121250009</v>
      </c>
      <c r="H9" s="14">
        <v>0.17108692319100899</v>
      </c>
      <c r="I9" s="14">
        <v>0.25854031098068497</v>
      </c>
      <c r="J9" s="14">
        <v>0.25970147501146001</v>
      </c>
      <c r="K9" s="14">
        <v>0.26377028599756103</v>
      </c>
      <c r="L9" s="14">
        <v>0.20116636653495601</v>
      </c>
    </row>
    <row r="10" spans="2:13" x14ac:dyDescent="0.35">
      <c r="B10" s="15" t="s">
        <v>458</v>
      </c>
      <c r="C10" s="14">
        <v>5.5272882606268003E-2</v>
      </c>
      <c r="D10" s="14">
        <v>5.9043465783777303E-2</v>
      </c>
      <c r="E10" s="14">
        <v>7.9702633756815106E-2</v>
      </c>
      <c r="F10" s="14">
        <v>6.6220401640434898E-2</v>
      </c>
      <c r="G10" s="14">
        <v>8.3449730650580506E-2</v>
      </c>
      <c r="H10" s="14">
        <v>0.11312699931255001</v>
      </c>
      <c r="I10" s="14">
        <v>0.10511773655454699</v>
      </c>
      <c r="J10" s="14">
        <v>7.9017486050722202E-2</v>
      </c>
      <c r="K10" s="14">
        <v>7.6574181168991506E-2</v>
      </c>
      <c r="L10" s="14">
        <v>0.122540088070343</v>
      </c>
    </row>
    <row r="11" spans="2:13" x14ac:dyDescent="0.35">
      <c r="B11" s="15" t="s">
        <v>459</v>
      </c>
      <c r="C11" s="14">
        <v>4.85310724160464E-2</v>
      </c>
      <c r="D11" s="14">
        <v>5.7891664165412499E-2</v>
      </c>
      <c r="E11" s="14">
        <v>4.63624169869995E-2</v>
      </c>
      <c r="F11" s="14">
        <v>4.0005464943973702E-2</v>
      </c>
      <c r="G11" s="14">
        <v>4.4253243366345001E-2</v>
      </c>
      <c r="H11" s="14">
        <v>6.2822256968563098E-2</v>
      </c>
      <c r="I11" s="14">
        <v>7.2275152073881396E-2</v>
      </c>
      <c r="J11" s="14">
        <v>5.4075858564560701E-2</v>
      </c>
      <c r="K11" s="14">
        <v>6.4001410376972906E-2</v>
      </c>
      <c r="L11" s="14">
        <v>6.9998924390713604E-2</v>
      </c>
    </row>
    <row r="12" spans="2:13" x14ac:dyDescent="0.35">
      <c r="B12" s="15" t="s">
        <v>86</v>
      </c>
      <c r="C12" s="14">
        <v>9.5451922475297796E-2</v>
      </c>
      <c r="D12" s="14">
        <v>0.110666967177058</v>
      </c>
      <c r="E12" s="14">
        <v>0.12669130796220299</v>
      </c>
      <c r="F12" s="14">
        <v>0.12044056968203801</v>
      </c>
      <c r="G12" s="14">
        <v>0.12501770443559901</v>
      </c>
      <c r="H12" s="14">
        <v>0.102999700618836</v>
      </c>
      <c r="I12" s="14">
        <v>0.112586722092841</v>
      </c>
      <c r="J12" s="14">
        <v>0.11312802967661</v>
      </c>
      <c r="K12" s="14">
        <v>0.104156309049491</v>
      </c>
      <c r="L12" s="14">
        <v>0.110414200462551</v>
      </c>
    </row>
    <row r="13" spans="2:13" x14ac:dyDescent="0.35">
      <c r="B13" s="16"/>
      <c r="C13" s="16"/>
      <c r="D13" s="16"/>
      <c r="E13" s="16"/>
      <c r="F13" s="16"/>
      <c r="G13" s="16"/>
      <c r="H13" s="16"/>
      <c r="I13" s="16"/>
      <c r="J13" s="16"/>
      <c r="K13" s="16"/>
      <c r="L13" s="16"/>
    </row>
    <row r="14" spans="2:13" x14ac:dyDescent="0.35">
      <c r="B14" t="s">
        <v>88</v>
      </c>
    </row>
    <row r="15" spans="2:13" x14ac:dyDescent="0.35">
      <c r="B15" t="s">
        <v>89</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0.30435023889701801</v>
      </c>
      <c r="D9" s="14">
        <v>0.30961950193500998</v>
      </c>
      <c r="E9" s="14">
        <v>0.29840037068266001</v>
      </c>
      <c r="F9" s="14"/>
      <c r="G9" s="14">
        <v>0.35392865885569202</v>
      </c>
      <c r="H9" s="14">
        <v>0.35105682422293499</v>
      </c>
      <c r="I9" s="14">
        <v>0.25867345171186501</v>
      </c>
      <c r="J9" s="14">
        <v>0.29331815486357798</v>
      </c>
      <c r="K9" s="14">
        <v>0.29379767559600301</v>
      </c>
      <c r="L9" s="14">
        <v>0.28624261557289499</v>
      </c>
      <c r="M9" s="14"/>
      <c r="N9" s="14">
        <v>0.342716889367703</v>
      </c>
      <c r="O9" s="14">
        <v>0.296612427037383</v>
      </c>
      <c r="P9" s="14"/>
      <c r="Q9" s="14">
        <v>0.26591776121532101</v>
      </c>
      <c r="R9" s="14">
        <v>0.26665919141029099</v>
      </c>
      <c r="S9" s="14">
        <v>0.33550560482916902</v>
      </c>
      <c r="T9" s="14">
        <v>0.22341161510895799</v>
      </c>
      <c r="U9" s="14">
        <v>0.23404453234846201</v>
      </c>
      <c r="V9" s="14">
        <v>0.44245132210305899</v>
      </c>
      <c r="W9" s="14">
        <v>0.25293535722017602</v>
      </c>
      <c r="X9" s="14">
        <v>0.22488153014823101</v>
      </c>
      <c r="Y9" s="14">
        <v>0.37928187154073401</v>
      </c>
      <c r="Z9" s="14">
        <v>0.35175726421394798</v>
      </c>
      <c r="AA9" s="14"/>
      <c r="AB9" s="14">
        <v>0.414858844090845</v>
      </c>
      <c r="AC9" s="14">
        <v>0.24744934997607401</v>
      </c>
      <c r="AD9" s="14">
        <v>0.28211606216527901</v>
      </c>
      <c r="AE9" s="14"/>
      <c r="AF9" s="14">
        <v>0.405523221605882</v>
      </c>
      <c r="AG9" s="14">
        <v>0.247458075016917</v>
      </c>
      <c r="AH9" s="14">
        <v>0.27122134419739502</v>
      </c>
      <c r="AI9" s="14">
        <v>0.19234208418261201</v>
      </c>
      <c r="AJ9" s="14"/>
      <c r="AK9" s="14">
        <v>0.43445826222463202</v>
      </c>
      <c r="AL9" s="14">
        <v>0.25327042919030601</v>
      </c>
      <c r="AM9" s="14">
        <v>0.17993073239153501</v>
      </c>
      <c r="AN9" s="14">
        <v>0.41429076195188902</v>
      </c>
      <c r="AO9" s="14"/>
      <c r="AP9" s="14">
        <v>0.60175533769799705</v>
      </c>
      <c r="AQ9" s="14">
        <v>0.31936209857277598</v>
      </c>
      <c r="AR9" s="14">
        <v>0.22149412048855099</v>
      </c>
      <c r="AS9" s="14"/>
      <c r="AT9" s="14">
        <v>0.510982411567662</v>
      </c>
      <c r="AU9" s="14">
        <v>0.24523847926798101</v>
      </c>
      <c r="AV9" s="14">
        <v>0.17371036340722401</v>
      </c>
      <c r="AW9" s="14"/>
      <c r="AX9" s="14">
        <v>0.50429660484297001</v>
      </c>
      <c r="AY9" s="14">
        <v>0.29201691118207801</v>
      </c>
      <c r="AZ9" s="14">
        <v>0.24396932005459701</v>
      </c>
      <c r="BA9" s="14"/>
      <c r="BB9" s="14">
        <v>0.42104816109644999</v>
      </c>
      <c r="BC9" s="14">
        <v>0.27762530860086398</v>
      </c>
      <c r="BD9" s="14"/>
      <c r="BE9" s="14">
        <v>0.329313676869192</v>
      </c>
      <c r="BF9" s="14">
        <v>0.259018357314034</v>
      </c>
      <c r="BG9" s="14"/>
      <c r="BH9" s="14">
        <v>0.293097519187833</v>
      </c>
      <c r="BI9" s="14">
        <v>0.30743447430847298</v>
      </c>
    </row>
    <row r="10" spans="2:61" x14ac:dyDescent="0.35">
      <c r="B10" s="15" t="s">
        <v>456</v>
      </c>
      <c r="C10" s="14">
        <v>0.34305773664827999</v>
      </c>
      <c r="D10" s="14">
        <v>0.34432831765889599</v>
      </c>
      <c r="E10" s="14">
        <v>0.342485697213671</v>
      </c>
      <c r="F10" s="14"/>
      <c r="G10" s="14">
        <v>0.36140870336666298</v>
      </c>
      <c r="H10" s="14">
        <v>0.31275753659875999</v>
      </c>
      <c r="I10" s="14">
        <v>0.37317947610700097</v>
      </c>
      <c r="J10" s="14">
        <v>0.29342423203208501</v>
      </c>
      <c r="K10" s="14">
        <v>0.33005684861020002</v>
      </c>
      <c r="L10" s="14">
        <v>0.38849110664914199</v>
      </c>
      <c r="M10" s="14"/>
      <c r="N10" s="14">
        <v>0.40914422602261702</v>
      </c>
      <c r="O10" s="14">
        <v>0.32972936904337102</v>
      </c>
      <c r="P10" s="14"/>
      <c r="Q10" s="14">
        <v>0.313133942121191</v>
      </c>
      <c r="R10" s="14">
        <v>0.258396086019067</v>
      </c>
      <c r="S10" s="14">
        <v>0.29649025215603098</v>
      </c>
      <c r="T10" s="14">
        <v>0.42830404999795202</v>
      </c>
      <c r="U10" s="14">
        <v>0.37889488861964699</v>
      </c>
      <c r="V10" s="14">
        <v>0.29666104621902301</v>
      </c>
      <c r="W10" s="14">
        <v>0.40712256857436502</v>
      </c>
      <c r="X10" s="14">
        <v>0.51111041169997895</v>
      </c>
      <c r="Y10" s="14">
        <v>0.34182544860650099</v>
      </c>
      <c r="Z10" s="14">
        <v>0.18357019479938699</v>
      </c>
      <c r="AA10" s="14"/>
      <c r="AB10" s="14">
        <v>0.406446708740065</v>
      </c>
      <c r="AC10" s="14">
        <v>0.350017717590484</v>
      </c>
      <c r="AD10" s="14">
        <v>0.327152578660594</v>
      </c>
      <c r="AE10" s="14"/>
      <c r="AF10" s="14">
        <v>0.39540234926566498</v>
      </c>
      <c r="AG10" s="14">
        <v>0.30199511561105902</v>
      </c>
      <c r="AH10" s="14">
        <v>0.35036960506793302</v>
      </c>
      <c r="AI10" s="14">
        <v>0.33836861534380103</v>
      </c>
      <c r="AJ10" s="14"/>
      <c r="AK10" s="14">
        <v>0.371306773659621</v>
      </c>
      <c r="AL10" s="14">
        <v>0.340207219590204</v>
      </c>
      <c r="AM10" s="14">
        <v>0.31794313308024702</v>
      </c>
      <c r="AN10" s="14">
        <v>0.39594653896440501</v>
      </c>
      <c r="AO10" s="14"/>
      <c r="AP10" s="14">
        <v>0.30095988579299898</v>
      </c>
      <c r="AQ10" s="14">
        <v>0.40590447979081401</v>
      </c>
      <c r="AR10" s="14">
        <v>0.31500296572095499</v>
      </c>
      <c r="AS10" s="14"/>
      <c r="AT10" s="14">
        <v>0.33509514866520601</v>
      </c>
      <c r="AU10" s="14">
        <v>0.38015609382068699</v>
      </c>
      <c r="AV10" s="14">
        <v>0.335616317222169</v>
      </c>
      <c r="AW10" s="14"/>
      <c r="AX10" s="14">
        <v>0.29810447060568701</v>
      </c>
      <c r="AY10" s="14">
        <v>0.37826722200331903</v>
      </c>
      <c r="AZ10" s="14">
        <v>0.33757317478042398</v>
      </c>
      <c r="BA10" s="14"/>
      <c r="BB10" s="14">
        <v>0.36147008894648303</v>
      </c>
      <c r="BC10" s="14">
        <v>0.39701857006701702</v>
      </c>
      <c r="BD10" s="14"/>
      <c r="BE10" s="14">
        <v>0.370769066415157</v>
      </c>
      <c r="BF10" s="14">
        <v>0.29273587309329402</v>
      </c>
      <c r="BG10" s="14"/>
      <c r="BH10" s="14">
        <v>0.40142626298947198</v>
      </c>
      <c r="BI10" s="14">
        <v>0.32705962414672402</v>
      </c>
    </row>
    <row r="11" spans="2:61" x14ac:dyDescent="0.35">
      <c r="B11" s="15" t="s">
        <v>457</v>
      </c>
      <c r="C11" s="14">
        <v>0.153336146957091</v>
      </c>
      <c r="D11" s="14">
        <v>0.16319053541385101</v>
      </c>
      <c r="E11" s="14">
        <v>0.14360472870265401</v>
      </c>
      <c r="F11" s="14"/>
      <c r="G11" s="14">
        <v>0.113343790762358</v>
      </c>
      <c r="H11" s="14">
        <v>0.15003559783247</v>
      </c>
      <c r="I11" s="14">
        <v>0.146392863395859</v>
      </c>
      <c r="J11" s="14">
        <v>0.19853313660548599</v>
      </c>
      <c r="K11" s="14">
        <v>0.17556780188944601</v>
      </c>
      <c r="L11" s="14">
        <v>0.13267669007258401</v>
      </c>
      <c r="M11" s="14"/>
      <c r="N11" s="14">
        <v>0.15824962789866001</v>
      </c>
      <c r="O11" s="14">
        <v>0.15234519281761499</v>
      </c>
      <c r="P11" s="14"/>
      <c r="Q11" s="14">
        <v>0.14420390753899301</v>
      </c>
      <c r="R11" s="14">
        <v>0.11643524482777499</v>
      </c>
      <c r="S11" s="14">
        <v>0.22580333534196201</v>
      </c>
      <c r="T11" s="14">
        <v>0.247855233066442</v>
      </c>
      <c r="U11" s="14">
        <v>0.18816789449970101</v>
      </c>
      <c r="V11" s="14">
        <v>0.16050363644325399</v>
      </c>
      <c r="W11" s="14">
        <v>0.18126075590197799</v>
      </c>
      <c r="X11" s="14">
        <v>0.116721484393268</v>
      </c>
      <c r="Y11" s="14">
        <v>0.137430710700611</v>
      </c>
      <c r="Z11" s="14">
        <v>0.12212363622588999</v>
      </c>
      <c r="AA11" s="14"/>
      <c r="AB11" s="14">
        <v>8.5136380173699899E-2</v>
      </c>
      <c r="AC11" s="14">
        <v>0.19619006521447199</v>
      </c>
      <c r="AD11" s="14">
        <v>0.187195623383348</v>
      </c>
      <c r="AE11" s="14"/>
      <c r="AF11" s="14">
        <v>9.7802395909404802E-2</v>
      </c>
      <c r="AG11" s="14">
        <v>0.205184856508173</v>
      </c>
      <c r="AH11" s="14">
        <v>0.23746031829707501</v>
      </c>
      <c r="AI11" s="14">
        <v>0.140725121593991</v>
      </c>
      <c r="AJ11" s="14"/>
      <c r="AK11" s="14">
        <v>9.6211116374031902E-2</v>
      </c>
      <c r="AL11" s="14">
        <v>0.207274134091257</v>
      </c>
      <c r="AM11" s="14">
        <v>0.20643167026859899</v>
      </c>
      <c r="AN11" s="14">
        <v>0.18976269908370599</v>
      </c>
      <c r="AO11" s="14"/>
      <c r="AP11" s="14">
        <v>5.8429130068130698E-2</v>
      </c>
      <c r="AQ11" s="14">
        <v>0.124434669262487</v>
      </c>
      <c r="AR11" s="14">
        <v>0.22173042752111699</v>
      </c>
      <c r="AS11" s="14"/>
      <c r="AT11" s="14">
        <v>7.8007853701487301E-2</v>
      </c>
      <c r="AU11" s="14">
        <v>0.17264294077932299</v>
      </c>
      <c r="AV11" s="14">
        <v>0.21863653342067799</v>
      </c>
      <c r="AW11" s="14"/>
      <c r="AX11" s="14">
        <v>7.4418188086479403E-2</v>
      </c>
      <c r="AY11" s="14">
        <v>0.13304618962609399</v>
      </c>
      <c r="AZ11" s="14">
        <v>0.22880701533353001</v>
      </c>
      <c r="BA11" s="14"/>
      <c r="BB11" s="14">
        <v>0.15283587490275399</v>
      </c>
      <c r="BC11" s="14">
        <v>0.14606834041231301</v>
      </c>
      <c r="BD11" s="14"/>
      <c r="BE11" s="14">
        <v>0.16375037904822501</v>
      </c>
      <c r="BF11" s="14">
        <v>0.134424619768439</v>
      </c>
      <c r="BG11" s="14"/>
      <c r="BH11" s="14">
        <v>9.9978772225843199E-2</v>
      </c>
      <c r="BI11" s="14">
        <v>0.16796076294873599</v>
      </c>
    </row>
    <row r="12" spans="2:61" x14ac:dyDescent="0.35">
      <c r="B12" s="15" t="s">
        <v>458</v>
      </c>
      <c r="C12" s="14">
        <v>5.5272882606268003E-2</v>
      </c>
      <c r="D12" s="14">
        <v>5.9900904854202401E-2</v>
      </c>
      <c r="E12" s="14">
        <v>5.1532668794140098E-2</v>
      </c>
      <c r="F12" s="14"/>
      <c r="G12" s="14">
        <v>5.48478691283526E-2</v>
      </c>
      <c r="H12" s="14">
        <v>4.8643706290243699E-2</v>
      </c>
      <c r="I12" s="14">
        <v>6.7007423557996701E-2</v>
      </c>
      <c r="J12" s="14">
        <v>6.6952018098685701E-2</v>
      </c>
      <c r="K12" s="14">
        <v>3.5338211877740597E-2</v>
      </c>
      <c r="L12" s="14">
        <v>5.3545804950301402E-2</v>
      </c>
      <c r="M12" s="14"/>
      <c r="N12" s="14">
        <v>2.4957463073594501E-2</v>
      </c>
      <c r="O12" s="14">
        <v>6.1386916797731499E-2</v>
      </c>
      <c r="P12" s="14"/>
      <c r="Q12" s="14">
        <v>1.51297881280273E-2</v>
      </c>
      <c r="R12" s="14">
        <v>0.116906437831965</v>
      </c>
      <c r="S12" s="14">
        <v>6.7437626157821701E-2</v>
      </c>
      <c r="T12" s="14">
        <v>3.2649303236367E-2</v>
      </c>
      <c r="U12" s="14">
        <v>2.3287631720289099E-2</v>
      </c>
      <c r="V12" s="14">
        <v>4.8675570627186499E-2</v>
      </c>
      <c r="W12" s="14">
        <v>2.5147274466357901E-2</v>
      </c>
      <c r="X12" s="14">
        <v>4.52582364214568E-2</v>
      </c>
      <c r="Y12" s="14">
        <v>4.8183202402000302E-2</v>
      </c>
      <c r="Z12" s="14">
        <v>2.7445729214923002E-2</v>
      </c>
      <c r="AA12" s="14"/>
      <c r="AB12" s="14">
        <v>2.2097265997526299E-2</v>
      </c>
      <c r="AC12" s="14">
        <v>7.1926739106821E-2</v>
      </c>
      <c r="AD12" s="14">
        <v>6.0411644082049597E-2</v>
      </c>
      <c r="AE12" s="14"/>
      <c r="AF12" s="14">
        <v>2.6051373777802801E-2</v>
      </c>
      <c r="AG12" s="14">
        <v>8.37655246647874E-2</v>
      </c>
      <c r="AH12" s="14">
        <v>3.10180969080074E-2</v>
      </c>
      <c r="AI12" s="14">
        <v>7.8594662456621403E-2</v>
      </c>
      <c r="AJ12" s="14"/>
      <c r="AK12" s="14">
        <v>2.6899288194564702E-2</v>
      </c>
      <c r="AL12" s="14">
        <v>7.89832261865272E-2</v>
      </c>
      <c r="AM12" s="14">
        <v>8.8007899956833099E-2</v>
      </c>
      <c r="AN12" s="14">
        <v>0</v>
      </c>
      <c r="AO12" s="14"/>
      <c r="AP12" s="14">
        <v>1.5381027887141799E-2</v>
      </c>
      <c r="AQ12" s="14">
        <v>5.7666393402444102E-2</v>
      </c>
      <c r="AR12" s="14">
        <v>6.9856658661779897E-2</v>
      </c>
      <c r="AS12" s="14"/>
      <c r="AT12" s="14">
        <v>2.0225168429849099E-2</v>
      </c>
      <c r="AU12" s="14">
        <v>6.5425752874249093E-2</v>
      </c>
      <c r="AV12" s="14">
        <v>8.7588655655552503E-2</v>
      </c>
      <c r="AW12" s="14"/>
      <c r="AX12" s="14">
        <v>3.9746015886642401E-2</v>
      </c>
      <c r="AY12" s="14">
        <v>5.3465256582265502E-2</v>
      </c>
      <c r="AZ12" s="14">
        <v>7.3040503021421996E-2</v>
      </c>
      <c r="BA12" s="14"/>
      <c r="BB12" s="14">
        <v>1.47713141503256E-2</v>
      </c>
      <c r="BC12" s="14">
        <v>4.5400053499767203E-2</v>
      </c>
      <c r="BD12" s="14"/>
      <c r="BE12" s="14">
        <v>4.3974782421937302E-2</v>
      </c>
      <c r="BF12" s="14">
        <v>7.5789453290147399E-2</v>
      </c>
      <c r="BG12" s="14"/>
      <c r="BH12" s="14">
        <v>6.5260193129591304E-2</v>
      </c>
      <c r="BI12" s="14">
        <v>5.2535480664575702E-2</v>
      </c>
    </row>
    <row r="13" spans="2:61" x14ac:dyDescent="0.35">
      <c r="B13" s="15" t="s">
        <v>459</v>
      </c>
      <c r="C13" s="14">
        <v>4.85310724160464E-2</v>
      </c>
      <c r="D13" s="14">
        <v>5.3142310310619799E-2</v>
      </c>
      <c r="E13" s="14">
        <v>4.4754681653509903E-2</v>
      </c>
      <c r="F13" s="14"/>
      <c r="G13" s="14">
        <v>3.8295702249430498E-2</v>
      </c>
      <c r="H13" s="14">
        <v>6.2769938617611307E-2</v>
      </c>
      <c r="I13" s="14">
        <v>5.5824687132141303E-2</v>
      </c>
      <c r="J13" s="14">
        <v>5.2452302504292003E-2</v>
      </c>
      <c r="K13" s="14">
        <v>3.00337363358309E-2</v>
      </c>
      <c r="L13" s="14">
        <v>4.2217987003744802E-2</v>
      </c>
      <c r="M13" s="14"/>
      <c r="N13" s="14">
        <v>3.5954403051466903E-2</v>
      </c>
      <c r="O13" s="14">
        <v>5.10675435483985E-2</v>
      </c>
      <c r="P13" s="14"/>
      <c r="Q13" s="14">
        <v>5.4079050450207701E-2</v>
      </c>
      <c r="R13" s="14">
        <v>0.10353307629030301</v>
      </c>
      <c r="S13" s="14">
        <v>2.8168294320052301E-2</v>
      </c>
      <c r="T13" s="14">
        <v>3.9868244297436198E-2</v>
      </c>
      <c r="U13" s="14">
        <v>8.7469163922016702E-2</v>
      </c>
      <c r="V13" s="14">
        <v>1.7027407688943699E-2</v>
      </c>
      <c r="W13" s="14">
        <v>4.0865227472272898E-2</v>
      </c>
      <c r="X13" s="14">
        <v>2.83730714840787E-2</v>
      </c>
      <c r="Y13" s="14">
        <v>2.7997623233098599E-2</v>
      </c>
      <c r="Z13" s="14">
        <v>2.04510398314162E-2</v>
      </c>
      <c r="AA13" s="14"/>
      <c r="AB13" s="14">
        <v>2.4329683013431701E-2</v>
      </c>
      <c r="AC13" s="14">
        <v>3.7724730299084699E-2</v>
      </c>
      <c r="AD13" s="14">
        <v>7.4200298099723394E-2</v>
      </c>
      <c r="AE13" s="14"/>
      <c r="AF13" s="14">
        <v>1.68165486034801E-2</v>
      </c>
      <c r="AG13" s="14">
        <v>7.1573831346534E-2</v>
      </c>
      <c r="AH13" s="14">
        <v>5.1431546810368697E-2</v>
      </c>
      <c r="AI13" s="14">
        <v>8.2999379334071005E-2</v>
      </c>
      <c r="AJ13" s="14"/>
      <c r="AK13" s="14">
        <v>1.6545963944234701E-2</v>
      </c>
      <c r="AL13" s="14">
        <v>6.8824288830994104E-2</v>
      </c>
      <c r="AM13" s="14">
        <v>6.1814098861908903E-2</v>
      </c>
      <c r="AN13" s="14">
        <v>0</v>
      </c>
      <c r="AO13" s="14"/>
      <c r="AP13" s="14">
        <v>1.11481630529232E-2</v>
      </c>
      <c r="AQ13" s="14">
        <v>3.1273473590673298E-2</v>
      </c>
      <c r="AR13" s="14">
        <v>8.3674180994707401E-2</v>
      </c>
      <c r="AS13" s="14"/>
      <c r="AT13" s="14">
        <v>2.0902954363033299E-2</v>
      </c>
      <c r="AU13" s="14">
        <v>5.6387021383624301E-2</v>
      </c>
      <c r="AV13" s="14">
        <v>9.2976212909205103E-2</v>
      </c>
      <c r="AW13" s="14"/>
      <c r="AX13" s="14">
        <v>4.0797624561342699E-2</v>
      </c>
      <c r="AY13" s="14">
        <v>4.7613702954799601E-2</v>
      </c>
      <c r="AZ13" s="14">
        <v>5.9987866200964898E-2</v>
      </c>
      <c r="BA13" s="14"/>
      <c r="BB13" s="14">
        <v>4.3071037699406803E-2</v>
      </c>
      <c r="BC13" s="14">
        <v>3.5337433142213402E-2</v>
      </c>
      <c r="BD13" s="14"/>
      <c r="BE13" s="14">
        <v>4.5567339271443498E-2</v>
      </c>
      <c r="BF13" s="14">
        <v>5.3913007392488901E-2</v>
      </c>
      <c r="BG13" s="14"/>
      <c r="BH13" s="14">
        <v>5.3906187439527499E-2</v>
      </c>
      <c r="BI13" s="14">
        <v>4.7057817902958397E-2</v>
      </c>
    </row>
    <row r="14" spans="2:61" x14ac:dyDescent="0.35">
      <c r="B14" s="15" t="s">
        <v>86</v>
      </c>
      <c r="C14" s="20">
        <v>9.5451922475297796E-2</v>
      </c>
      <c r="D14" s="20">
        <v>6.9818429827420897E-2</v>
      </c>
      <c r="E14" s="20">
        <v>0.119221852953364</v>
      </c>
      <c r="F14" s="20"/>
      <c r="G14" s="20">
        <v>7.8175275637503303E-2</v>
      </c>
      <c r="H14" s="20">
        <v>7.4736396437980093E-2</v>
      </c>
      <c r="I14" s="20">
        <v>9.8922098095136995E-2</v>
      </c>
      <c r="J14" s="20">
        <v>9.5320155895873504E-2</v>
      </c>
      <c r="K14" s="20">
        <v>0.13520572569077899</v>
      </c>
      <c r="L14" s="20">
        <v>9.6825795751332905E-2</v>
      </c>
      <c r="M14" s="20"/>
      <c r="N14" s="20">
        <v>2.89773905859586E-2</v>
      </c>
      <c r="O14" s="20">
        <v>0.10885855075550099</v>
      </c>
      <c r="P14" s="20"/>
      <c r="Q14" s="20">
        <v>0.20753555054625999</v>
      </c>
      <c r="R14" s="20">
        <v>0.13806996362059901</v>
      </c>
      <c r="S14" s="20">
        <v>4.6594887194963998E-2</v>
      </c>
      <c r="T14" s="20">
        <v>2.7911554292843699E-2</v>
      </c>
      <c r="U14" s="20">
        <v>8.8135888889884606E-2</v>
      </c>
      <c r="V14" s="20">
        <v>3.4681016918533397E-2</v>
      </c>
      <c r="W14" s="20">
        <v>9.2668816364850498E-2</v>
      </c>
      <c r="X14" s="20">
        <v>7.3655265852986304E-2</v>
      </c>
      <c r="Y14" s="20">
        <v>6.5281143517054302E-2</v>
      </c>
      <c r="Z14" s="20">
        <v>0.29465213571443599</v>
      </c>
      <c r="AA14" s="20"/>
      <c r="AB14" s="20">
        <v>4.7131117984432203E-2</v>
      </c>
      <c r="AC14" s="20">
        <v>9.6691397813064503E-2</v>
      </c>
      <c r="AD14" s="20">
        <v>6.8923793609005704E-2</v>
      </c>
      <c r="AE14" s="20"/>
      <c r="AF14" s="20">
        <v>5.8404110837765699E-2</v>
      </c>
      <c r="AG14" s="20">
        <v>9.0022596852530098E-2</v>
      </c>
      <c r="AH14" s="20">
        <v>5.8499088719219897E-2</v>
      </c>
      <c r="AI14" s="20">
        <v>0.16697013708890401</v>
      </c>
      <c r="AJ14" s="20"/>
      <c r="AK14" s="20">
        <v>5.4578595602916301E-2</v>
      </c>
      <c r="AL14" s="20">
        <v>5.1440702110711001E-2</v>
      </c>
      <c r="AM14" s="20">
        <v>0.14587246544087701</v>
      </c>
      <c r="AN14" s="20">
        <v>0</v>
      </c>
      <c r="AO14" s="20"/>
      <c r="AP14" s="20">
        <v>1.23264555008084E-2</v>
      </c>
      <c r="AQ14" s="20">
        <v>6.1358885380805299E-2</v>
      </c>
      <c r="AR14" s="20">
        <v>8.8241646612889899E-2</v>
      </c>
      <c r="AS14" s="20"/>
      <c r="AT14" s="20">
        <v>3.4786463272762601E-2</v>
      </c>
      <c r="AU14" s="20">
        <v>8.0149711874136095E-2</v>
      </c>
      <c r="AV14" s="20">
        <v>9.1471917385171297E-2</v>
      </c>
      <c r="AW14" s="20"/>
      <c r="AX14" s="20">
        <v>4.2637096016878498E-2</v>
      </c>
      <c r="AY14" s="20">
        <v>9.5590717651444501E-2</v>
      </c>
      <c r="AZ14" s="20">
        <v>5.6622120609062798E-2</v>
      </c>
      <c r="BA14" s="20"/>
      <c r="BB14" s="20">
        <v>6.8035232045809196E-3</v>
      </c>
      <c r="BC14" s="20">
        <v>9.8550294277824801E-2</v>
      </c>
      <c r="BD14" s="20"/>
      <c r="BE14" s="20">
        <v>4.6624755974044599E-2</v>
      </c>
      <c r="BF14" s="20">
        <v>0.18411868914159599</v>
      </c>
      <c r="BG14" s="20"/>
      <c r="BH14" s="20">
        <v>8.6331065027732495E-2</v>
      </c>
      <c r="BI14" s="20">
        <v>9.7951840028532702E-2</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0.29466348877090198</v>
      </c>
      <c r="D9" s="14">
        <v>0.28945541529398899</v>
      </c>
      <c r="E9" s="14">
        <v>0.298058918370388</v>
      </c>
      <c r="F9" s="14"/>
      <c r="G9" s="14">
        <v>0.302840763337759</v>
      </c>
      <c r="H9" s="14">
        <v>0.32260545482373398</v>
      </c>
      <c r="I9" s="14">
        <v>0.323921735549835</v>
      </c>
      <c r="J9" s="14">
        <v>0.27322025195697902</v>
      </c>
      <c r="K9" s="14">
        <v>0.23206827392194901</v>
      </c>
      <c r="L9" s="14">
        <v>0.29339964644490102</v>
      </c>
      <c r="M9" s="14"/>
      <c r="N9" s="14">
        <v>0.38305629776521699</v>
      </c>
      <c r="O9" s="14">
        <v>0.276836367629191</v>
      </c>
      <c r="P9" s="14"/>
      <c r="Q9" s="14">
        <v>0.23437454599490001</v>
      </c>
      <c r="R9" s="14">
        <v>0.22923072347496901</v>
      </c>
      <c r="S9" s="14">
        <v>0.311289922244327</v>
      </c>
      <c r="T9" s="14">
        <v>0.13697052404014101</v>
      </c>
      <c r="U9" s="14">
        <v>0.33441146822534801</v>
      </c>
      <c r="V9" s="14">
        <v>0.44207362461914601</v>
      </c>
      <c r="W9" s="14">
        <v>0.294819419630445</v>
      </c>
      <c r="X9" s="14">
        <v>0.27412449059684701</v>
      </c>
      <c r="Y9" s="14">
        <v>0.38056337478401198</v>
      </c>
      <c r="Z9" s="14">
        <v>0.144668311718742</v>
      </c>
      <c r="AA9" s="14"/>
      <c r="AB9" s="14">
        <v>0.446962219614773</v>
      </c>
      <c r="AC9" s="14">
        <v>0.27135521224765702</v>
      </c>
      <c r="AD9" s="14">
        <v>0.230032694989319</v>
      </c>
      <c r="AE9" s="14"/>
      <c r="AF9" s="14">
        <v>0.40252097511041601</v>
      </c>
      <c r="AG9" s="14">
        <v>0.219170624998657</v>
      </c>
      <c r="AH9" s="14">
        <v>0.26384994144973301</v>
      </c>
      <c r="AI9" s="14">
        <v>0.20136115531705301</v>
      </c>
      <c r="AJ9" s="14"/>
      <c r="AK9" s="14">
        <v>0.41235267976953599</v>
      </c>
      <c r="AL9" s="14">
        <v>0.22806344970936501</v>
      </c>
      <c r="AM9" s="14">
        <v>0.21422099451639601</v>
      </c>
      <c r="AN9" s="14">
        <v>0.17519507033069601</v>
      </c>
      <c r="AO9" s="14"/>
      <c r="AP9" s="14">
        <v>0.53952050167508703</v>
      </c>
      <c r="AQ9" s="14">
        <v>0.29551477782393698</v>
      </c>
      <c r="AR9" s="14">
        <v>0.241136314429335</v>
      </c>
      <c r="AS9" s="14"/>
      <c r="AT9" s="14">
        <v>0.49956607510398698</v>
      </c>
      <c r="AU9" s="14">
        <v>0.238421891744489</v>
      </c>
      <c r="AV9" s="14">
        <v>0.17397442745931299</v>
      </c>
      <c r="AW9" s="14"/>
      <c r="AX9" s="14">
        <v>0.51917648353017498</v>
      </c>
      <c r="AY9" s="14">
        <v>0.311415069373501</v>
      </c>
      <c r="AZ9" s="14">
        <v>0.200513779333265</v>
      </c>
      <c r="BA9" s="14"/>
      <c r="BB9" s="14">
        <v>0.43475294026349998</v>
      </c>
      <c r="BC9" s="14">
        <v>0.28852167890070801</v>
      </c>
      <c r="BD9" s="14"/>
      <c r="BE9" s="14">
        <v>0.32748424691677802</v>
      </c>
      <c r="BF9" s="14">
        <v>0.23506325568637901</v>
      </c>
      <c r="BG9" s="14"/>
      <c r="BH9" s="14">
        <v>0.29021891551095502</v>
      </c>
      <c r="BI9" s="14">
        <v>0.29588169295543798</v>
      </c>
    </row>
    <row r="10" spans="2:61" x14ac:dyDescent="0.35">
      <c r="B10" s="15" t="s">
        <v>456</v>
      </c>
      <c r="C10" s="14">
        <v>0.34408356927248301</v>
      </c>
      <c r="D10" s="14">
        <v>0.343143128469241</v>
      </c>
      <c r="E10" s="14">
        <v>0.34550700357195402</v>
      </c>
      <c r="F10" s="14"/>
      <c r="G10" s="14">
        <v>0.31999091974954202</v>
      </c>
      <c r="H10" s="14">
        <v>0.30512839846562201</v>
      </c>
      <c r="I10" s="14">
        <v>0.29673731313445101</v>
      </c>
      <c r="J10" s="14">
        <v>0.318035001673106</v>
      </c>
      <c r="K10" s="14">
        <v>0.37937601733971399</v>
      </c>
      <c r="L10" s="14">
        <v>0.45987968158911902</v>
      </c>
      <c r="M10" s="14"/>
      <c r="N10" s="14">
        <v>0.42907556557159499</v>
      </c>
      <c r="O10" s="14">
        <v>0.32694232632140202</v>
      </c>
      <c r="P10" s="14"/>
      <c r="Q10" s="14">
        <v>0.26438154525567298</v>
      </c>
      <c r="R10" s="14">
        <v>0.322358509881357</v>
      </c>
      <c r="S10" s="14">
        <v>0.24253044445284</v>
      </c>
      <c r="T10" s="14">
        <v>0.45804558259570499</v>
      </c>
      <c r="U10" s="14">
        <v>0.35472864378522601</v>
      </c>
      <c r="V10" s="14">
        <v>0.33212356295717399</v>
      </c>
      <c r="W10" s="14">
        <v>0.34233388182429902</v>
      </c>
      <c r="X10" s="14">
        <v>0.39442806076978199</v>
      </c>
      <c r="Y10" s="14">
        <v>0.40504385828426398</v>
      </c>
      <c r="Z10" s="14">
        <v>0.26612380284405801</v>
      </c>
      <c r="AA10" s="14"/>
      <c r="AB10" s="14">
        <v>0.37572982452519499</v>
      </c>
      <c r="AC10" s="14">
        <v>0.38489883022108601</v>
      </c>
      <c r="AD10" s="14">
        <v>0.33284537522887098</v>
      </c>
      <c r="AE10" s="14"/>
      <c r="AF10" s="14">
        <v>0.38385205572450598</v>
      </c>
      <c r="AG10" s="14">
        <v>0.33066323877070902</v>
      </c>
      <c r="AH10" s="14">
        <v>0.317557987443917</v>
      </c>
      <c r="AI10" s="14">
        <v>0.31401768052921702</v>
      </c>
      <c r="AJ10" s="14"/>
      <c r="AK10" s="14">
        <v>0.365488494486787</v>
      </c>
      <c r="AL10" s="14">
        <v>0.35634489700782601</v>
      </c>
      <c r="AM10" s="14">
        <v>0.34377074908675898</v>
      </c>
      <c r="AN10" s="14">
        <v>0.43139054712921299</v>
      </c>
      <c r="AO10" s="14"/>
      <c r="AP10" s="14">
        <v>0.330626694520541</v>
      </c>
      <c r="AQ10" s="14">
        <v>0.41952291017272603</v>
      </c>
      <c r="AR10" s="14">
        <v>0.29477939672223302</v>
      </c>
      <c r="AS10" s="14"/>
      <c r="AT10" s="14">
        <v>0.299657675134195</v>
      </c>
      <c r="AU10" s="14">
        <v>0.40179094917429298</v>
      </c>
      <c r="AV10" s="14">
        <v>0.30809998948996797</v>
      </c>
      <c r="AW10" s="14"/>
      <c r="AX10" s="14">
        <v>0.29696181354373902</v>
      </c>
      <c r="AY10" s="14">
        <v>0.352671268727969</v>
      </c>
      <c r="AZ10" s="14">
        <v>0.34713963221383298</v>
      </c>
      <c r="BA10" s="14"/>
      <c r="BB10" s="14">
        <v>0.36591858712570602</v>
      </c>
      <c r="BC10" s="14">
        <v>0.38415635703143702</v>
      </c>
      <c r="BD10" s="14"/>
      <c r="BE10" s="14">
        <v>0.35521718480238901</v>
      </c>
      <c r="BF10" s="14">
        <v>0.323865691376228</v>
      </c>
      <c r="BG10" s="14"/>
      <c r="BH10" s="14">
        <v>0.349436533388988</v>
      </c>
      <c r="BI10" s="14">
        <v>0.34261638605713102</v>
      </c>
    </row>
    <row r="11" spans="2:61" x14ac:dyDescent="0.35">
      <c r="B11" s="15" t="s">
        <v>457</v>
      </c>
      <c r="C11" s="14">
        <v>0.13365084483036799</v>
      </c>
      <c r="D11" s="14">
        <v>0.16988332902400799</v>
      </c>
      <c r="E11" s="14">
        <v>0.100056251499371</v>
      </c>
      <c r="F11" s="14"/>
      <c r="G11" s="14">
        <v>0.13052048475442901</v>
      </c>
      <c r="H11" s="14">
        <v>0.13453556107006001</v>
      </c>
      <c r="I11" s="14">
        <v>0.15728257256105599</v>
      </c>
      <c r="J11" s="14">
        <v>0.15664112804322899</v>
      </c>
      <c r="K11" s="14">
        <v>0.17484002436656801</v>
      </c>
      <c r="L11" s="14">
        <v>5.2084678343478297E-2</v>
      </c>
      <c r="M11" s="14"/>
      <c r="N11" s="14">
        <v>6.9723741402003894E-2</v>
      </c>
      <c r="O11" s="14">
        <v>0.146543706026004</v>
      </c>
      <c r="P11" s="14"/>
      <c r="Q11" s="14">
        <v>0.16260800271599599</v>
      </c>
      <c r="R11" s="14">
        <v>0.131010571035165</v>
      </c>
      <c r="S11" s="14">
        <v>0.16310178014530599</v>
      </c>
      <c r="T11" s="14">
        <v>0.115156316794956</v>
      </c>
      <c r="U11" s="14">
        <v>0.11134763772176801</v>
      </c>
      <c r="V11" s="14">
        <v>0.13323020182194401</v>
      </c>
      <c r="W11" s="14">
        <v>0.159003690711261</v>
      </c>
      <c r="X11" s="14">
        <v>0.15513899964679001</v>
      </c>
      <c r="Y11" s="14">
        <v>8.3072619976703899E-2</v>
      </c>
      <c r="Z11" s="14">
        <v>0.12651532971197299</v>
      </c>
      <c r="AA11" s="14"/>
      <c r="AB11" s="14">
        <v>8.3248860700130906E-2</v>
      </c>
      <c r="AC11" s="14">
        <v>0.101461894590425</v>
      </c>
      <c r="AD11" s="14">
        <v>0.18986762309715499</v>
      </c>
      <c r="AE11" s="14"/>
      <c r="AF11" s="14">
        <v>7.7343589257317602E-2</v>
      </c>
      <c r="AG11" s="14">
        <v>0.197387249092906</v>
      </c>
      <c r="AH11" s="14">
        <v>0.197675482647686</v>
      </c>
      <c r="AI11" s="14">
        <v>9.50231195836925E-2</v>
      </c>
      <c r="AJ11" s="14"/>
      <c r="AK11" s="14">
        <v>8.4334178530837897E-2</v>
      </c>
      <c r="AL11" s="14">
        <v>0.20755822605646301</v>
      </c>
      <c r="AM11" s="14">
        <v>9.4775418049743099E-2</v>
      </c>
      <c r="AN11" s="14">
        <v>0.220678903475442</v>
      </c>
      <c r="AO11" s="14"/>
      <c r="AP11" s="14">
        <v>5.2080996241626598E-2</v>
      </c>
      <c r="AQ11" s="14">
        <v>0.12501104588318401</v>
      </c>
      <c r="AR11" s="14">
        <v>0.173528400022676</v>
      </c>
      <c r="AS11" s="14"/>
      <c r="AT11" s="14">
        <v>7.8022115846161602E-2</v>
      </c>
      <c r="AU11" s="14">
        <v>0.135590572347599</v>
      </c>
      <c r="AV11" s="14">
        <v>0.22675536018579501</v>
      </c>
      <c r="AW11" s="14"/>
      <c r="AX11" s="14">
        <v>5.6657172612789498E-2</v>
      </c>
      <c r="AY11" s="14">
        <v>0.118139786058036</v>
      </c>
      <c r="AZ11" s="14">
        <v>0.20755830419395399</v>
      </c>
      <c r="BA11" s="14"/>
      <c r="BB11" s="14">
        <v>8.55367699166103E-2</v>
      </c>
      <c r="BC11" s="14">
        <v>0.133869105208302</v>
      </c>
      <c r="BD11" s="14"/>
      <c r="BE11" s="14">
        <v>0.14122438396741299</v>
      </c>
      <c r="BF11" s="14">
        <v>0.11989782011849499</v>
      </c>
      <c r="BG11" s="14"/>
      <c r="BH11" s="14">
        <v>0.13867748729307899</v>
      </c>
      <c r="BI11" s="14">
        <v>0.13227310246364299</v>
      </c>
    </row>
    <row r="12" spans="2:61" x14ac:dyDescent="0.35">
      <c r="B12" s="15" t="s">
        <v>458</v>
      </c>
      <c r="C12" s="14">
        <v>5.9043465783777303E-2</v>
      </c>
      <c r="D12" s="14">
        <v>5.9993656825456702E-2</v>
      </c>
      <c r="E12" s="14">
        <v>5.8638235342957902E-2</v>
      </c>
      <c r="F12" s="14"/>
      <c r="G12" s="14">
        <v>7.3012139336684698E-2</v>
      </c>
      <c r="H12" s="14">
        <v>7.3052703679803696E-2</v>
      </c>
      <c r="I12" s="14">
        <v>7.4474310973506902E-2</v>
      </c>
      <c r="J12" s="14">
        <v>7.3287879640912504E-2</v>
      </c>
      <c r="K12" s="14">
        <v>2.1146390305302999E-2</v>
      </c>
      <c r="L12" s="14">
        <v>3.0258111471426E-2</v>
      </c>
      <c r="M12" s="14"/>
      <c r="N12" s="14">
        <v>2.6331352594198099E-2</v>
      </c>
      <c r="O12" s="14">
        <v>6.5640866763188199E-2</v>
      </c>
      <c r="P12" s="14"/>
      <c r="Q12" s="14">
        <v>4.7610864369006502E-2</v>
      </c>
      <c r="R12" s="14">
        <v>5.6704466472343798E-2</v>
      </c>
      <c r="S12" s="14">
        <v>0.13416653744715601</v>
      </c>
      <c r="T12" s="14">
        <v>0.16262171136623901</v>
      </c>
      <c r="U12" s="14">
        <v>0</v>
      </c>
      <c r="V12" s="14">
        <v>1.0330968255453699E-2</v>
      </c>
      <c r="W12" s="14">
        <v>5.5940941418194903E-2</v>
      </c>
      <c r="X12" s="14">
        <v>6.2055858385629901E-2</v>
      </c>
      <c r="Y12" s="14">
        <v>2.6691815354949501E-2</v>
      </c>
      <c r="Z12" s="14">
        <v>8.4457403104243906E-2</v>
      </c>
      <c r="AA12" s="14"/>
      <c r="AB12" s="14">
        <v>2.6049455629043799E-2</v>
      </c>
      <c r="AC12" s="14">
        <v>0.10192729596132399</v>
      </c>
      <c r="AD12" s="14">
        <v>6.7197144350969101E-2</v>
      </c>
      <c r="AE12" s="14"/>
      <c r="AF12" s="14">
        <v>4.5452090683999601E-2</v>
      </c>
      <c r="AG12" s="14">
        <v>5.8310192735080403E-2</v>
      </c>
      <c r="AH12" s="14">
        <v>7.4901312074521095E-2</v>
      </c>
      <c r="AI12" s="14">
        <v>8.9922851804993403E-2</v>
      </c>
      <c r="AJ12" s="14"/>
      <c r="AK12" s="14">
        <v>4.4989673705324397E-2</v>
      </c>
      <c r="AL12" s="14">
        <v>6.58267402107168E-2</v>
      </c>
      <c r="AM12" s="14">
        <v>0.10902069106137501</v>
      </c>
      <c r="AN12" s="14">
        <v>0</v>
      </c>
      <c r="AO12" s="14"/>
      <c r="AP12" s="14">
        <v>2.63619801106664E-2</v>
      </c>
      <c r="AQ12" s="14">
        <v>5.0714419156473498E-2</v>
      </c>
      <c r="AR12" s="14">
        <v>8.1510800031705702E-2</v>
      </c>
      <c r="AS12" s="14"/>
      <c r="AT12" s="14">
        <v>4.1868790814623497E-2</v>
      </c>
      <c r="AU12" s="14">
        <v>6.58098857336646E-2</v>
      </c>
      <c r="AV12" s="14">
        <v>8.7853057641750096E-2</v>
      </c>
      <c r="AW12" s="14"/>
      <c r="AX12" s="14">
        <v>1.82125388704239E-2</v>
      </c>
      <c r="AY12" s="14">
        <v>6.5029964008045796E-2</v>
      </c>
      <c r="AZ12" s="14">
        <v>8.0735685564148396E-2</v>
      </c>
      <c r="BA12" s="14"/>
      <c r="BB12" s="14">
        <v>3.9899473214866601E-2</v>
      </c>
      <c r="BC12" s="14">
        <v>4.7206468942319203E-2</v>
      </c>
      <c r="BD12" s="14"/>
      <c r="BE12" s="14">
        <v>5.8487156141431497E-2</v>
      </c>
      <c r="BF12" s="14">
        <v>6.0053685724572203E-2</v>
      </c>
      <c r="BG12" s="14"/>
      <c r="BH12" s="14">
        <v>6.1623612578428702E-2</v>
      </c>
      <c r="BI12" s="14">
        <v>5.8336278515589701E-2</v>
      </c>
    </row>
    <row r="13" spans="2:61" x14ac:dyDescent="0.35">
      <c r="B13" s="15" t="s">
        <v>459</v>
      </c>
      <c r="C13" s="14">
        <v>5.7891664165412499E-2</v>
      </c>
      <c r="D13" s="14">
        <v>6.5197089839470895E-2</v>
      </c>
      <c r="E13" s="14">
        <v>5.1764421267984098E-2</v>
      </c>
      <c r="F13" s="14"/>
      <c r="G13" s="14">
        <v>7.4166119253529394E-2</v>
      </c>
      <c r="H13" s="14">
        <v>7.5431922495330705E-2</v>
      </c>
      <c r="I13" s="14">
        <v>4.95637660671557E-2</v>
      </c>
      <c r="J13" s="14">
        <v>5.9513386392102602E-2</v>
      </c>
      <c r="K13" s="14">
        <v>4.10353162773575E-2</v>
      </c>
      <c r="L13" s="14">
        <v>4.7001183875173297E-2</v>
      </c>
      <c r="M13" s="14"/>
      <c r="N13" s="14">
        <v>4.4768507591941203E-2</v>
      </c>
      <c r="O13" s="14">
        <v>6.0538351205440301E-2</v>
      </c>
      <c r="P13" s="14"/>
      <c r="Q13" s="14">
        <v>9.0192399871736897E-2</v>
      </c>
      <c r="R13" s="14">
        <v>8.7211426515475601E-2</v>
      </c>
      <c r="S13" s="14">
        <v>4.59621820763517E-2</v>
      </c>
      <c r="T13" s="14">
        <v>6.9226377715183501E-2</v>
      </c>
      <c r="U13" s="14">
        <v>8.7469163922016702E-2</v>
      </c>
      <c r="V13" s="14">
        <v>3.6371150114036202E-2</v>
      </c>
      <c r="W13" s="14">
        <v>4.9365331193523203E-2</v>
      </c>
      <c r="X13" s="14">
        <v>4.7065804453006101E-2</v>
      </c>
      <c r="Y13" s="14">
        <v>3.3960419404470102E-2</v>
      </c>
      <c r="Z13" s="14">
        <v>6.6117902448386098E-2</v>
      </c>
      <c r="AA13" s="14"/>
      <c r="AB13" s="14">
        <v>9.5237087074989003E-3</v>
      </c>
      <c r="AC13" s="14">
        <v>4.2671450504841703E-2</v>
      </c>
      <c r="AD13" s="14">
        <v>0.102495796348802</v>
      </c>
      <c r="AE13" s="14"/>
      <c r="AF13" s="14">
        <v>1.66042412994548E-2</v>
      </c>
      <c r="AG13" s="14">
        <v>9.3720372689784795E-2</v>
      </c>
      <c r="AH13" s="14">
        <v>4.89058739652624E-2</v>
      </c>
      <c r="AI13" s="14">
        <v>8.4600110657549604E-2</v>
      </c>
      <c r="AJ13" s="14"/>
      <c r="AK13" s="14">
        <v>1.9697250317828801E-2</v>
      </c>
      <c r="AL13" s="14">
        <v>8.2829956910882505E-2</v>
      </c>
      <c r="AM13" s="14">
        <v>9.5927399594155097E-2</v>
      </c>
      <c r="AN13" s="14">
        <v>0</v>
      </c>
      <c r="AO13" s="14"/>
      <c r="AP13" s="14">
        <v>3.3188312030372702E-2</v>
      </c>
      <c r="AQ13" s="14">
        <v>2.01707885414877E-2</v>
      </c>
      <c r="AR13" s="14">
        <v>0.105790236567168</v>
      </c>
      <c r="AS13" s="14"/>
      <c r="AT13" s="14">
        <v>3.2503911280423702E-2</v>
      </c>
      <c r="AU13" s="14">
        <v>6.3582571110041106E-2</v>
      </c>
      <c r="AV13" s="14">
        <v>0.10314560177216101</v>
      </c>
      <c r="AW13" s="14"/>
      <c r="AX13" s="14">
        <v>6.7051363897807401E-2</v>
      </c>
      <c r="AY13" s="14">
        <v>3.9181994440288498E-2</v>
      </c>
      <c r="AZ13" s="14">
        <v>8.8779834056231299E-2</v>
      </c>
      <c r="BA13" s="14"/>
      <c r="BB13" s="14">
        <v>6.0533901154938501E-2</v>
      </c>
      <c r="BC13" s="14">
        <v>4.1852972797952297E-2</v>
      </c>
      <c r="BD13" s="14"/>
      <c r="BE13" s="14">
        <v>5.7159922934196201E-2</v>
      </c>
      <c r="BF13" s="14">
        <v>5.9220455771755297E-2</v>
      </c>
      <c r="BG13" s="14"/>
      <c r="BH13" s="14">
        <v>5.08633832347739E-2</v>
      </c>
      <c r="BI13" s="14">
        <v>5.9818031611519197E-2</v>
      </c>
    </row>
    <row r="14" spans="2:61" x14ac:dyDescent="0.35">
      <c r="B14" s="15" t="s">
        <v>86</v>
      </c>
      <c r="C14" s="20">
        <v>0.110666967177058</v>
      </c>
      <c r="D14" s="20">
        <v>7.23273805478344E-2</v>
      </c>
      <c r="E14" s="20">
        <v>0.145975169947345</v>
      </c>
      <c r="F14" s="20"/>
      <c r="G14" s="20">
        <v>9.9469573568055705E-2</v>
      </c>
      <c r="H14" s="20">
        <v>8.9245959465448499E-2</v>
      </c>
      <c r="I14" s="20">
        <v>9.8020301713995603E-2</v>
      </c>
      <c r="J14" s="20">
        <v>0.119302352293671</v>
      </c>
      <c r="K14" s="20">
        <v>0.15153397778910799</v>
      </c>
      <c r="L14" s="20">
        <v>0.117376698275903</v>
      </c>
      <c r="M14" s="20"/>
      <c r="N14" s="20">
        <v>4.7044535075045101E-2</v>
      </c>
      <c r="O14" s="20">
        <v>0.12349838205477399</v>
      </c>
      <c r="P14" s="20"/>
      <c r="Q14" s="20">
        <v>0.20083264179268701</v>
      </c>
      <c r="R14" s="20">
        <v>0.17348430262068901</v>
      </c>
      <c r="S14" s="20">
        <v>0.10294913363402</v>
      </c>
      <c r="T14" s="20">
        <v>5.7979487487775698E-2</v>
      </c>
      <c r="U14" s="20">
        <v>0.112043086345642</v>
      </c>
      <c r="V14" s="20">
        <v>4.5870492232245499E-2</v>
      </c>
      <c r="W14" s="20">
        <v>9.8536735222277003E-2</v>
      </c>
      <c r="X14" s="20">
        <v>6.7186786147945807E-2</v>
      </c>
      <c r="Y14" s="20">
        <v>7.0667912195600105E-2</v>
      </c>
      <c r="Z14" s="20">
        <v>0.312117250172597</v>
      </c>
      <c r="AA14" s="20"/>
      <c r="AB14" s="20">
        <v>5.8485930823358699E-2</v>
      </c>
      <c r="AC14" s="20">
        <v>9.7685316474665898E-2</v>
      </c>
      <c r="AD14" s="20">
        <v>7.7561365984883598E-2</v>
      </c>
      <c r="AE14" s="20"/>
      <c r="AF14" s="20">
        <v>7.4227047924305595E-2</v>
      </c>
      <c r="AG14" s="20">
        <v>0.10074832171286301</v>
      </c>
      <c r="AH14" s="20">
        <v>9.7109402418881094E-2</v>
      </c>
      <c r="AI14" s="20">
        <v>0.21507508210749399</v>
      </c>
      <c r="AJ14" s="20"/>
      <c r="AK14" s="20">
        <v>7.3137723189686504E-2</v>
      </c>
      <c r="AL14" s="20">
        <v>5.93767301047472E-2</v>
      </c>
      <c r="AM14" s="20">
        <v>0.14228474769157201</v>
      </c>
      <c r="AN14" s="20">
        <v>0.17273547906464901</v>
      </c>
      <c r="AO14" s="20"/>
      <c r="AP14" s="20">
        <v>1.8221515421706601E-2</v>
      </c>
      <c r="AQ14" s="20">
        <v>8.9066058422191993E-2</v>
      </c>
      <c r="AR14" s="20">
        <v>0.10325485222688199</v>
      </c>
      <c r="AS14" s="20"/>
      <c r="AT14" s="20">
        <v>4.8381431820609402E-2</v>
      </c>
      <c r="AU14" s="20">
        <v>9.4804129889913893E-2</v>
      </c>
      <c r="AV14" s="20">
        <v>0.100171563451014</v>
      </c>
      <c r="AW14" s="20"/>
      <c r="AX14" s="20">
        <v>4.1940627545064897E-2</v>
      </c>
      <c r="AY14" s="20">
        <v>0.113561917392159</v>
      </c>
      <c r="AZ14" s="20">
        <v>7.5272764638569106E-2</v>
      </c>
      <c r="BA14" s="20"/>
      <c r="BB14" s="20">
        <v>1.3358328324379E-2</v>
      </c>
      <c r="BC14" s="20">
        <v>0.104393417119281</v>
      </c>
      <c r="BD14" s="20"/>
      <c r="BE14" s="20">
        <v>6.0427105237791698E-2</v>
      </c>
      <c r="BF14" s="20">
        <v>0.20189909132257</v>
      </c>
      <c r="BG14" s="20"/>
      <c r="BH14" s="20">
        <v>0.109180067993776</v>
      </c>
      <c r="BI14" s="20">
        <v>0.111074508396679</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0.223035753226559</v>
      </c>
      <c r="D9" s="14">
        <v>0.209177461250173</v>
      </c>
      <c r="E9" s="14">
        <v>0.233662921589816</v>
      </c>
      <c r="F9" s="14"/>
      <c r="G9" s="14">
        <v>0.20689240763040501</v>
      </c>
      <c r="H9" s="14">
        <v>0.25379985525501703</v>
      </c>
      <c r="I9" s="14">
        <v>0.23173602933420501</v>
      </c>
      <c r="J9" s="14">
        <v>0.20164560836743101</v>
      </c>
      <c r="K9" s="14">
        <v>0.19857394538914899</v>
      </c>
      <c r="L9" s="14">
        <v>0.23069916314904801</v>
      </c>
      <c r="M9" s="14"/>
      <c r="N9" s="14">
        <v>0.28488485217288501</v>
      </c>
      <c r="O9" s="14">
        <v>0.21056198537183701</v>
      </c>
      <c r="P9" s="14"/>
      <c r="Q9" s="14">
        <v>0.20776875876065501</v>
      </c>
      <c r="R9" s="14">
        <v>0.21711491716799</v>
      </c>
      <c r="S9" s="14">
        <v>0.25009804307868699</v>
      </c>
      <c r="T9" s="14">
        <v>0.122413731767111</v>
      </c>
      <c r="U9" s="14">
        <v>0.212783385025337</v>
      </c>
      <c r="V9" s="14">
        <v>0.28012708537549802</v>
      </c>
      <c r="W9" s="14">
        <v>0.19552910989583</v>
      </c>
      <c r="X9" s="14">
        <v>0.184599955512256</v>
      </c>
      <c r="Y9" s="14">
        <v>0.28971316451537699</v>
      </c>
      <c r="Z9" s="14">
        <v>0.16536878246137701</v>
      </c>
      <c r="AA9" s="14"/>
      <c r="AB9" s="14">
        <v>0.31605467415552202</v>
      </c>
      <c r="AC9" s="14">
        <v>0.17368253319145199</v>
      </c>
      <c r="AD9" s="14">
        <v>0.21272463938147701</v>
      </c>
      <c r="AE9" s="14"/>
      <c r="AF9" s="14">
        <v>0.29641343089519701</v>
      </c>
      <c r="AG9" s="14">
        <v>0.193302494394753</v>
      </c>
      <c r="AH9" s="14">
        <v>0.137859640830652</v>
      </c>
      <c r="AI9" s="14">
        <v>0.122718744151711</v>
      </c>
      <c r="AJ9" s="14"/>
      <c r="AK9" s="14">
        <v>0.30342274968238198</v>
      </c>
      <c r="AL9" s="14">
        <v>0.202236032622991</v>
      </c>
      <c r="AM9" s="14">
        <v>0.147042863007073</v>
      </c>
      <c r="AN9" s="14">
        <v>7.2717598215868498E-2</v>
      </c>
      <c r="AO9" s="14"/>
      <c r="AP9" s="14">
        <v>0.458616122063362</v>
      </c>
      <c r="AQ9" s="14">
        <v>0.20853275927991799</v>
      </c>
      <c r="AR9" s="14">
        <v>0.17881557271582099</v>
      </c>
      <c r="AS9" s="14"/>
      <c r="AT9" s="14">
        <v>0.36962992946263301</v>
      </c>
      <c r="AU9" s="14">
        <v>0.17842966321945</v>
      </c>
      <c r="AV9" s="14">
        <v>0.15699431392140001</v>
      </c>
      <c r="AW9" s="14"/>
      <c r="AX9" s="14">
        <v>0.39803409416895302</v>
      </c>
      <c r="AY9" s="14">
        <v>0.20471501516942001</v>
      </c>
      <c r="AZ9" s="14">
        <v>0.18763314427101599</v>
      </c>
      <c r="BA9" s="14"/>
      <c r="BB9" s="14">
        <v>0.36004174214566298</v>
      </c>
      <c r="BC9" s="14">
        <v>0.19834863328331101</v>
      </c>
      <c r="BD9" s="14"/>
      <c r="BE9" s="14">
        <v>0.24846727250681</v>
      </c>
      <c r="BF9" s="14">
        <v>0.17685386827254099</v>
      </c>
      <c r="BG9" s="14"/>
      <c r="BH9" s="14">
        <v>0.17906302919776401</v>
      </c>
      <c r="BI9" s="14">
        <v>0.23508814909998399</v>
      </c>
    </row>
    <row r="10" spans="2:61" x14ac:dyDescent="0.35">
      <c r="B10" s="15" t="s">
        <v>456</v>
      </c>
      <c r="C10" s="14">
        <v>0.31669343869035099</v>
      </c>
      <c r="D10" s="14">
        <v>0.32246644199532298</v>
      </c>
      <c r="E10" s="14">
        <v>0.31391178945645798</v>
      </c>
      <c r="F10" s="14"/>
      <c r="G10" s="14">
        <v>0.36448996674129802</v>
      </c>
      <c r="H10" s="14">
        <v>0.297426966078845</v>
      </c>
      <c r="I10" s="14">
        <v>0.300534412311104</v>
      </c>
      <c r="J10" s="14">
        <v>0.26352288765340598</v>
      </c>
      <c r="K10" s="14">
        <v>0.33341366305925602</v>
      </c>
      <c r="L10" s="14">
        <v>0.36129446520724301</v>
      </c>
      <c r="M10" s="14"/>
      <c r="N10" s="14">
        <v>0.397644448644285</v>
      </c>
      <c r="O10" s="14">
        <v>0.30036718458199402</v>
      </c>
      <c r="P10" s="14"/>
      <c r="Q10" s="14">
        <v>0.244781244581007</v>
      </c>
      <c r="R10" s="14">
        <v>0.27755220465663699</v>
      </c>
      <c r="S10" s="14">
        <v>0.36023296437845098</v>
      </c>
      <c r="T10" s="14">
        <v>0.29657554911557599</v>
      </c>
      <c r="U10" s="14">
        <v>0.35322605757098402</v>
      </c>
      <c r="V10" s="14">
        <v>0.36342226726572402</v>
      </c>
      <c r="W10" s="14">
        <v>0.30316414170350098</v>
      </c>
      <c r="X10" s="14">
        <v>0.33640513093309599</v>
      </c>
      <c r="Y10" s="14">
        <v>0.31224732104508302</v>
      </c>
      <c r="Z10" s="14">
        <v>0.285704413750067</v>
      </c>
      <c r="AA10" s="14"/>
      <c r="AB10" s="14">
        <v>0.37303968276477401</v>
      </c>
      <c r="AC10" s="14">
        <v>0.35310537184734098</v>
      </c>
      <c r="AD10" s="14">
        <v>0.30008801317351202</v>
      </c>
      <c r="AE10" s="14"/>
      <c r="AF10" s="14">
        <v>0.359598460726616</v>
      </c>
      <c r="AG10" s="14">
        <v>0.27941946956789998</v>
      </c>
      <c r="AH10" s="14">
        <v>0.394389046126355</v>
      </c>
      <c r="AI10" s="14">
        <v>0.30957898253204702</v>
      </c>
      <c r="AJ10" s="14"/>
      <c r="AK10" s="14">
        <v>0.35730271545055098</v>
      </c>
      <c r="AL10" s="14">
        <v>0.31361836312853802</v>
      </c>
      <c r="AM10" s="14">
        <v>0.25879255816139601</v>
      </c>
      <c r="AN10" s="14">
        <v>0.58543264160334596</v>
      </c>
      <c r="AO10" s="14"/>
      <c r="AP10" s="14">
        <v>0.345064248806985</v>
      </c>
      <c r="AQ10" s="14">
        <v>0.39145431487033699</v>
      </c>
      <c r="AR10" s="14">
        <v>0.26684823254065598</v>
      </c>
      <c r="AS10" s="14"/>
      <c r="AT10" s="14">
        <v>0.35123093659428001</v>
      </c>
      <c r="AU10" s="14">
        <v>0.33440439951782602</v>
      </c>
      <c r="AV10" s="14">
        <v>0.27654058274099802</v>
      </c>
      <c r="AW10" s="14"/>
      <c r="AX10" s="14">
        <v>0.35200210815899002</v>
      </c>
      <c r="AY10" s="14">
        <v>0.35938203202157798</v>
      </c>
      <c r="AZ10" s="14">
        <v>0.25586982297760102</v>
      </c>
      <c r="BA10" s="14"/>
      <c r="BB10" s="14">
        <v>0.341549443546176</v>
      </c>
      <c r="BC10" s="14">
        <v>0.35816260414326101</v>
      </c>
      <c r="BD10" s="14"/>
      <c r="BE10" s="14">
        <v>0.34637417479078098</v>
      </c>
      <c r="BF10" s="14">
        <v>0.26279526906723</v>
      </c>
      <c r="BG10" s="14"/>
      <c r="BH10" s="14">
        <v>0.33104580367637998</v>
      </c>
      <c r="BI10" s="14">
        <v>0.31275962771202098</v>
      </c>
    </row>
    <row r="11" spans="2:61" x14ac:dyDescent="0.35">
      <c r="B11" s="15" t="s">
        <v>457</v>
      </c>
      <c r="C11" s="14">
        <v>0.207514449377073</v>
      </c>
      <c r="D11" s="14">
        <v>0.24635015448602501</v>
      </c>
      <c r="E11" s="14">
        <v>0.17417974699250299</v>
      </c>
      <c r="F11" s="14"/>
      <c r="G11" s="14">
        <v>0.179813980080614</v>
      </c>
      <c r="H11" s="14">
        <v>0.19255519323383899</v>
      </c>
      <c r="I11" s="14">
        <v>0.22894597063501601</v>
      </c>
      <c r="J11" s="14">
        <v>0.26062802941930202</v>
      </c>
      <c r="K11" s="14">
        <v>0.206432643353365</v>
      </c>
      <c r="L11" s="14">
        <v>0.16832751258782899</v>
      </c>
      <c r="M11" s="14"/>
      <c r="N11" s="14">
        <v>0.201969813094446</v>
      </c>
      <c r="O11" s="14">
        <v>0.20863269535004</v>
      </c>
      <c r="P11" s="14"/>
      <c r="Q11" s="14">
        <v>0.19301114372012401</v>
      </c>
      <c r="R11" s="14">
        <v>0.155146394484381</v>
      </c>
      <c r="S11" s="14">
        <v>0.14793183144123201</v>
      </c>
      <c r="T11" s="14">
        <v>0.28731161292060298</v>
      </c>
      <c r="U11" s="14">
        <v>6.3894168486853697E-2</v>
      </c>
      <c r="V11" s="14">
        <v>0.23931591256132101</v>
      </c>
      <c r="W11" s="14">
        <v>0.30770524619813999</v>
      </c>
      <c r="X11" s="14">
        <v>0.24342659604122599</v>
      </c>
      <c r="Y11" s="14">
        <v>0.23352257673211099</v>
      </c>
      <c r="Z11" s="14">
        <v>9.6340468624007095E-2</v>
      </c>
      <c r="AA11" s="14"/>
      <c r="AB11" s="14">
        <v>0.16551436547172199</v>
      </c>
      <c r="AC11" s="14">
        <v>0.232423103994708</v>
      </c>
      <c r="AD11" s="14">
        <v>0.24048985411881499</v>
      </c>
      <c r="AE11" s="14"/>
      <c r="AF11" s="14">
        <v>0.19500244070681599</v>
      </c>
      <c r="AG11" s="14">
        <v>0.23176706987388801</v>
      </c>
      <c r="AH11" s="14">
        <v>0.19362891553130601</v>
      </c>
      <c r="AI11" s="14">
        <v>0.17665351552956601</v>
      </c>
      <c r="AJ11" s="14"/>
      <c r="AK11" s="14">
        <v>0.181205170600477</v>
      </c>
      <c r="AL11" s="14">
        <v>0.24245338992669699</v>
      </c>
      <c r="AM11" s="14">
        <v>0.25822244003053302</v>
      </c>
      <c r="AN11" s="14">
        <v>0.24138254409822299</v>
      </c>
      <c r="AO11" s="14"/>
      <c r="AP11" s="14">
        <v>8.7061686767665E-2</v>
      </c>
      <c r="AQ11" s="14">
        <v>0.223683965988734</v>
      </c>
      <c r="AR11" s="14">
        <v>0.249244243498387</v>
      </c>
      <c r="AS11" s="14"/>
      <c r="AT11" s="14">
        <v>0.14672283635230901</v>
      </c>
      <c r="AU11" s="14">
        <v>0.233220590138115</v>
      </c>
      <c r="AV11" s="14">
        <v>0.229492562227786</v>
      </c>
      <c r="AW11" s="14"/>
      <c r="AX11" s="14">
        <v>0.12549202962412401</v>
      </c>
      <c r="AY11" s="14">
        <v>0.19591318665068699</v>
      </c>
      <c r="AZ11" s="14">
        <v>0.280436595995395</v>
      </c>
      <c r="BA11" s="14"/>
      <c r="BB11" s="14">
        <v>0.182635550807241</v>
      </c>
      <c r="BC11" s="14">
        <v>0.221523466521304</v>
      </c>
      <c r="BD11" s="14"/>
      <c r="BE11" s="14">
        <v>0.222478040364852</v>
      </c>
      <c r="BF11" s="14">
        <v>0.18034160020981199</v>
      </c>
      <c r="BG11" s="14"/>
      <c r="BH11" s="14">
        <v>0.20641795393717099</v>
      </c>
      <c r="BI11" s="14">
        <v>0.207814985616458</v>
      </c>
    </row>
    <row r="12" spans="2:61" x14ac:dyDescent="0.35">
      <c r="B12" s="15" t="s">
        <v>458</v>
      </c>
      <c r="C12" s="14">
        <v>7.9702633756815106E-2</v>
      </c>
      <c r="D12" s="14">
        <v>9.2266531100457905E-2</v>
      </c>
      <c r="E12" s="14">
        <v>6.4937015353235594E-2</v>
      </c>
      <c r="F12" s="14"/>
      <c r="G12" s="14">
        <v>0.107079467777528</v>
      </c>
      <c r="H12" s="14">
        <v>9.8859157099793593E-2</v>
      </c>
      <c r="I12" s="14">
        <v>7.7329133208680303E-2</v>
      </c>
      <c r="J12" s="14">
        <v>6.2658642276260001E-2</v>
      </c>
      <c r="K12" s="14">
        <v>5.8135894399251799E-2</v>
      </c>
      <c r="L12" s="14">
        <v>7.4023058320373897E-2</v>
      </c>
      <c r="M12" s="14"/>
      <c r="N12" s="14">
        <v>5.0517295562792101E-2</v>
      </c>
      <c r="O12" s="14">
        <v>8.5588752384181094E-2</v>
      </c>
      <c r="P12" s="14"/>
      <c r="Q12" s="14">
        <v>0</v>
      </c>
      <c r="R12" s="14">
        <v>0.109949599454394</v>
      </c>
      <c r="S12" s="14">
        <v>0.120563908933599</v>
      </c>
      <c r="T12" s="14">
        <v>0.17948902238423001</v>
      </c>
      <c r="U12" s="14">
        <v>0.11040268993987</v>
      </c>
      <c r="V12" s="14">
        <v>3.0533217738804599E-2</v>
      </c>
      <c r="W12" s="14">
        <v>4.92182932491892E-2</v>
      </c>
      <c r="X12" s="14">
        <v>6.6539943647274294E-2</v>
      </c>
      <c r="Y12" s="14">
        <v>6.1920282505410901E-2</v>
      </c>
      <c r="Z12" s="14">
        <v>6.5747299286160799E-2</v>
      </c>
      <c r="AA12" s="14"/>
      <c r="AB12" s="14">
        <v>5.6050905301456601E-2</v>
      </c>
      <c r="AC12" s="14">
        <v>9.7896139375693095E-2</v>
      </c>
      <c r="AD12" s="14">
        <v>8.4978388091854304E-2</v>
      </c>
      <c r="AE12" s="14"/>
      <c r="AF12" s="14">
        <v>4.9440066192587603E-2</v>
      </c>
      <c r="AG12" s="14">
        <v>0.112085323101325</v>
      </c>
      <c r="AH12" s="14">
        <v>0.103174560723702</v>
      </c>
      <c r="AI12" s="14">
        <v>8.5221089448225804E-2</v>
      </c>
      <c r="AJ12" s="14"/>
      <c r="AK12" s="14">
        <v>5.3153837225304902E-2</v>
      </c>
      <c r="AL12" s="14">
        <v>0.11176891318627501</v>
      </c>
      <c r="AM12" s="14">
        <v>0.10226884733797199</v>
      </c>
      <c r="AN12" s="14">
        <v>0</v>
      </c>
      <c r="AO12" s="14"/>
      <c r="AP12" s="14">
        <v>3.2715256772537997E-2</v>
      </c>
      <c r="AQ12" s="14">
        <v>6.98111223338021E-2</v>
      </c>
      <c r="AR12" s="14">
        <v>0.113518788931078</v>
      </c>
      <c r="AS12" s="14"/>
      <c r="AT12" s="14">
        <v>5.0944487739667699E-2</v>
      </c>
      <c r="AU12" s="14">
        <v>8.9237532337390305E-2</v>
      </c>
      <c r="AV12" s="14">
        <v>0.13989043325042999</v>
      </c>
      <c r="AW12" s="14"/>
      <c r="AX12" s="14">
        <v>5.8111469599936301E-2</v>
      </c>
      <c r="AY12" s="14">
        <v>6.5506984417097402E-2</v>
      </c>
      <c r="AZ12" s="14">
        <v>0.11686542879095201</v>
      </c>
      <c r="BA12" s="14"/>
      <c r="BB12" s="14">
        <v>4.4672601702751502E-2</v>
      </c>
      <c r="BC12" s="14">
        <v>7.91065569279506E-2</v>
      </c>
      <c r="BD12" s="14"/>
      <c r="BE12" s="14">
        <v>7.6181658095332699E-2</v>
      </c>
      <c r="BF12" s="14">
        <v>8.60964827098641E-2</v>
      </c>
      <c r="BG12" s="14"/>
      <c r="BH12" s="14">
        <v>0.104041462795026</v>
      </c>
      <c r="BI12" s="14">
        <v>7.3031652844373698E-2</v>
      </c>
    </row>
    <row r="13" spans="2:61" x14ac:dyDescent="0.35">
      <c r="B13" s="15" t="s">
        <v>459</v>
      </c>
      <c r="C13" s="14">
        <v>4.63624169869995E-2</v>
      </c>
      <c r="D13" s="14">
        <v>4.8974631016123003E-2</v>
      </c>
      <c r="E13" s="14">
        <v>4.4366625800542701E-2</v>
      </c>
      <c r="F13" s="14"/>
      <c r="G13" s="14">
        <v>3.5334943295045301E-2</v>
      </c>
      <c r="H13" s="14">
        <v>6.2098603022767797E-2</v>
      </c>
      <c r="I13" s="14">
        <v>4.6469254459777197E-2</v>
      </c>
      <c r="J13" s="14">
        <v>6.4990681173710999E-2</v>
      </c>
      <c r="K13" s="14">
        <v>1.2852184265380401E-2</v>
      </c>
      <c r="L13" s="14">
        <v>4.4452715173501502E-2</v>
      </c>
      <c r="M13" s="14"/>
      <c r="N13" s="14">
        <v>3.13825277010953E-2</v>
      </c>
      <c r="O13" s="14">
        <v>4.9383571128694501E-2</v>
      </c>
      <c r="P13" s="14"/>
      <c r="Q13" s="14">
        <v>9.0801441603653693E-2</v>
      </c>
      <c r="R13" s="14">
        <v>6.9769105301833001E-2</v>
      </c>
      <c r="S13" s="14">
        <v>3.2375541637328198E-2</v>
      </c>
      <c r="T13" s="14">
        <v>8.3891707886547706E-2</v>
      </c>
      <c r="U13" s="14">
        <v>8.91117306095741E-2</v>
      </c>
      <c r="V13" s="14">
        <v>1.7027407688943699E-2</v>
      </c>
      <c r="W13" s="14">
        <v>3.3510897280704902E-2</v>
      </c>
      <c r="X13" s="14">
        <v>1.8173957959331299E-2</v>
      </c>
      <c r="Y13" s="14">
        <v>3.3222032648676597E-2</v>
      </c>
      <c r="Z13" s="14">
        <v>4.9248846193330399E-2</v>
      </c>
      <c r="AA13" s="14"/>
      <c r="AB13" s="14">
        <v>1.2635209340813599E-2</v>
      </c>
      <c r="AC13" s="14">
        <v>4.0397875866681997E-2</v>
      </c>
      <c r="AD13" s="14">
        <v>6.7017772656635596E-2</v>
      </c>
      <c r="AE13" s="14"/>
      <c r="AF13" s="14">
        <v>9.5363747907827295E-3</v>
      </c>
      <c r="AG13" s="14">
        <v>6.9989829342054999E-2</v>
      </c>
      <c r="AH13" s="14">
        <v>3.10180969080074E-2</v>
      </c>
      <c r="AI13" s="14">
        <v>9.1657300143057202E-2</v>
      </c>
      <c r="AJ13" s="14"/>
      <c r="AK13" s="14">
        <v>1.6777947761119901E-2</v>
      </c>
      <c r="AL13" s="14">
        <v>6.2444569938976603E-2</v>
      </c>
      <c r="AM13" s="14">
        <v>5.74908784495336E-2</v>
      </c>
      <c r="AN13" s="14">
        <v>0</v>
      </c>
      <c r="AO13" s="14"/>
      <c r="AP13" s="14">
        <v>3.0664394971735301E-2</v>
      </c>
      <c r="AQ13" s="14">
        <v>1.47681076945077E-2</v>
      </c>
      <c r="AR13" s="14">
        <v>8.1018688434806294E-2</v>
      </c>
      <c r="AS13" s="14"/>
      <c r="AT13" s="14">
        <v>2.1587723421198E-2</v>
      </c>
      <c r="AU13" s="14">
        <v>4.4368941914411E-2</v>
      </c>
      <c r="AV13" s="14">
        <v>0.111305087778961</v>
      </c>
      <c r="AW13" s="14"/>
      <c r="AX13" s="14">
        <v>3.0694884254381501E-2</v>
      </c>
      <c r="AY13" s="14">
        <v>3.7287380766277099E-2</v>
      </c>
      <c r="AZ13" s="14">
        <v>7.1768210348057998E-2</v>
      </c>
      <c r="BA13" s="14"/>
      <c r="BB13" s="14">
        <v>5.3039206756482798E-2</v>
      </c>
      <c r="BC13" s="14">
        <v>2.6386460016945602E-2</v>
      </c>
      <c r="BD13" s="14"/>
      <c r="BE13" s="14">
        <v>4.21905357320995E-2</v>
      </c>
      <c r="BF13" s="14">
        <v>5.3938265603532203E-2</v>
      </c>
      <c r="BG13" s="14"/>
      <c r="BH13" s="14">
        <v>3.8912910400009902E-2</v>
      </c>
      <c r="BI13" s="14">
        <v>4.8404237329748703E-2</v>
      </c>
    </row>
    <row r="14" spans="2:61" x14ac:dyDescent="0.35">
      <c r="B14" s="15" t="s">
        <v>86</v>
      </c>
      <c r="C14" s="20">
        <v>0.12669130796220299</v>
      </c>
      <c r="D14" s="20">
        <v>8.0764780151898294E-2</v>
      </c>
      <c r="E14" s="20">
        <v>0.16894190080744501</v>
      </c>
      <c r="F14" s="20"/>
      <c r="G14" s="20">
        <v>0.10638923447511001</v>
      </c>
      <c r="H14" s="20">
        <v>9.5260225309736907E-2</v>
      </c>
      <c r="I14" s="20">
        <v>0.114985200051218</v>
      </c>
      <c r="J14" s="20">
        <v>0.14655415110989001</v>
      </c>
      <c r="K14" s="20">
        <v>0.19059166953359799</v>
      </c>
      <c r="L14" s="20">
        <v>0.121203085562005</v>
      </c>
      <c r="M14" s="20"/>
      <c r="N14" s="20">
        <v>3.3601062824496999E-2</v>
      </c>
      <c r="O14" s="20">
        <v>0.145465811183253</v>
      </c>
      <c r="P14" s="20"/>
      <c r="Q14" s="20">
        <v>0.26363741133455998</v>
      </c>
      <c r="R14" s="20">
        <v>0.170467778934765</v>
      </c>
      <c r="S14" s="20">
        <v>8.8797710530701998E-2</v>
      </c>
      <c r="T14" s="20">
        <v>3.0318375925932398E-2</v>
      </c>
      <c r="U14" s="20">
        <v>0.17058196836738099</v>
      </c>
      <c r="V14" s="20">
        <v>6.9574109369708106E-2</v>
      </c>
      <c r="W14" s="20">
        <v>0.110872311672635</v>
      </c>
      <c r="X14" s="20">
        <v>0.150854415906816</v>
      </c>
      <c r="Y14" s="20">
        <v>6.9374622553341106E-2</v>
      </c>
      <c r="Z14" s="20">
        <v>0.337590189685058</v>
      </c>
      <c r="AA14" s="20"/>
      <c r="AB14" s="20">
        <v>7.6705162965711907E-2</v>
      </c>
      <c r="AC14" s="20">
        <v>0.102494975724123</v>
      </c>
      <c r="AD14" s="20">
        <v>9.4701332577706507E-2</v>
      </c>
      <c r="AE14" s="20"/>
      <c r="AF14" s="20">
        <v>9.0009226688001098E-2</v>
      </c>
      <c r="AG14" s="20">
        <v>0.11343581372007799</v>
      </c>
      <c r="AH14" s="20">
        <v>0.13992973987997701</v>
      </c>
      <c r="AI14" s="20">
        <v>0.21417036819539401</v>
      </c>
      <c r="AJ14" s="20"/>
      <c r="AK14" s="20">
        <v>8.8137579280165301E-2</v>
      </c>
      <c r="AL14" s="20">
        <v>6.7478731196522396E-2</v>
      </c>
      <c r="AM14" s="20">
        <v>0.176182413013491</v>
      </c>
      <c r="AN14" s="20">
        <v>0.100467216082562</v>
      </c>
      <c r="AO14" s="20"/>
      <c r="AP14" s="20">
        <v>4.5878290617714201E-2</v>
      </c>
      <c r="AQ14" s="20">
        <v>9.1749729832701202E-2</v>
      </c>
      <c r="AR14" s="20">
        <v>0.110554473879253</v>
      </c>
      <c r="AS14" s="20"/>
      <c r="AT14" s="20">
        <v>5.98840864299124E-2</v>
      </c>
      <c r="AU14" s="20">
        <v>0.12033887287280901</v>
      </c>
      <c r="AV14" s="20">
        <v>8.5777020080425398E-2</v>
      </c>
      <c r="AW14" s="20"/>
      <c r="AX14" s="20">
        <v>3.5665414193614998E-2</v>
      </c>
      <c r="AY14" s="20">
        <v>0.13719540097494101</v>
      </c>
      <c r="AZ14" s="20">
        <v>8.7426797616977595E-2</v>
      </c>
      <c r="BA14" s="20"/>
      <c r="BB14" s="20">
        <v>1.8061455041685399E-2</v>
      </c>
      <c r="BC14" s="20">
        <v>0.116472279107228</v>
      </c>
      <c r="BD14" s="20"/>
      <c r="BE14" s="20">
        <v>6.4308318510124002E-2</v>
      </c>
      <c r="BF14" s="20">
        <v>0.23997451413702101</v>
      </c>
      <c r="BG14" s="20"/>
      <c r="BH14" s="20">
        <v>0.140518839993649</v>
      </c>
      <c r="BI14" s="20">
        <v>0.122901347397414</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0.24430598247947399</v>
      </c>
      <c r="D9" s="14">
        <v>0.24966371009584001</v>
      </c>
      <c r="E9" s="14">
        <v>0.237819999793941</v>
      </c>
      <c r="F9" s="14"/>
      <c r="G9" s="14">
        <v>0.19634383328944999</v>
      </c>
      <c r="H9" s="14">
        <v>0.25305227933372698</v>
      </c>
      <c r="I9" s="14">
        <v>0.27602880644348998</v>
      </c>
      <c r="J9" s="14">
        <v>0.25365758352940498</v>
      </c>
      <c r="K9" s="14">
        <v>0.23914499821096999</v>
      </c>
      <c r="L9" s="14">
        <v>0.22834504399361999</v>
      </c>
      <c r="M9" s="14"/>
      <c r="N9" s="14">
        <v>0.30752503713412299</v>
      </c>
      <c r="O9" s="14">
        <v>0.23155592103652001</v>
      </c>
      <c r="P9" s="14"/>
      <c r="Q9" s="14">
        <v>0.233796781554726</v>
      </c>
      <c r="R9" s="14">
        <v>0.189491203008297</v>
      </c>
      <c r="S9" s="14">
        <v>0.31877881048568701</v>
      </c>
      <c r="T9" s="14">
        <v>0.14383564433923901</v>
      </c>
      <c r="U9" s="14">
        <v>0.240533160205917</v>
      </c>
      <c r="V9" s="14">
        <v>0.26553138794500603</v>
      </c>
      <c r="W9" s="14">
        <v>0.25493969958386598</v>
      </c>
      <c r="X9" s="14">
        <v>0.210589831061961</v>
      </c>
      <c r="Y9" s="14">
        <v>0.316230230478596</v>
      </c>
      <c r="Z9" s="14">
        <v>0.171285070754472</v>
      </c>
      <c r="AA9" s="14"/>
      <c r="AB9" s="14">
        <v>0.37153275069993702</v>
      </c>
      <c r="AC9" s="14">
        <v>0.175027326507457</v>
      </c>
      <c r="AD9" s="14">
        <v>0.22912365545065499</v>
      </c>
      <c r="AE9" s="14"/>
      <c r="AF9" s="14">
        <v>0.35051586974607502</v>
      </c>
      <c r="AG9" s="14">
        <v>0.19539270465793701</v>
      </c>
      <c r="AH9" s="14">
        <v>0.177573962714416</v>
      </c>
      <c r="AI9" s="14">
        <v>9.7593301641550001E-2</v>
      </c>
      <c r="AJ9" s="14"/>
      <c r="AK9" s="14">
        <v>0.372701485205924</v>
      </c>
      <c r="AL9" s="14">
        <v>0.18841973954408101</v>
      </c>
      <c r="AM9" s="14">
        <v>0.113132242739448</v>
      </c>
      <c r="AN9" s="14">
        <v>0.14848951589822401</v>
      </c>
      <c r="AO9" s="14"/>
      <c r="AP9" s="14">
        <v>0.49160759711540403</v>
      </c>
      <c r="AQ9" s="14">
        <v>0.242945064072256</v>
      </c>
      <c r="AR9" s="14">
        <v>0.18899152185781501</v>
      </c>
      <c r="AS9" s="14"/>
      <c r="AT9" s="14">
        <v>0.408896095086969</v>
      </c>
      <c r="AU9" s="14">
        <v>0.202526668292591</v>
      </c>
      <c r="AV9" s="14">
        <v>0.14188121276425</v>
      </c>
      <c r="AW9" s="14"/>
      <c r="AX9" s="14">
        <v>0.456582516689511</v>
      </c>
      <c r="AY9" s="14">
        <v>0.23006851838602699</v>
      </c>
      <c r="AZ9" s="14">
        <v>0.19139574396462</v>
      </c>
      <c r="BA9" s="14"/>
      <c r="BB9" s="14">
        <v>0.37288856494533901</v>
      </c>
      <c r="BC9" s="14">
        <v>0.22501595338584501</v>
      </c>
      <c r="BD9" s="14"/>
      <c r="BE9" s="14">
        <v>0.28492950281773999</v>
      </c>
      <c r="BF9" s="14">
        <v>0.170536471424513</v>
      </c>
      <c r="BG9" s="14"/>
      <c r="BH9" s="14">
        <v>0.25644403805119398</v>
      </c>
      <c r="BI9" s="14">
        <v>0.24097908713434599</v>
      </c>
    </row>
    <row r="10" spans="2:61" x14ac:dyDescent="0.35">
      <c r="B10" s="15" t="s">
        <v>456</v>
      </c>
      <c r="C10" s="14">
        <v>0.31537157373480801</v>
      </c>
      <c r="D10" s="14">
        <v>0.31672703028825799</v>
      </c>
      <c r="E10" s="14">
        <v>0.31655117648037301</v>
      </c>
      <c r="F10" s="14"/>
      <c r="G10" s="14">
        <v>0.36895292698235199</v>
      </c>
      <c r="H10" s="14">
        <v>0.30226536198526999</v>
      </c>
      <c r="I10" s="14">
        <v>0.27686307024423301</v>
      </c>
      <c r="J10" s="14">
        <v>0.27230581192582098</v>
      </c>
      <c r="K10" s="14">
        <v>0.31450029174343203</v>
      </c>
      <c r="L10" s="14">
        <v>0.378373076934435</v>
      </c>
      <c r="M10" s="14"/>
      <c r="N10" s="14">
        <v>0.40738065714328803</v>
      </c>
      <c r="O10" s="14">
        <v>0.29681511993813903</v>
      </c>
      <c r="P10" s="14"/>
      <c r="Q10" s="14">
        <v>0.27398866652396098</v>
      </c>
      <c r="R10" s="14">
        <v>0.27480933682749598</v>
      </c>
      <c r="S10" s="14">
        <v>0.30347669132234301</v>
      </c>
      <c r="T10" s="14">
        <v>0.26997067253172602</v>
      </c>
      <c r="U10" s="14">
        <v>0.38744610490610598</v>
      </c>
      <c r="V10" s="14">
        <v>0.32462210957925203</v>
      </c>
      <c r="W10" s="14">
        <v>0.31181864627233102</v>
      </c>
      <c r="X10" s="14">
        <v>0.372510442252313</v>
      </c>
      <c r="Y10" s="14">
        <v>0.33598446425478001</v>
      </c>
      <c r="Z10" s="14">
        <v>0.27244484419291198</v>
      </c>
      <c r="AA10" s="14"/>
      <c r="AB10" s="14">
        <v>0.32880682427476199</v>
      </c>
      <c r="AC10" s="14">
        <v>0.36865373416078401</v>
      </c>
      <c r="AD10" s="14">
        <v>0.30368611630919401</v>
      </c>
      <c r="AE10" s="14"/>
      <c r="AF10" s="14">
        <v>0.34318629559068198</v>
      </c>
      <c r="AG10" s="14">
        <v>0.283304223284848</v>
      </c>
      <c r="AH10" s="14">
        <v>0.23875791532886101</v>
      </c>
      <c r="AI10" s="14">
        <v>0.36862650915536299</v>
      </c>
      <c r="AJ10" s="14"/>
      <c r="AK10" s="14">
        <v>0.31768163404980398</v>
      </c>
      <c r="AL10" s="14">
        <v>0.33869769548575501</v>
      </c>
      <c r="AM10" s="14">
        <v>0.30430477740788398</v>
      </c>
      <c r="AN10" s="14">
        <v>0.59228960550487098</v>
      </c>
      <c r="AO10" s="14"/>
      <c r="AP10" s="14">
        <v>0.33777141312014702</v>
      </c>
      <c r="AQ10" s="14">
        <v>0.398818578021783</v>
      </c>
      <c r="AR10" s="14">
        <v>0.25020183783149902</v>
      </c>
      <c r="AS10" s="14"/>
      <c r="AT10" s="14">
        <v>0.34417374256007199</v>
      </c>
      <c r="AU10" s="14">
        <v>0.33383082095705902</v>
      </c>
      <c r="AV10" s="14">
        <v>0.28884078144363101</v>
      </c>
      <c r="AW10" s="14"/>
      <c r="AX10" s="14">
        <v>0.30108202416112201</v>
      </c>
      <c r="AY10" s="14">
        <v>0.35830775814884902</v>
      </c>
      <c r="AZ10" s="14">
        <v>0.27855550916400101</v>
      </c>
      <c r="BA10" s="14"/>
      <c r="BB10" s="14">
        <v>0.381242809842464</v>
      </c>
      <c r="BC10" s="14">
        <v>0.34119235916173601</v>
      </c>
      <c r="BD10" s="14"/>
      <c r="BE10" s="14">
        <v>0.33262319400648299</v>
      </c>
      <c r="BF10" s="14">
        <v>0.28404382119760002</v>
      </c>
      <c r="BG10" s="14"/>
      <c r="BH10" s="14">
        <v>0.30841902069593602</v>
      </c>
      <c r="BI10" s="14">
        <v>0.31727718507470498</v>
      </c>
    </row>
    <row r="11" spans="2:61" x14ac:dyDescent="0.35">
      <c r="B11" s="15" t="s">
        <v>457</v>
      </c>
      <c r="C11" s="14">
        <v>0.213656007519272</v>
      </c>
      <c r="D11" s="14">
        <v>0.236793768083852</v>
      </c>
      <c r="E11" s="14">
        <v>0.19040325884100301</v>
      </c>
      <c r="F11" s="14"/>
      <c r="G11" s="14">
        <v>0.205356561539212</v>
      </c>
      <c r="H11" s="14">
        <v>0.23209037467815699</v>
      </c>
      <c r="I11" s="14">
        <v>0.236188735468948</v>
      </c>
      <c r="J11" s="14">
        <v>0.19124255654114</v>
      </c>
      <c r="K11" s="14">
        <v>0.218505885302958</v>
      </c>
      <c r="L11" s="14">
        <v>0.19126640668460401</v>
      </c>
      <c r="M11" s="14"/>
      <c r="N11" s="14">
        <v>0.17452430918407899</v>
      </c>
      <c r="O11" s="14">
        <v>0.22154811474653799</v>
      </c>
      <c r="P11" s="14"/>
      <c r="Q11" s="14">
        <v>0.14809083606531201</v>
      </c>
      <c r="R11" s="14">
        <v>0.178656590782549</v>
      </c>
      <c r="S11" s="14">
        <v>0.21301734988200499</v>
      </c>
      <c r="T11" s="14">
        <v>0.38731908809719801</v>
      </c>
      <c r="U11" s="14">
        <v>0.139706274471047</v>
      </c>
      <c r="V11" s="14">
        <v>0.244151378858766</v>
      </c>
      <c r="W11" s="14">
        <v>0.227734655473181</v>
      </c>
      <c r="X11" s="14">
        <v>0.292081573021505</v>
      </c>
      <c r="Y11" s="14">
        <v>0.19756593950273801</v>
      </c>
      <c r="Z11" s="14">
        <v>0.131685050883141</v>
      </c>
      <c r="AA11" s="14"/>
      <c r="AB11" s="14">
        <v>0.17033232256389599</v>
      </c>
      <c r="AC11" s="14">
        <v>0.24512723284079799</v>
      </c>
      <c r="AD11" s="14">
        <v>0.24792769029058001</v>
      </c>
      <c r="AE11" s="14"/>
      <c r="AF11" s="14">
        <v>0.15606998179148401</v>
      </c>
      <c r="AG11" s="14">
        <v>0.28086492696863402</v>
      </c>
      <c r="AH11" s="14">
        <v>0.35731736681342502</v>
      </c>
      <c r="AI11" s="14">
        <v>0.16968090205105699</v>
      </c>
      <c r="AJ11" s="14"/>
      <c r="AK11" s="14">
        <v>0.160133198931879</v>
      </c>
      <c r="AL11" s="14">
        <v>0.24702501362634599</v>
      </c>
      <c r="AM11" s="14">
        <v>0.25735597937672899</v>
      </c>
      <c r="AN11" s="14">
        <v>0.17220726842599801</v>
      </c>
      <c r="AO11" s="14"/>
      <c r="AP11" s="14">
        <v>7.3466421852333E-2</v>
      </c>
      <c r="AQ11" s="14">
        <v>0.19091695686563601</v>
      </c>
      <c r="AR11" s="14">
        <v>0.29858527041269201</v>
      </c>
      <c r="AS11" s="14"/>
      <c r="AT11" s="14">
        <v>0.135385824687523</v>
      </c>
      <c r="AU11" s="14">
        <v>0.240679500525116</v>
      </c>
      <c r="AV11" s="14">
        <v>0.27237398295593501</v>
      </c>
      <c r="AW11" s="14"/>
      <c r="AX11" s="14">
        <v>9.9788424872159304E-2</v>
      </c>
      <c r="AY11" s="14">
        <v>0.20033751361171501</v>
      </c>
      <c r="AZ11" s="14">
        <v>0.29660613474668801</v>
      </c>
      <c r="BA11" s="14"/>
      <c r="BB11" s="14">
        <v>0.16447691859178301</v>
      </c>
      <c r="BC11" s="14">
        <v>0.23750262441470099</v>
      </c>
      <c r="BD11" s="14"/>
      <c r="BE11" s="14">
        <v>0.22676265365510201</v>
      </c>
      <c r="BF11" s="14">
        <v>0.18985524212622801</v>
      </c>
      <c r="BG11" s="14"/>
      <c r="BH11" s="14">
        <v>0.1973788303946</v>
      </c>
      <c r="BI11" s="14">
        <v>0.21811738640223499</v>
      </c>
    </row>
    <row r="12" spans="2:61" x14ac:dyDescent="0.35">
      <c r="B12" s="15" t="s">
        <v>458</v>
      </c>
      <c r="C12" s="14">
        <v>6.6220401640434898E-2</v>
      </c>
      <c r="D12" s="14">
        <v>7.0000349809981904E-2</v>
      </c>
      <c r="E12" s="14">
        <v>6.3325839523117294E-2</v>
      </c>
      <c r="F12" s="14"/>
      <c r="G12" s="14">
        <v>0.103080120465283</v>
      </c>
      <c r="H12" s="14">
        <v>6.4280991605745796E-2</v>
      </c>
      <c r="I12" s="14">
        <v>7.2200416240490298E-2</v>
      </c>
      <c r="J12" s="14">
        <v>8.2391994847486993E-2</v>
      </c>
      <c r="K12" s="14">
        <v>5.0612807400343102E-2</v>
      </c>
      <c r="L12" s="14">
        <v>2.9830862978105801E-2</v>
      </c>
      <c r="M12" s="14"/>
      <c r="N12" s="14">
        <v>3.1704489872085698E-2</v>
      </c>
      <c r="O12" s="14">
        <v>7.3181593929849797E-2</v>
      </c>
      <c r="P12" s="14"/>
      <c r="Q12" s="14">
        <v>9.5555395278887206E-2</v>
      </c>
      <c r="R12" s="14">
        <v>9.5157810553059205E-2</v>
      </c>
      <c r="S12" s="14">
        <v>4.9643738401522301E-2</v>
      </c>
      <c r="T12" s="14">
        <v>9.2726978005004998E-2</v>
      </c>
      <c r="U12" s="14">
        <v>2.6047064346693599E-2</v>
      </c>
      <c r="V12" s="14">
        <v>3.9726678329226703E-2</v>
      </c>
      <c r="W12" s="14">
        <v>8.0150991917159894E-2</v>
      </c>
      <c r="X12" s="14">
        <v>4.88426899324211E-2</v>
      </c>
      <c r="Y12" s="14">
        <v>5.12582509859714E-2</v>
      </c>
      <c r="Z12" s="14">
        <v>8.8684072240454603E-2</v>
      </c>
      <c r="AA12" s="14"/>
      <c r="AB12" s="14">
        <v>3.8297162352173897E-2</v>
      </c>
      <c r="AC12" s="14">
        <v>9.2082653416915503E-2</v>
      </c>
      <c r="AD12" s="14">
        <v>7.6880722748864996E-2</v>
      </c>
      <c r="AE12" s="14"/>
      <c r="AF12" s="14">
        <v>4.7837207550270697E-2</v>
      </c>
      <c r="AG12" s="14">
        <v>8.0806950955317494E-2</v>
      </c>
      <c r="AH12" s="14">
        <v>7.3658051004567501E-2</v>
      </c>
      <c r="AI12" s="14">
        <v>8.6833564845142597E-2</v>
      </c>
      <c r="AJ12" s="14"/>
      <c r="AK12" s="14">
        <v>4.4851968491155102E-2</v>
      </c>
      <c r="AL12" s="14">
        <v>9.2594752649547293E-2</v>
      </c>
      <c r="AM12" s="14">
        <v>9.56294474615898E-2</v>
      </c>
      <c r="AN12" s="14">
        <v>0</v>
      </c>
      <c r="AO12" s="14"/>
      <c r="AP12" s="14">
        <v>2.80976077234949E-2</v>
      </c>
      <c r="AQ12" s="14">
        <v>6.4767721047673005E-2</v>
      </c>
      <c r="AR12" s="14">
        <v>8.4421758084830004E-2</v>
      </c>
      <c r="AS12" s="14"/>
      <c r="AT12" s="14">
        <v>3.8316913410250703E-2</v>
      </c>
      <c r="AU12" s="14">
        <v>7.51960434064365E-2</v>
      </c>
      <c r="AV12" s="14">
        <v>0.109473458876304</v>
      </c>
      <c r="AW12" s="14"/>
      <c r="AX12" s="14">
        <v>4.35455487518282E-2</v>
      </c>
      <c r="AY12" s="14">
        <v>5.7587243906508698E-2</v>
      </c>
      <c r="AZ12" s="14">
        <v>0.101397437400901</v>
      </c>
      <c r="BA12" s="14"/>
      <c r="BB12" s="14">
        <v>3.01701399088419E-2</v>
      </c>
      <c r="BC12" s="14">
        <v>4.5026967446143998E-2</v>
      </c>
      <c r="BD12" s="14"/>
      <c r="BE12" s="14">
        <v>6.3959896125504401E-2</v>
      </c>
      <c r="BF12" s="14">
        <v>7.0325323744302504E-2</v>
      </c>
      <c r="BG12" s="14"/>
      <c r="BH12" s="14">
        <v>8.6078518139501695E-2</v>
      </c>
      <c r="BI12" s="14">
        <v>6.0777530255195403E-2</v>
      </c>
    </row>
    <row r="13" spans="2:61" x14ac:dyDescent="0.35">
      <c r="B13" s="15" t="s">
        <v>459</v>
      </c>
      <c r="C13" s="14">
        <v>4.0005464943973702E-2</v>
      </c>
      <c r="D13" s="14">
        <v>4.0198044966317702E-2</v>
      </c>
      <c r="E13" s="14">
        <v>4.01365466176936E-2</v>
      </c>
      <c r="F13" s="14"/>
      <c r="G13" s="14">
        <v>4.4301477900512601E-2</v>
      </c>
      <c r="H13" s="14">
        <v>5.3408496745528097E-2</v>
      </c>
      <c r="I13" s="14">
        <v>2.5683569089936999E-2</v>
      </c>
      <c r="J13" s="14">
        <v>3.86027451825302E-2</v>
      </c>
      <c r="K13" s="14">
        <v>3.0857807417619901E-2</v>
      </c>
      <c r="L13" s="14">
        <v>4.6775703800804203E-2</v>
      </c>
      <c r="M13" s="14"/>
      <c r="N13" s="14">
        <v>3.60300925952994E-2</v>
      </c>
      <c r="O13" s="14">
        <v>4.0807220711773499E-2</v>
      </c>
      <c r="P13" s="14"/>
      <c r="Q13" s="14">
        <v>4.6287072020734198E-2</v>
      </c>
      <c r="R13" s="14">
        <v>7.7432750104059894E-2</v>
      </c>
      <c r="S13" s="14">
        <v>2.8534021174713101E-2</v>
      </c>
      <c r="T13" s="14">
        <v>2.93187049909613E-2</v>
      </c>
      <c r="U13" s="14">
        <v>8.7469163922016702E-2</v>
      </c>
      <c r="V13" s="14">
        <v>1.7027407688943699E-2</v>
      </c>
      <c r="W13" s="14">
        <v>2.7172075059267501E-2</v>
      </c>
      <c r="X13" s="14">
        <v>2.83730714840787E-2</v>
      </c>
      <c r="Y13" s="14">
        <v>2.9311426912621601E-2</v>
      </c>
      <c r="Z13" s="14">
        <v>2.2140412883927901E-2</v>
      </c>
      <c r="AA13" s="14"/>
      <c r="AB13" s="14">
        <v>9.7899772291682608E-3</v>
      </c>
      <c r="AC13" s="14">
        <v>3.3897808092481899E-2</v>
      </c>
      <c r="AD13" s="14">
        <v>5.9905184557570101E-2</v>
      </c>
      <c r="AE13" s="14"/>
      <c r="AF13" s="14">
        <v>4.2374842248780603E-3</v>
      </c>
      <c r="AG13" s="14">
        <v>6.5088162583756895E-2</v>
      </c>
      <c r="AH13" s="14">
        <v>0</v>
      </c>
      <c r="AI13" s="14">
        <v>8.6927614646776993E-2</v>
      </c>
      <c r="AJ13" s="14"/>
      <c r="AK13" s="14">
        <v>6.6151812392444397E-3</v>
      </c>
      <c r="AL13" s="14">
        <v>6.9430786356469404E-2</v>
      </c>
      <c r="AM13" s="14">
        <v>3.9578366045518697E-2</v>
      </c>
      <c r="AN13" s="14">
        <v>0</v>
      </c>
      <c r="AO13" s="14"/>
      <c r="AP13" s="14">
        <v>1.11481630529232E-2</v>
      </c>
      <c r="AQ13" s="14">
        <v>2.19182459254629E-2</v>
      </c>
      <c r="AR13" s="14">
        <v>7.1741321647515899E-2</v>
      </c>
      <c r="AS13" s="14"/>
      <c r="AT13" s="14">
        <v>2.4815773387634799E-2</v>
      </c>
      <c r="AU13" s="14">
        <v>4.2610003052247103E-2</v>
      </c>
      <c r="AV13" s="14">
        <v>7.3211498640248798E-2</v>
      </c>
      <c r="AW13" s="14"/>
      <c r="AX13" s="14">
        <v>3.9050496656898102E-2</v>
      </c>
      <c r="AY13" s="14">
        <v>3.1077608324295299E-2</v>
      </c>
      <c r="AZ13" s="14">
        <v>6.2737045404557504E-2</v>
      </c>
      <c r="BA13" s="14"/>
      <c r="BB13" s="14">
        <v>3.5067982524826603E-2</v>
      </c>
      <c r="BC13" s="14">
        <v>3.5356035360790301E-2</v>
      </c>
      <c r="BD13" s="14"/>
      <c r="BE13" s="14">
        <v>3.4758437503886498E-2</v>
      </c>
      <c r="BF13" s="14">
        <v>4.95337048779853E-2</v>
      </c>
      <c r="BG13" s="14"/>
      <c r="BH13" s="14">
        <v>2.4195042418547402E-2</v>
      </c>
      <c r="BI13" s="14">
        <v>4.4338911993507903E-2</v>
      </c>
    </row>
    <row r="14" spans="2:61" x14ac:dyDescent="0.35">
      <c r="B14" s="15" t="s">
        <v>86</v>
      </c>
      <c r="C14" s="20">
        <v>0.12044056968203801</v>
      </c>
      <c r="D14" s="20">
        <v>8.6617096755749898E-2</v>
      </c>
      <c r="E14" s="20">
        <v>0.15176317874387199</v>
      </c>
      <c r="F14" s="20"/>
      <c r="G14" s="20">
        <v>8.1965079823189804E-2</v>
      </c>
      <c r="H14" s="20">
        <v>9.4902495651572105E-2</v>
      </c>
      <c r="I14" s="20">
        <v>0.11303540251290201</v>
      </c>
      <c r="J14" s="20">
        <v>0.161799307973616</v>
      </c>
      <c r="K14" s="20">
        <v>0.14637820992467701</v>
      </c>
      <c r="L14" s="20">
        <v>0.12540890560843099</v>
      </c>
      <c r="M14" s="20"/>
      <c r="N14" s="20">
        <v>4.2835414071125698E-2</v>
      </c>
      <c r="O14" s="20">
        <v>0.13609202963718001</v>
      </c>
      <c r="P14" s="20"/>
      <c r="Q14" s="20">
        <v>0.20228124855637999</v>
      </c>
      <c r="R14" s="20">
        <v>0.18445230872453899</v>
      </c>
      <c r="S14" s="20">
        <v>8.6549388733729804E-2</v>
      </c>
      <c r="T14" s="20">
        <v>7.6828912035870306E-2</v>
      </c>
      <c r="U14" s="20">
        <v>0.11879823214822</v>
      </c>
      <c r="V14" s="20">
        <v>0.108941037598805</v>
      </c>
      <c r="W14" s="20">
        <v>9.8183931694194496E-2</v>
      </c>
      <c r="X14" s="20">
        <v>4.7602392247721302E-2</v>
      </c>
      <c r="Y14" s="20">
        <v>6.9649687865293394E-2</v>
      </c>
      <c r="Z14" s="20">
        <v>0.31376054904509199</v>
      </c>
      <c r="AA14" s="20"/>
      <c r="AB14" s="20">
        <v>8.1240962880061995E-2</v>
      </c>
      <c r="AC14" s="20">
        <v>8.5211244981563405E-2</v>
      </c>
      <c r="AD14" s="20">
        <v>8.2476630643135401E-2</v>
      </c>
      <c r="AE14" s="20"/>
      <c r="AF14" s="20">
        <v>9.8153161096610902E-2</v>
      </c>
      <c r="AG14" s="20">
        <v>9.4543031549506107E-2</v>
      </c>
      <c r="AH14" s="20">
        <v>0.15269270413873001</v>
      </c>
      <c r="AI14" s="20">
        <v>0.19033810766011</v>
      </c>
      <c r="AJ14" s="20"/>
      <c r="AK14" s="20">
        <v>9.8016532081993193E-2</v>
      </c>
      <c r="AL14" s="20">
        <v>6.38320123378006E-2</v>
      </c>
      <c r="AM14" s="20">
        <v>0.189999186968831</v>
      </c>
      <c r="AN14" s="20">
        <v>8.7013610170906294E-2</v>
      </c>
      <c r="AO14" s="20"/>
      <c r="AP14" s="20">
        <v>5.7908797135698298E-2</v>
      </c>
      <c r="AQ14" s="20">
        <v>8.0633434067189105E-2</v>
      </c>
      <c r="AR14" s="20">
        <v>0.10605829016564899</v>
      </c>
      <c r="AS14" s="20"/>
      <c r="AT14" s="20">
        <v>4.8411650867549803E-2</v>
      </c>
      <c r="AU14" s="20">
        <v>0.10515696376655</v>
      </c>
      <c r="AV14" s="20">
        <v>0.114219065319632</v>
      </c>
      <c r="AW14" s="20"/>
      <c r="AX14" s="20">
        <v>5.99509888684805E-2</v>
      </c>
      <c r="AY14" s="20">
        <v>0.122621357622604</v>
      </c>
      <c r="AZ14" s="20">
        <v>6.9308129319232401E-2</v>
      </c>
      <c r="BA14" s="20"/>
      <c r="BB14" s="20">
        <v>1.6153584186745201E-2</v>
      </c>
      <c r="BC14" s="20">
        <v>0.115906060230783</v>
      </c>
      <c r="BD14" s="20"/>
      <c r="BE14" s="20">
        <v>5.6966315891283703E-2</v>
      </c>
      <c r="BF14" s="20">
        <v>0.23570543662936999</v>
      </c>
      <c r="BG14" s="20"/>
      <c r="BH14" s="20">
        <v>0.12748455030022099</v>
      </c>
      <c r="BI14" s="20">
        <v>0.11850989914001001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I19"/>
  <sheetViews>
    <sheetView showGridLines="0" workbookViewId="0">
      <pane xSplit="2" topLeftCell="D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0.20117480812633201</v>
      </c>
      <c r="D9" s="14">
        <v>0.21204309698889001</v>
      </c>
      <c r="E9" s="14">
        <v>0.189406942868343</v>
      </c>
      <c r="F9" s="14"/>
      <c r="G9" s="14">
        <v>0.16352986744228601</v>
      </c>
      <c r="H9" s="14">
        <v>0.234420025951042</v>
      </c>
      <c r="I9" s="14">
        <v>0.21249911032001301</v>
      </c>
      <c r="J9" s="14">
        <v>0.20754485926635999</v>
      </c>
      <c r="K9" s="14">
        <v>0.19081791576139001</v>
      </c>
      <c r="L9" s="14">
        <v>0.18033739608922</v>
      </c>
      <c r="M9" s="14"/>
      <c r="N9" s="14">
        <v>0.219355512724527</v>
      </c>
      <c r="O9" s="14">
        <v>0.197508111400645</v>
      </c>
      <c r="P9" s="14"/>
      <c r="Q9" s="14">
        <v>0.104096547738822</v>
      </c>
      <c r="R9" s="14">
        <v>0.188887340540457</v>
      </c>
      <c r="S9" s="14">
        <v>0.21430233391665701</v>
      </c>
      <c r="T9" s="14">
        <v>0.14370059948682201</v>
      </c>
      <c r="U9" s="14">
        <v>0.212631224754606</v>
      </c>
      <c r="V9" s="14">
        <v>0.22313319547638999</v>
      </c>
      <c r="W9" s="14">
        <v>0.202431341215663</v>
      </c>
      <c r="X9" s="14">
        <v>0.20053864482271999</v>
      </c>
      <c r="Y9" s="14">
        <v>0.26499976247985302</v>
      </c>
      <c r="Z9" s="14">
        <v>9.9164604057215597E-2</v>
      </c>
      <c r="AA9" s="14"/>
      <c r="AB9" s="14">
        <v>0.28371107921723998</v>
      </c>
      <c r="AC9" s="14">
        <v>0.15919696373408199</v>
      </c>
      <c r="AD9" s="14">
        <v>0.187872880435974</v>
      </c>
      <c r="AE9" s="14"/>
      <c r="AF9" s="14">
        <v>0.26954795219122901</v>
      </c>
      <c r="AG9" s="14">
        <v>0.17435410578600899</v>
      </c>
      <c r="AH9" s="14">
        <v>4.0588251417686003E-2</v>
      </c>
      <c r="AI9" s="14">
        <v>0.13820148305063401</v>
      </c>
      <c r="AJ9" s="14"/>
      <c r="AK9" s="14">
        <v>0.28742303677587999</v>
      </c>
      <c r="AL9" s="14">
        <v>0.16922054554622701</v>
      </c>
      <c r="AM9" s="14">
        <v>0.12072026916239401</v>
      </c>
      <c r="AN9" s="14">
        <v>0.24815192489737101</v>
      </c>
      <c r="AO9" s="14"/>
      <c r="AP9" s="14">
        <v>0.37058288098841002</v>
      </c>
      <c r="AQ9" s="14">
        <v>0.193098500492383</v>
      </c>
      <c r="AR9" s="14">
        <v>0.17510147897532</v>
      </c>
      <c r="AS9" s="14"/>
      <c r="AT9" s="14">
        <v>0.29740639137949998</v>
      </c>
      <c r="AU9" s="14">
        <v>0.17722179960994799</v>
      </c>
      <c r="AV9" s="14">
        <v>0.125382469526887</v>
      </c>
      <c r="AW9" s="14"/>
      <c r="AX9" s="14">
        <v>0.34435439356604503</v>
      </c>
      <c r="AY9" s="14">
        <v>0.18448551569591001</v>
      </c>
      <c r="AZ9" s="14">
        <v>0.16821985967675701</v>
      </c>
      <c r="BA9" s="14"/>
      <c r="BB9" s="14">
        <v>0.30706695595821398</v>
      </c>
      <c r="BC9" s="14">
        <v>0.194428127242952</v>
      </c>
      <c r="BD9" s="14"/>
      <c r="BE9" s="14">
        <v>0.21967914624786</v>
      </c>
      <c r="BF9" s="14">
        <v>0.16757220637605999</v>
      </c>
      <c r="BG9" s="14"/>
      <c r="BH9" s="14">
        <v>0.15324811231404201</v>
      </c>
      <c r="BI9" s="14">
        <v>0.214310940208045</v>
      </c>
    </row>
    <row r="10" spans="2:61" x14ac:dyDescent="0.35">
      <c r="B10" s="15" t="s">
        <v>456</v>
      </c>
      <c r="C10" s="14">
        <v>0.33085339217113602</v>
      </c>
      <c r="D10" s="14">
        <v>0.33562095327058</v>
      </c>
      <c r="E10" s="14">
        <v>0.325006345942704</v>
      </c>
      <c r="F10" s="14"/>
      <c r="G10" s="14">
        <v>0.32130212482503201</v>
      </c>
      <c r="H10" s="14">
        <v>0.336525455514539</v>
      </c>
      <c r="I10" s="14">
        <v>0.31708987083177997</v>
      </c>
      <c r="J10" s="14">
        <v>0.26630503114706999</v>
      </c>
      <c r="K10" s="14">
        <v>0.35999981322013902</v>
      </c>
      <c r="L10" s="14">
        <v>0.38908268633870002</v>
      </c>
      <c r="M10" s="14"/>
      <c r="N10" s="14">
        <v>0.398656876170699</v>
      </c>
      <c r="O10" s="14">
        <v>0.31717873993592999</v>
      </c>
      <c r="P10" s="14"/>
      <c r="Q10" s="14">
        <v>0.32733338103943999</v>
      </c>
      <c r="R10" s="14">
        <v>0.305121230615296</v>
      </c>
      <c r="S10" s="14">
        <v>0.34260924240922302</v>
      </c>
      <c r="T10" s="14">
        <v>0.41603554136761201</v>
      </c>
      <c r="U10" s="14">
        <v>0.44102652059570202</v>
      </c>
      <c r="V10" s="14">
        <v>0.37054395422532399</v>
      </c>
      <c r="W10" s="14">
        <v>0.29931046201579098</v>
      </c>
      <c r="X10" s="14">
        <v>0.39345698911704502</v>
      </c>
      <c r="Y10" s="14">
        <v>0.34096747584833798</v>
      </c>
      <c r="Z10" s="14">
        <v>0.107110691826138</v>
      </c>
      <c r="AA10" s="14"/>
      <c r="AB10" s="14">
        <v>0.38372481189726498</v>
      </c>
      <c r="AC10" s="14">
        <v>0.378972258035219</v>
      </c>
      <c r="AD10" s="14">
        <v>0.30266525207762901</v>
      </c>
      <c r="AE10" s="14"/>
      <c r="AF10" s="14">
        <v>0.36368967417408099</v>
      </c>
      <c r="AG10" s="14">
        <v>0.29575968347864801</v>
      </c>
      <c r="AH10" s="14">
        <v>0.39208910517852502</v>
      </c>
      <c r="AI10" s="14">
        <v>0.35254142330964999</v>
      </c>
      <c r="AJ10" s="14"/>
      <c r="AK10" s="14">
        <v>0.36349299325276901</v>
      </c>
      <c r="AL10" s="14">
        <v>0.31995296020780101</v>
      </c>
      <c r="AM10" s="14">
        <v>0.36335117806123401</v>
      </c>
      <c r="AN10" s="14">
        <v>0.32298470475093699</v>
      </c>
      <c r="AO10" s="14"/>
      <c r="AP10" s="14">
        <v>0.381284221218329</v>
      </c>
      <c r="AQ10" s="14">
        <v>0.37658149498744797</v>
      </c>
      <c r="AR10" s="14">
        <v>0.29567276156683497</v>
      </c>
      <c r="AS10" s="14"/>
      <c r="AT10" s="14">
        <v>0.37336826522861</v>
      </c>
      <c r="AU10" s="14">
        <v>0.34973756737857797</v>
      </c>
      <c r="AV10" s="14">
        <v>0.29912038381117001</v>
      </c>
      <c r="AW10" s="14"/>
      <c r="AX10" s="14">
        <v>0.35165644880471703</v>
      </c>
      <c r="AY10" s="14">
        <v>0.36192408044734298</v>
      </c>
      <c r="AZ10" s="14">
        <v>0.30727048051720002</v>
      </c>
      <c r="BA10" s="14"/>
      <c r="BB10" s="14">
        <v>0.35806310648098</v>
      </c>
      <c r="BC10" s="14">
        <v>0.37087667120619</v>
      </c>
      <c r="BD10" s="14"/>
      <c r="BE10" s="14">
        <v>0.36181173561070801</v>
      </c>
      <c r="BF10" s="14">
        <v>0.27463517573907598</v>
      </c>
      <c r="BG10" s="14"/>
      <c r="BH10" s="14">
        <v>0.37354465314744101</v>
      </c>
      <c r="BI10" s="14">
        <v>0.31915222993962999</v>
      </c>
    </row>
    <row r="11" spans="2:61" x14ac:dyDescent="0.35">
      <c r="B11" s="15" t="s">
        <v>457</v>
      </c>
      <c r="C11" s="14">
        <v>0.215251121250009</v>
      </c>
      <c r="D11" s="14">
        <v>0.219508617420135</v>
      </c>
      <c r="E11" s="14">
        <v>0.21306050483113501</v>
      </c>
      <c r="F11" s="14"/>
      <c r="G11" s="14">
        <v>0.23783589686432799</v>
      </c>
      <c r="H11" s="14">
        <v>0.166597269205637</v>
      </c>
      <c r="I11" s="14">
        <v>0.229344763129361</v>
      </c>
      <c r="J11" s="14">
        <v>0.24477486037590099</v>
      </c>
      <c r="K11" s="14">
        <v>0.19569705662539699</v>
      </c>
      <c r="L11" s="14">
        <v>0.22316508784800199</v>
      </c>
      <c r="M11" s="14"/>
      <c r="N11" s="14">
        <v>0.21611202644394001</v>
      </c>
      <c r="O11" s="14">
        <v>0.21507749331173701</v>
      </c>
      <c r="P11" s="14"/>
      <c r="Q11" s="14">
        <v>0.14031812725464099</v>
      </c>
      <c r="R11" s="14">
        <v>0.124011846798182</v>
      </c>
      <c r="S11" s="14">
        <v>0.24090201918335899</v>
      </c>
      <c r="T11" s="14">
        <v>0.202056717836817</v>
      </c>
      <c r="U11" s="14">
        <v>0.100973189403273</v>
      </c>
      <c r="V11" s="14">
        <v>0.27272679134387001</v>
      </c>
      <c r="W11" s="14">
        <v>0.29489976939208701</v>
      </c>
      <c r="X11" s="14">
        <v>0.26650639957295602</v>
      </c>
      <c r="Y11" s="14">
        <v>0.215270803684841</v>
      </c>
      <c r="Z11" s="14">
        <v>0.193197179953981</v>
      </c>
      <c r="AA11" s="14"/>
      <c r="AB11" s="14">
        <v>0.20614726125742</v>
      </c>
      <c r="AC11" s="14">
        <v>0.218076823272877</v>
      </c>
      <c r="AD11" s="14">
        <v>0.23674272157092199</v>
      </c>
      <c r="AE11" s="14"/>
      <c r="AF11" s="14">
        <v>0.203453446632018</v>
      </c>
      <c r="AG11" s="14">
        <v>0.24482791055172701</v>
      </c>
      <c r="AH11" s="14">
        <v>0.26426847629419098</v>
      </c>
      <c r="AI11" s="14">
        <v>0.151300267311158</v>
      </c>
      <c r="AJ11" s="14"/>
      <c r="AK11" s="14">
        <v>0.204030872398243</v>
      </c>
      <c r="AL11" s="14">
        <v>0.25583468393956699</v>
      </c>
      <c r="AM11" s="14">
        <v>0.165285950519165</v>
      </c>
      <c r="AN11" s="14">
        <v>0.24138254409822299</v>
      </c>
      <c r="AO11" s="14"/>
      <c r="AP11" s="14">
        <v>0.16377711803258499</v>
      </c>
      <c r="AQ11" s="14">
        <v>0.23677840760584301</v>
      </c>
      <c r="AR11" s="14">
        <v>0.22824781494440699</v>
      </c>
      <c r="AS11" s="14"/>
      <c r="AT11" s="14">
        <v>0.185942370106607</v>
      </c>
      <c r="AU11" s="14">
        <v>0.23024116365187899</v>
      </c>
      <c r="AV11" s="14">
        <v>0.25055566974990801</v>
      </c>
      <c r="AW11" s="14"/>
      <c r="AX11" s="14">
        <v>0.16092518094987801</v>
      </c>
      <c r="AY11" s="14">
        <v>0.21062074660965199</v>
      </c>
      <c r="AZ11" s="14">
        <v>0.26815266050745001</v>
      </c>
      <c r="BA11" s="14"/>
      <c r="BB11" s="14">
        <v>0.20348736497560399</v>
      </c>
      <c r="BC11" s="14">
        <v>0.221650755603849</v>
      </c>
      <c r="BD11" s="14"/>
      <c r="BE11" s="14">
        <v>0.23024695547853299</v>
      </c>
      <c r="BF11" s="14">
        <v>0.18801972058142799</v>
      </c>
      <c r="BG11" s="14"/>
      <c r="BH11" s="14">
        <v>0.225482323772841</v>
      </c>
      <c r="BI11" s="14">
        <v>0.212446871438566</v>
      </c>
    </row>
    <row r="12" spans="2:61" x14ac:dyDescent="0.35">
      <c r="B12" s="15" t="s">
        <v>458</v>
      </c>
      <c r="C12" s="14">
        <v>8.3449730650580506E-2</v>
      </c>
      <c r="D12" s="14">
        <v>9.4490817836029403E-2</v>
      </c>
      <c r="E12" s="14">
        <v>7.4158535659636607E-2</v>
      </c>
      <c r="F12" s="14"/>
      <c r="G12" s="14">
        <v>0.13772501719985</v>
      </c>
      <c r="H12" s="14">
        <v>9.5397883443756396E-2</v>
      </c>
      <c r="I12" s="14">
        <v>7.5243505691202694E-2</v>
      </c>
      <c r="J12" s="14">
        <v>7.8947746161139296E-2</v>
      </c>
      <c r="K12" s="14">
        <v>8.0202632587840494E-2</v>
      </c>
      <c r="L12" s="14">
        <v>4.5512167711878701E-2</v>
      </c>
      <c r="M12" s="14"/>
      <c r="N12" s="14">
        <v>5.4880581314363103E-2</v>
      </c>
      <c r="O12" s="14">
        <v>8.9211575894859604E-2</v>
      </c>
      <c r="P12" s="14"/>
      <c r="Q12" s="14">
        <v>0.12031092855454401</v>
      </c>
      <c r="R12" s="14">
        <v>0.132170701525992</v>
      </c>
      <c r="S12" s="14">
        <v>8.0601316683718893E-2</v>
      </c>
      <c r="T12" s="14">
        <v>0.171166408905537</v>
      </c>
      <c r="U12" s="14">
        <v>8.9711642687709106E-2</v>
      </c>
      <c r="V12" s="14">
        <v>5.0359421023025E-2</v>
      </c>
      <c r="W12" s="14">
        <v>5.0608905300530901E-2</v>
      </c>
      <c r="X12" s="14">
        <v>1.80011142589343E-2</v>
      </c>
      <c r="Y12" s="14">
        <v>6.1421482410922303E-2</v>
      </c>
      <c r="Z12" s="14">
        <v>0.10434546834446599</v>
      </c>
      <c r="AA12" s="14"/>
      <c r="AB12" s="14">
        <v>5.4322919997435597E-2</v>
      </c>
      <c r="AC12" s="14">
        <v>9.2899136824613995E-2</v>
      </c>
      <c r="AD12" s="14">
        <v>9.6850512286185006E-2</v>
      </c>
      <c r="AE12" s="14"/>
      <c r="AF12" s="14">
        <v>6.8692608859980603E-2</v>
      </c>
      <c r="AG12" s="14">
        <v>9.4450471889871698E-2</v>
      </c>
      <c r="AH12" s="14">
        <v>4.7711791852270903E-2</v>
      </c>
      <c r="AI12" s="14">
        <v>0.118685441537</v>
      </c>
      <c r="AJ12" s="14"/>
      <c r="AK12" s="14">
        <v>5.6239154227437402E-2</v>
      </c>
      <c r="AL12" s="14">
        <v>0.102189035145865</v>
      </c>
      <c r="AM12" s="14">
        <v>0.103676918379268</v>
      </c>
      <c r="AN12" s="14">
        <v>0.100467216082562</v>
      </c>
      <c r="AO12" s="14"/>
      <c r="AP12" s="14">
        <v>2.3294294353415901E-2</v>
      </c>
      <c r="AQ12" s="14">
        <v>7.8406364804422105E-2</v>
      </c>
      <c r="AR12" s="14">
        <v>0.11276948194354799</v>
      </c>
      <c r="AS12" s="14"/>
      <c r="AT12" s="14">
        <v>4.5754031491635601E-2</v>
      </c>
      <c r="AU12" s="14">
        <v>0.101112573037964</v>
      </c>
      <c r="AV12" s="14">
        <v>0.1241347348996</v>
      </c>
      <c r="AW12" s="14"/>
      <c r="AX12" s="14">
        <v>2.98076514011744E-2</v>
      </c>
      <c r="AY12" s="14">
        <v>8.5139363691698902E-2</v>
      </c>
      <c r="AZ12" s="14">
        <v>0.11407925923425399</v>
      </c>
      <c r="BA12" s="14"/>
      <c r="BB12" s="14">
        <v>5.17746801590541E-2</v>
      </c>
      <c r="BC12" s="14">
        <v>6.82206163565139E-2</v>
      </c>
      <c r="BD12" s="14"/>
      <c r="BE12" s="14">
        <v>7.60129282751493E-2</v>
      </c>
      <c r="BF12" s="14">
        <v>9.6954450834349601E-2</v>
      </c>
      <c r="BG12" s="14"/>
      <c r="BH12" s="14">
        <v>8.6003794868401998E-2</v>
      </c>
      <c r="BI12" s="14">
        <v>8.2749692303645705E-2</v>
      </c>
    </row>
    <row r="13" spans="2:61" x14ac:dyDescent="0.35">
      <c r="B13" s="15" t="s">
        <v>459</v>
      </c>
      <c r="C13" s="14">
        <v>4.4253243366345001E-2</v>
      </c>
      <c r="D13" s="14">
        <v>5.9337114176502302E-2</v>
      </c>
      <c r="E13" s="14">
        <v>3.10295943322592E-2</v>
      </c>
      <c r="F13" s="14"/>
      <c r="G13" s="14">
        <v>4.8259783500433001E-2</v>
      </c>
      <c r="H13" s="14">
        <v>6.5117151977249696E-2</v>
      </c>
      <c r="I13" s="14">
        <v>4.2538400385045E-2</v>
      </c>
      <c r="J13" s="14">
        <v>4.2583220563766101E-2</v>
      </c>
      <c r="K13" s="14">
        <v>2.03449899206983E-2</v>
      </c>
      <c r="L13" s="14">
        <v>3.9983258833988101E-2</v>
      </c>
      <c r="M13" s="14"/>
      <c r="N13" s="14">
        <v>3.5487140578812901E-2</v>
      </c>
      <c r="O13" s="14">
        <v>4.6021196869712698E-2</v>
      </c>
      <c r="P13" s="14"/>
      <c r="Q13" s="14">
        <v>7.9784354182593803E-2</v>
      </c>
      <c r="R13" s="14">
        <v>8.0277278180860695E-2</v>
      </c>
      <c r="S13" s="14">
        <v>4.59566836834336E-2</v>
      </c>
      <c r="T13" s="14">
        <v>5.36123930041199E-2</v>
      </c>
      <c r="U13" s="14">
        <v>5.8449387351239002E-2</v>
      </c>
      <c r="V13" s="14">
        <v>1.7027407688943699E-2</v>
      </c>
      <c r="W13" s="14">
        <v>3.4969075588262698E-2</v>
      </c>
      <c r="X13" s="14">
        <v>2.83730714840787E-2</v>
      </c>
      <c r="Y13" s="14">
        <v>1.8717410840705401E-2</v>
      </c>
      <c r="Z13" s="14">
        <v>7.2942732117073195E-2</v>
      </c>
      <c r="AA13" s="14"/>
      <c r="AB13" s="14">
        <v>6.3300097546345902E-3</v>
      </c>
      <c r="AC13" s="14">
        <v>4.1543676230501703E-2</v>
      </c>
      <c r="AD13" s="14">
        <v>6.9475069637041503E-2</v>
      </c>
      <c r="AE13" s="14"/>
      <c r="AF13" s="14">
        <v>8.7296030057080493E-3</v>
      </c>
      <c r="AG13" s="14">
        <v>6.8733199924072994E-2</v>
      </c>
      <c r="AH13" s="14">
        <v>4.89058739652624E-2</v>
      </c>
      <c r="AI13" s="14">
        <v>7.7559483256939094E-2</v>
      </c>
      <c r="AJ13" s="14"/>
      <c r="AK13" s="14">
        <v>1.1005354451534499E-2</v>
      </c>
      <c r="AL13" s="14">
        <v>7.4200645103567095E-2</v>
      </c>
      <c r="AM13" s="14">
        <v>7.59018125509998E-2</v>
      </c>
      <c r="AN13" s="14">
        <v>0</v>
      </c>
      <c r="AO13" s="14"/>
      <c r="AP13" s="14">
        <v>2.1708631320514399E-2</v>
      </c>
      <c r="AQ13" s="14">
        <v>2.86923049838404E-2</v>
      </c>
      <c r="AR13" s="14">
        <v>6.7639190113974498E-2</v>
      </c>
      <c r="AS13" s="14"/>
      <c r="AT13" s="14">
        <v>1.5759784268481101E-2</v>
      </c>
      <c r="AU13" s="14">
        <v>5.2215646208933798E-2</v>
      </c>
      <c r="AV13" s="14">
        <v>7.9866536261519905E-2</v>
      </c>
      <c r="AW13" s="14"/>
      <c r="AX13" s="14">
        <v>5.20608694559129E-2</v>
      </c>
      <c r="AY13" s="14">
        <v>3.3562950653920398E-2</v>
      </c>
      <c r="AZ13" s="14">
        <v>6.6287981527857504E-2</v>
      </c>
      <c r="BA13" s="14"/>
      <c r="BB13" s="14">
        <v>4.7981809902193299E-2</v>
      </c>
      <c r="BC13" s="14">
        <v>2.37827083384488E-2</v>
      </c>
      <c r="BD13" s="14"/>
      <c r="BE13" s="14">
        <v>4.2136261047374897E-2</v>
      </c>
      <c r="BF13" s="14">
        <v>4.80975372454088E-2</v>
      </c>
      <c r="BG13" s="14"/>
      <c r="BH13" s="14">
        <v>4.33953203016645E-2</v>
      </c>
      <c r="BI13" s="14">
        <v>4.4488389781147497E-2</v>
      </c>
    </row>
    <row r="14" spans="2:61" x14ac:dyDescent="0.35">
      <c r="B14" s="15" t="s">
        <v>86</v>
      </c>
      <c r="C14" s="20">
        <v>0.12501770443559901</v>
      </c>
      <c r="D14" s="20">
        <v>7.8999400307862802E-2</v>
      </c>
      <c r="E14" s="20">
        <v>0.16733807636592199</v>
      </c>
      <c r="F14" s="20"/>
      <c r="G14" s="20">
        <v>9.1347310168071502E-2</v>
      </c>
      <c r="H14" s="20">
        <v>0.101942213907776</v>
      </c>
      <c r="I14" s="20">
        <v>0.123284349642599</v>
      </c>
      <c r="J14" s="20">
        <v>0.15984428248576399</v>
      </c>
      <c r="K14" s="20">
        <v>0.15293759188453401</v>
      </c>
      <c r="L14" s="20">
        <v>0.121919403178211</v>
      </c>
      <c r="M14" s="20"/>
      <c r="N14" s="20">
        <v>7.5507862767658099E-2</v>
      </c>
      <c r="O14" s="20">
        <v>0.13500288258711601</v>
      </c>
      <c r="P14" s="20"/>
      <c r="Q14" s="20">
        <v>0.22815666122996001</v>
      </c>
      <c r="R14" s="20">
        <v>0.169531602339212</v>
      </c>
      <c r="S14" s="20">
        <v>7.5628404123609203E-2</v>
      </c>
      <c r="T14" s="20">
        <v>1.3428339399092701E-2</v>
      </c>
      <c r="U14" s="20">
        <v>9.7208035207470594E-2</v>
      </c>
      <c r="V14" s="20">
        <v>6.6209230242446904E-2</v>
      </c>
      <c r="W14" s="20">
        <v>0.117780446487665</v>
      </c>
      <c r="X14" s="20">
        <v>9.3123780744266194E-2</v>
      </c>
      <c r="Y14" s="20">
        <v>9.8623064735339605E-2</v>
      </c>
      <c r="Z14" s="20">
        <v>0.42323932370112699</v>
      </c>
      <c r="AA14" s="20"/>
      <c r="AB14" s="20">
        <v>6.5763917876005204E-2</v>
      </c>
      <c r="AC14" s="20">
        <v>0.10931114190270701</v>
      </c>
      <c r="AD14" s="20">
        <v>0.106393563992249</v>
      </c>
      <c r="AE14" s="20"/>
      <c r="AF14" s="20">
        <v>8.5886715136983496E-2</v>
      </c>
      <c r="AG14" s="20">
        <v>0.121874628369671</v>
      </c>
      <c r="AH14" s="20">
        <v>0.20643650129206401</v>
      </c>
      <c r="AI14" s="20">
        <v>0.16171190153461901</v>
      </c>
      <c r="AJ14" s="20"/>
      <c r="AK14" s="20">
        <v>7.7808588894135597E-2</v>
      </c>
      <c r="AL14" s="20">
        <v>7.8602130056972405E-2</v>
      </c>
      <c r="AM14" s="20">
        <v>0.17106387132693901</v>
      </c>
      <c r="AN14" s="20">
        <v>8.7013610170906294E-2</v>
      </c>
      <c r="AO14" s="20"/>
      <c r="AP14" s="20">
        <v>3.9352854086745E-2</v>
      </c>
      <c r="AQ14" s="20">
        <v>8.6442927126064106E-2</v>
      </c>
      <c r="AR14" s="20">
        <v>0.12056927245591501</v>
      </c>
      <c r="AS14" s="20"/>
      <c r="AT14" s="20">
        <v>8.1769157525166794E-2</v>
      </c>
      <c r="AU14" s="20">
        <v>8.9471250112697395E-2</v>
      </c>
      <c r="AV14" s="20">
        <v>0.12094020575091501</v>
      </c>
      <c r="AW14" s="20"/>
      <c r="AX14" s="20">
        <v>6.1195455822271899E-2</v>
      </c>
      <c r="AY14" s="20">
        <v>0.12426734290147499</v>
      </c>
      <c r="AZ14" s="20">
        <v>7.59897585364811E-2</v>
      </c>
      <c r="BA14" s="20"/>
      <c r="BB14" s="20">
        <v>3.1626082523954303E-2</v>
      </c>
      <c r="BC14" s="20">
        <v>0.121041121252046</v>
      </c>
      <c r="BD14" s="20"/>
      <c r="BE14" s="20">
        <v>7.0112973340375306E-2</v>
      </c>
      <c r="BF14" s="20">
        <v>0.22472090922367699</v>
      </c>
      <c r="BG14" s="20"/>
      <c r="BH14" s="20">
        <v>0.118325795595609</v>
      </c>
      <c r="BI14" s="20">
        <v>0.126851876328966</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0.22386793607355701</v>
      </c>
      <c r="D9" s="14">
        <v>0.22650981074555401</v>
      </c>
      <c r="E9" s="14">
        <v>0.221706521393085</v>
      </c>
      <c r="F9" s="14"/>
      <c r="G9" s="14">
        <v>0.216126454315683</v>
      </c>
      <c r="H9" s="14">
        <v>0.25301117223534902</v>
      </c>
      <c r="I9" s="14">
        <v>0.24696435446672399</v>
      </c>
      <c r="J9" s="14">
        <v>0.20949303595090099</v>
      </c>
      <c r="K9" s="14">
        <v>0.161442935208959</v>
      </c>
      <c r="L9" s="14">
        <v>0.23321774815513699</v>
      </c>
      <c r="M9" s="14"/>
      <c r="N9" s="14">
        <v>0.25622140031380902</v>
      </c>
      <c r="O9" s="14">
        <v>0.21734286765535399</v>
      </c>
      <c r="P9" s="14"/>
      <c r="Q9" s="14">
        <v>0.20183094352695899</v>
      </c>
      <c r="R9" s="14">
        <v>0.20635526949723201</v>
      </c>
      <c r="S9" s="14">
        <v>0.252428839932343</v>
      </c>
      <c r="T9" s="14">
        <v>0.13921888533430299</v>
      </c>
      <c r="U9" s="14">
        <v>0.215657486122668</v>
      </c>
      <c r="V9" s="14">
        <v>0.236676229660714</v>
      </c>
      <c r="W9" s="14">
        <v>0.242650434080245</v>
      </c>
      <c r="X9" s="14">
        <v>0.19972789377988201</v>
      </c>
      <c r="Y9" s="14">
        <v>0.28743711353436602</v>
      </c>
      <c r="Z9" s="14">
        <v>6.8543174625543796E-2</v>
      </c>
      <c r="AA9" s="14"/>
      <c r="AB9" s="14">
        <v>0.33210536615655201</v>
      </c>
      <c r="AC9" s="14">
        <v>0.160407947398614</v>
      </c>
      <c r="AD9" s="14">
        <v>0.22314420190666001</v>
      </c>
      <c r="AE9" s="14"/>
      <c r="AF9" s="14">
        <v>0.30821725808725098</v>
      </c>
      <c r="AG9" s="14">
        <v>0.188548907999634</v>
      </c>
      <c r="AH9" s="14">
        <v>0.121843435247892</v>
      </c>
      <c r="AI9" s="14">
        <v>0.12500003245401201</v>
      </c>
      <c r="AJ9" s="14"/>
      <c r="AK9" s="14">
        <v>0.31319873596502401</v>
      </c>
      <c r="AL9" s="14">
        <v>0.18874329697168499</v>
      </c>
      <c r="AM9" s="14">
        <v>0.13634238077001701</v>
      </c>
      <c r="AN9" s="14">
        <v>0</v>
      </c>
      <c r="AO9" s="14"/>
      <c r="AP9" s="14">
        <v>0.46498642728436901</v>
      </c>
      <c r="AQ9" s="14">
        <v>0.19323290823391401</v>
      </c>
      <c r="AR9" s="14">
        <v>0.19640056621355501</v>
      </c>
      <c r="AS9" s="14"/>
      <c r="AT9" s="14">
        <v>0.36159690403872902</v>
      </c>
      <c r="AU9" s="14">
        <v>0.19051610462773599</v>
      </c>
      <c r="AV9" s="14">
        <v>0.140668156516215</v>
      </c>
      <c r="AW9" s="14"/>
      <c r="AX9" s="14">
        <v>0.39213949195381098</v>
      </c>
      <c r="AY9" s="14">
        <v>0.1950534162831</v>
      </c>
      <c r="AZ9" s="14">
        <v>0.21153780485631299</v>
      </c>
      <c r="BA9" s="14"/>
      <c r="BB9" s="14">
        <v>0.36295603322987802</v>
      </c>
      <c r="BC9" s="14">
        <v>0.19370191205777201</v>
      </c>
      <c r="BD9" s="14"/>
      <c r="BE9" s="14">
        <v>0.26432257533801301</v>
      </c>
      <c r="BF9" s="14">
        <v>0.15040510140059299</v>
      </c>
      <c r="BG9" s="14"/>
      <c r="BH9" s="14">
        <v>0.230064952134207</v>
      </c>
      <c r="BI9" s="14">
        <v>0.22216940835105201</v>
      </c>
    </row>
    <row r="10" spans="2:61" x14ac:dyDescent="0.35">
      <c r="B10" s="15" t="s">
        <v>456</v>
      </c>
      <c r="C10" s="14">
        <v>0.326096183835485</v>
      </c>
      <c r="D10" s="14">
        <v>0.33688454300067999</v>
      </c>
      <c r="E10" s="14">
        <v>0.31887731014426901</v>
      </c>
      <c r="F10" s="14"/>
      <c r="G10" s="14">
        <v>0.34232180817081498</v>
      </c>
      <c r="H10" s="14">
        <v>0.30859918258179903</v>
      </c>
      <c r="I10" s="14">
        <v>0.29330601464310602</v>
      </c>
      <c r="J10" s="14">
        <v>0.30240617680524501</v>
      </c>
      <c r="K10" s="14">
        <v>0.36143248076081702</v>
      </c>
      <c r="L10" s="14">
        <v>0.36772636517420598</v>
      </c>
      <c r="M10" s="14"/>
      <c r="N10" s="14">
        <v>0.38329468500723402</v>
      </c>
      <c r="O10" s="14">
        <v>0.31456035166639201</v>
      </c>
      <c r="P10" s="14"/>
      <c r="Q10" s="14">
        <v>0.27942592066538702</v>
      </c>
      <c r="R10" s="14">
        <v>0.27092536083782198</v>
      </c>
      <c r="S10" s="14">
        <v>0.31358701378180698</v>
      </c>
      <c r="T10" s="14">
        <v>0.38654830837571102</v>
      </c>
      <c r="U10" s="14">
        <v>0.39646900979355998</v>
      </c>
      <c r="V10" s="14">
        <v>0.36653305600895297</v>
      </c>
      <c r="W10" s="14">
        <v>0.33262719429952098</v>
      </c>
      <c r="X10" s="14">
        <v>0.34012469366439502</v>
      </c>
      <c r="Y10" s="14">
        <v>0.32660344236877997</v>
      </c>
      <c r="Z10" s="14">
        <v>0.353685714286886</v>
      </c>
      <c r="AA10" s="14"/>
      <c r="AB10" s="14">
        <v>0.36443428681477902</v>
      </c>
      <c r="AC10" s="14">
        <v>0.35201107912760299</v>
      </c>
      <c r="AD10" s="14">
        <v>0.30124075470969602</v>
      </c>
      <c r="AE10" s="14"/>
      <c r="AF10" s="14">
        <v>0.35672470855988903</v>
      </c>
      <c r="AG10" s="14">
        <v>0.299509909357629</v>
      </c>
      <c r="AH10" s="14">
        <v>0.31459970249340602</v>
      </c>
      <c r="AI10" s="14">
        <v>0.35387074469512902</v>
      </c>
      <c r="AJ10" s="14"/>
      <c r="AK10" s="14">
        <v>0.37039922151185001</v>
      </c>
      <c r="AL10" s="14">
        <v>0.338798191301944</v>
      </c>
      <c r="AM10" s="14">
        <v>0.207921348286501</v>
      </c>
      <c r="AN10" s="14">
        <v>0.58159584005368403</v>
      </c>
      <c r="AO10" s="14"/>
      <c r="AP10" s="14">
        <v>0.36541592308264298</v>
      </c>
      <c r="AQ10" s="14">
        <v>0.41779153866199598</v>
      </c>
      <c r="AR10" s="14">
        <v>0.24743943969130799</v>
      </c>
      <c r="AS10" s="14"/>
      <c r="AT10" s="14">
        <v>0.34792842660198098</v>
      </c>
      <c r="AU10" s="14">
        <v>0.34942236273357102</v>
      </c>
      <c r="AV10" s="14">
        <v>0.28669648554912203</v>
      </c>
      <c r="AW10" s="14"/>
      <c r="AX10" s="14">
        <v>0.30646780359161502</v>
      </c>
      <c r="AY10" s="14">
        <v>0.37648471702952901</v>
      </c>
      <c r="AZ10" s="14">
        <v>0.26450334843138101</v>
      </c>
      <c r="BA10" s="14"/>
      <c r="BB10" s="14">
        <v>0.38941649945087098</v>
      </c>
      <c r="BC10" s="14">
        <v>0.33705247464266203</v>
      </c>
      <c r="BD10" s="14"/>
      <c r="BE10" s="14">
        <v>0.33543283618660602</v>
      </c>
      <c r="BF10" s="14">
        <v>0.309141467132028</v>
      </c>
      <c r="BG10" s="14"/>
      <c r="BH10" s="14">
        <v>0.34578056154980202</v>
      </c>
      <c r="BI10" s="14">
        <v>0.320700932165844</v>
      </c>
    </row>
    <row r="11" spans="2:61" x14ac:dyDescent="0.35">
      <c r="B11" s="15" t="s">
        <v>457</v>
      </c>
      <c r="C11" s="14">
        <v>0.17108692319100899</v>
      </c>
      <c r="D11" s="14">
        <v>0.17671649335544201</v>
      </c>
      <c r="E11" s="14">
        <v>0.16325005457998701</v>
      </c>
      <c r="F11" s="14"/>
      <c r="G11" s="14">
        <v>0.171403504131178</v>
      </c>
      <c r="H11" s="14">
        <v>0.13637790631622901</v>
      </c>
      <c r="I11" s="14">
        <v>0.19128311996539299</v>
      </c>
      <c r="J11" s="14">
        <v>0.17254382527012199</v>
      </c>
      <c r="K11" s="14">
        <v>0.18662032740619</v>
      </c>
      <c r="L11" s="14">
        <v>0.17317869463083199</v>
      </c>
      <c r="M11" s="14"/>
      <c r="N11" s="14">
        <v>0.18253658704515</v>
      </c>
      <c r="O11" s="14">
        <v>0.16877774728765299</v>
      </c>
      <c r="P11" s="14"/>
      <c r="Q11" s="14">
        <v>0.134306824970058</v>
      </c>
      <c r="R11" s="14">
        <v>0.158681401398895</v>
      </c>
      <c r="S11" s="14">
        <v>0.191293845236121</v>
      </c>
      <c r="T11" s="14">
        <v>0.24148708415389999</v>
      </c>
      <c r="U11" s="14">
        <v>0.113199334590767</v>
      </c>
      <c r="V11" s="14">
        <v>0.23311248715823801</v>
      </c>
      <c r="W11" s="14">
        <v>0.16411150848903899</v>
      </c>
      <c r="X11" s="14">
        <v>0.19561672671755101</v>
      </c>
      <c r="Y11" s="14">
        <v>0.14669328838838899</v>
      </c>
      <c r="Z11" s="14">
        <v>0.114808868545245</v>
      </c>
      <c r="AA11" s="14"/>
      <c r="AB11" s="14">
        <v>0.159072672708157</v>
      </c>
      <c r="AC11" s="14">
        <v>0.21200309703965101</v>
      </c>
      <c r="AD11" s="14">
        <v>0.16619863629111201</v>
      </c>
      <c r="AE11" s="14"/>
      <c r="AF11" s="14">
        <v>0.17736298961250699</v>
      </c>
      <c r="AG11" s="14">
        <v>0.163226570129301</v>
      </c>
      <c r="AH11" s="14">
        <v>0.177788345104648</v>
      </c>
      <c r="AI11" s="14">
        <v>0.15828261733601301</v>
      </c>
      <c r="AJ11" s="14"/>
      <c r="AK11" s="14">
        <v>0.18635699823857099</v>
      </c>
      <c r="AL11" s="14">
        <v>0.156448330085041</v>
      </c>
      <c r="AM11" s="14">
        <v>0.23395166058963199</v>
      </c>
      <c r="AN11" s="14">
        <v>8.92954830011434E-2</v>
      </c>
      <c r="AO11" s="14"/>
      <c r="AP11" s="14">
        <v>0.113334551267861</v>
      </c>
      <c r="AQ11" s="14">
        <v>0.19976928010359599</v>
      </c>
      <c r="AR11" s="14">
        <v>0.172596432270295</v>
      </c>
      <c r="AS11" s="14"/>
      <c r="AT11" s="14">
        <v>0.134748493410033</v>
      </c>
      <c r="AU11" s="14">
        <v>0.18225008273565599</v>
      </c>
      <c r="AV11" s="14">
        <v>0.20661920865130901</v>
      </c>
      <c r="AW11" s="14"/>
      <c r="AX11" s="14">
        <v>0.138110623797389</v>
      </c>
      <c r="AY11" s="14">
        <v>0.18170139219564199</v>
      </c>
      <c r="AZ11" s="14">
        <v>0.187027474282383</v>
      </c>
      <c r="BA11" s="14"/>
      <c r="BB11" s="14">
        <v>0.13376125215797</v>
      </c>
      <c r="BC11" s="14">
        <v>0.20494190943764301</v>
      </c>
      <c r="BD11" s="14"/>
      <c r="BE11" s="14">
        <v>0.182789534987785</v>
      </c>
      <c r="BF11" s="14">
        <v>0.14983578731884301</v>
      </c>
      <c r="BG11" s="14"/>
      <c r="BH11" s="14">
        <v>0.14506173709622</v>
      </c>
      <c r="BI11" s="14">
        <v>0.17822011433214899</v>
      </c>
    </row>
    <row r="12" spans="2:61" x14ac:dyDescent="0.35">
      <c r="B12" s="15" t="s">
        <v>458</v>
      </c>
      <c r="C12" s="14">
        <v>0.11312699931255001</v>
      </c>
      <c r="D12" s="14">
        <v>0.10893227990314799</v>
      </c>
      <c r="E12" s="14">
        <v>0.115719746765098</v>
      </c>
      <c r="F12" s="14"/>
      <c r="G12" s="14">
        <v>0.14419259080914501</v>
      </c>
      <c r="H12" s="14">
        <v>0.13633539708047401</v>
      </c>
      <c r="I12" s="14">
        <v>0.12620638326410699</v>
      </c>
      <c r="J12" s="14">
        <v>0.120582332377885</v>
      </c>
      <c r="K12" s="14">
        <v>7.2978182334963601E-2</v>
      </c>
      <c r="L12" s="14">
        <v>7.2261483807275401E-2</v>
      </c>
      <c r="M12" s="14"/>
      <c r="N12" s="14">
        <v>8.6523694163603407E-2</v>
      </c>
      <c r="O12" s="14">
        <v>0.118492371779564</v>
      </c>
      <c r="P12" s="14"/>
      <c r="Q12" s="14">
        <v>0.118041926991834</v>
      </c>
      <c r="R12" s="14">
        <v>0.119236478295528</v>
      </c>
      <c r="S12" s="14">
        <v>0.137592661212394</v>
      </c>
      <c r="T12" s="14">
        <v>0.160770946495013</v>
      </c>
      <c r="U12" s="14">
        <v>7.3528516063943297E-2</v>
      </c>
      <c r="V12" s="14">
        <v>6.9243718393413603E-2</v>
      </c>
      <c r="W12" s="14">
        <v>8.8733535071937805E-2</v>
      </c>
      <c r="X12" s="14">
        <v>9.5557904338269398E-2</v>
      </c>
      <c r="Y12" s="14">
        <v>0.12741539941657701</v>
      </c>
      <c r="Z12" s="14">
        <v>0.132605900578393</v>
      </c>
      <c r="AA12" s="14"/>
      <c r="AB12" s="14">
        <v>3.8914402184635301E-2</v>
      </c>
      <c r="AC12" s="14">
        <v>0.13560560901808</v>
      </c>
      <c r="AD12" s="14">
        <v>0.15069977070381499</v>
      </c>
      <c r="AE12" s="14"/>
      <c r="AF12" s="14">
        <v>5.7802743992390097E-2</v>
      </c>
      <c r="AG12" s="14">
        <v>0.16210440217612901</v>
      </c>
      <c r="AH12" s="14">
        <v>0.154028133563299</v>
      </c>
      <c r="AI12" s="14">
        <v>0.14462614243734001</v>
      </c>
      <c r="AJ12" s="14"/>
      <c r="AK12" s="14">
        <v>4.1000864916968499E-2</v>
      </c>
      <c r="AL12" s="14">
        <v>0.170319393778426</v>
      </c>
      <c r="AM12" s="14">
        <v>0.19302082362731601</v>
      </c>
      <c r="AN12" s="14">
        <v>9.3421238838649695E-2</v>
      </c>
      <c r="AO12" s="14"/>
      <c r="AP12" s="14">
        <v>2.7259018126266001E-2</v>
      </c>
      <c r="AQ12" s="14">
        <v>9.5876505681962404E-2</v>
      </c>
      <c r="AR12" s="14">
        <v>0.16694712726788799</v>
      </c>
      <c r="AS12" s="14"/>
      <c r="AT12" s="14">
        <v>9.3431023947176894E-2</v>
      </c>
      <c r="AU12" s="14">
        <v>0.13095800678032499</v>
      </c>
      <c r="AV12" s="14">
        <v>0.121230437416283</v>
      </c>
      <c r="AW12" s="14"/>
      <c r="AX12" s="14">
        <v>0.102575138347269</v>
      </c>
      <c r="AY12" s="14">
        <v>9.4873544029375895E-2</v>
      </c>
      <c r="AZ12" s="14">
        <v>0.157718564795963</v>
      </c>
      <c r="BA12" s="14"/>
      <c r="BB12" s="14">
        <v>7.05121636111148E-2</v>
      </c>
      <c r="BC12" s="14">
        <v>0.111882190494644</v>
      </c>
      <c r="BD12" s="14"/>
      <c r="BE12" s="14">
        <v>9.57107525748946E-2</v>
      </c>
      <c r="BF12" s="14">
        <v>0.14475370215738401</v>
      </c>
      <c r="BG12" s="14"/>
      <c r="BH12" s="14">
        <v>0.14822649844968799</v>
      </c>
      <c r="BI12" s="14">
        <v>0.10350664788099601</v>
      </c>
    </row>
    <row r="13" spans="2:61" x14ac:dyDescent="0.35">
      <c r="B13" s="15" t="s">
        <v>459</v>
      </c>
      <c r="C13" s="14">
        <v>6.2822256968563098E-2</v>
      </c>
      <c r="D13" s="14">
        <v>7.0639946598200304E-2</v>
      </c>
      <c r="E13" s="14">
        <v>5.62719900187717E-2</v>
      </c>
      <c r="F13" s="14"/>
      <c r="G13" s="14">
        <v>6.2745329040166095E-2</v>
      </c>
      <c r="H13" s="14">
        <v>6.7277022869044398E-2</v>
      </c>
      <c r="I13" s="14">
        <v>4.7128774501038799E-2</v>
      </c>
      <c r="J13" s="14">
        <v>7.7146054575778195E-2</v>
      </c>
      <c r="K13" s="14">
        <v>8.1799494743518497E-2</v>
      </c>
      <c r="L13" s="14">
        <v>4.6800211293105597E-2</v>
      </c>
      <c r="M13" s="14"/>
      <c r="N13" s="14">
        <v>5.0048748016629098E-2</v>
      </c>
      <c r="O13" s="14">
        <v>6.5398426841222101E-2</v>
      </c>
      <c r="P13" s="14"/>
      <c r="Q13" s="14">
        <v>8.5609208266541295E-2</v>
      </c>
      <c r="R13" s="14">
        <v>0.10793360678694</v>
      </c>
      <c r="S13" s="14">
        <v>4.4921610596265898E-2</v>
      </c>
      <c r="T13" s="14">
        <v>4.0507912546201001E-2</v>
      </c>
      <c r="U13" s="14">
        <v>0.130817527901432</v>
      </c>
      <c r="V13" s="14">
        <v>3.85478512581095E-2</v>
      </c>
      <c r="W13" s="14">
        <v>6.6324689375391502E-2</v>
      </c>
      <c r="X13" s="14">
        <v>3.93414182441887E-2</v>
      </c>
      <c r="Y13" s="14">
        <v>4.2416445203191697E-2</v>
      </c>
      <c r="Z13" s="14">
        <v>4.5085298236523901E-2</v>
      </c>
      <c r="AA13" s="14"/>
      <c r="AB13" s="14">
        <v>3.8579003065265099E-2</v>
      </c>
      <c r="AC13" s="14">
        <v>4.52595856800833E-2</v>
      </c>
      <c r="AD13" s="14">
        <v>9.4198642076272196E-2</v>
      </c>
      <c r="AE13" s="14"/>
      <c r="AF13" s="14">
        <v>2.8106710142906E-2</v>
      </c>
      <c r="AG13" s="14">
        <v>9.6299080946135499E-2</v>
      </c>
      <c r="AH13" s="14">
        <v>6.9753742646640596E-2</v>
      </c>
      <c r="AI13" s="14">
        <v>7.3503085623019895E-2</v>
      </c>
      <c r="AJ13" s="14"/>
      <c r="AK13" s="14">
        <v>2.6954103221792598E-2</v>
      </c>
      <c r="AL13" s="14">
        <v>9.40861628830265E-2</v>
      </c>
      <c r="AM13" s="14">
        <v>6.8798793597742894E-2</v>
      </c>
      <c r="AN13" s="14">
        <v>0</v>
      </c>
      <c r="AO13" s="14"/>
      <c r="AP13" s="14">
        <v>1.11481630529232E-2</v>
      </c>
      <c r="AQ13" s="14">
        <v>3.0393588333028399E-2</v>
      </c>
      <c r="AR13" s="14">
        <v>0.113560529013</v>
      </c>
      <c r="AS13" s="14"/>
      <c r="AT13" s="14">
        <v>2.1277455990727001E-2</v>
      </c>
      <c r="AU13" s="14">
        <v>6.4730131340244607E-2</v>
      </c>
      <c r="AV13" s="14">
        <v>0.14946570093391001</v>
      </c>
      <c r="AW13" s="14"/>
      <c r="AX13" s="14">
        <v>1.7588749902088498E-2</v>
      </c>
      <c r="AY13" s="14">
        <v>5.7763341483311602E-2</v>
      </c>
      <c r="AZ13" s="14">
        <v>0.10319999884803099</v>
      </c>
      <c r="BA13" s="14"/>
      <c r="BB13" s="14">
        <v>3.6550528345585698E-2</v>
      </c>
      <c r="BC13" s="14">
        <v>4.2873192687328698E-2</v>
      </c>
      <c r="BD13" s="14"/>
      <c r="BE13" s="14">
        <v>6.0815343901942397E-2</v>
      </c>
      <c r="BF13" s="14">
        <v>6.6466672677040595E-2</v>
      </c>
      <c r="BG13" s="14"/>
      <c r="BH13" s="14">
        <v>3.8279945939215999E-2</v>
      </c>
      <c r="BI13" s="14">
        <v>6.9549009852481303E-2</v>
      </c>
    </row>
    <row r="14" spans="2:61" x14ac:dyDescent="0.35">
      <c r="B14" s="15" t="s">
        <v>86</v>
      </c>
      <c r="C14" s="20">
        <v>0.102999700618836</v>
      </c>
      <c r="D14" s="20">
        <v>8.0316926396974797E-2</v>
      </c>
      <c r="E14" s="20">
        <v>0.12417437709879001</v>
      </c>
      <c r="F14" s="20"/>
      <c r="G14" s="20">
        <v>6.3210313533012902E-2</v>
      </c>
      <c r="H14" s="20">
        <v>9.8399318917105405E-2</v>
      </c>
      <c r="I14" s="20">
        <v>9.5111353159631901E-2</v>
      </c>
      <c r="J14" s="20">
        <v>0.11782857502006901</v>
      </c>
      <c r="K14" s="20">
        <v>0.13572657954555101</v>
      </c>
      <c r="L14" s="20">
        <v>0.106815496939444</v>
      </c>
      <c r="M14" s="20"/>
      <c r="N14" s="20">
        <v>4.13748854535737E-2</v>
      </c>
      <c r="O14" s="20">
        <v>0.115428234769813</v>
      </c>
      <c r="P14" s="20"/>
      <c r="Q14" s="20">
        <v>0.180785175579221</v>
      </c>
      <c r="R14" s="20">
        <v>0.136867883183584</v>
      </c>
      <c r="S14" s="20">
        <v>6.0176029241069399E-2</v>
      </c>
      <c r="T14" s="20">
        <v>3.1466863094871601E-2</v>
      </c>
      <c r="U14" s="20">
        <v>7.0328125527629307E-2</v>
      </c>
      <c r="V14" s="20">
        <v>5.58866575205723E-2</v>
      </c>
      <c r="W14" s="20">
        <v>0.105552638683866</v>
      </c>
      <c r="X14" s="20">
        <v>0.129631363255714</v>
      </c>
      <c r="Y14" s="20">
        <v>6.9434311088695397E-2</v>
      </c>
      <c r="Z14" s="20">
        <v>0.28527104372740902</v>
      </c>
      <c r="AA14" s="20"/>
      <c r="AB14" s="20">
        <v>6.6894269070611204E-2</v>
      </c>
      <c r="AC14" s="20">
        <v>9.4712681735969001E-2</v>
      </c>
      <c r="AD14" s="20">
        <v>6.4517994312444996E-2</v>
      </c>
      <c r="AE14" s="20"/>
      <c r="AF14" s="20">
        <v>7.1785589605057598E-2</v>
      </c>
      <c r="AG14" s="20">
        <v>9.0311129391171197E-2</v>
      </c>
      <c r="AH14" s="20">
        <v>0.161986640944115</v>
      </c>
      <c r="AI14" s="20">
        <v>0.14471737745448601</v>
      </c>
      <c r="AJ14" s="20"/>
      <c r="AK14" s="20">
        <v>6.2090076145793399E-2</v>
      </c>
      <c r="AL14" s="20">
        <v>5.1604624979877702E-2</v>
      </c>
      <c r="AM14" s="20">
        <v>0.15996499312879101</v>
      </c>
      <c r="AN14" s="20">
        <v>0.23568743810652301</v>
      </c>
      <c r="AO14" s="20"/>
      <c r="AP14" s="20">
        <v>1.7855917185937702E-2</v>
      </c>
      <c r="AQ14" s="20">
        <v>6.2936178985503397E-2</v>
      </c>
      <c r="AR14" s="20">
        <v>0.103055905543954</v>
      </c>
      <c r="AS14" s="20"/>
      <c r="AT14" s="20">
        <v>4.1017696011353001E-2</v>
      </c>
      <c r="AU14" s="20">
        <v>8.2123311782466998E-2</v>
      </c>
      <c r="AV14" s="20">
        <v>9.5320010933160698E-2</v>
      </c>
      <c r="AW14" s="20"/>
      <c r="AX14" s="20">
        <v>4.3118192407827903E-2</v>
      </c>
      <c r="AY14" s="20">
        <v>9.4123588979041203E-2</v>
      </c>
      <c r="AZ14" s="20">
        <v>7.6012808785929198E-2</v>
      </c>
      <c r="BA14" s="20"/>
      <c r="BB14" s="20">
        <v>6.8035232045809196E-3</v>
      </c>
      <c r="BC14" s="20">
        <v>0.10954832067995</v>
      </c>
      <c r="BD14" s="20"/>
      <c r="BE14" s="20">
        <v>6.09289570107589E-2</v>
      </c>
      <c r="BF14" s="20">
        <v>0.17939726931411001</v>
      </c>
      <c r="BG14" s="20"/>
      <c r="BH14" s="20">
        <v>9.2586304830866994E-2</v>
      </c>
      <c r="BI14" s="20">
        <v>0.10585388741747701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0.196184182284867</v>
      </c>
      <c r="D9" s="14">
        <v>0.19968207575267199</v>
      </c>
      <c r="E9" s="14">
        <v>0.193042708700883</v>
      </c>
      <c r="F9" s="14"/>
      <c r="G9" s="14">
        <v>0.21284524716297901</v>
      </c>
      <c r="H9" s="14">
        <v>0.231613281322023</v>
      </c>
      <c r="I9" s="14">
        <v>0.23032616226150299</v>
      </c>
      <c r="J9" s="14">
        <v>0.17117758952148401</v>
      </c>
      <c r="K9" s="14">
        <v>0.16395919919292301</v>
      </c>
      <c r="L9" s="14">
        <v>0.15392963284647401</v>
      </c>
      <c r="M9" s="14"/>
      <c r="N9" s="14">
        <v>0.17162847423418001</v>
      </c>
      <c r="O9" s="14">
        <v>0.201136593992569</v>
      </c>
      <c r="P9" s="14"/>
      <c r="Q9" s="14">
        <v>0.128546362592626</v>
      </c>
      <c r="R9" s="14">
        <v>0.22623725243949799</v>
      </c>
      <c r="S9" s="14">
        <v>0.30102416516811797</v>
      </c>
      <c r="T9" s="14">
        <v>0.174017703689099</v>
      </c>
      <c r="U9" s="14">
        <v>0.15792582589665799</v>
      </c>
      <c r="V9" s="14">
        <v>0.22978857456541801</v>
      </c>
      <c r="W9" s="14">
        <v>0.18892604114639899</v>
      </c>
      <c r="X9" s="14">
        <v>0.19684406442483399</v>
      </c>
      <c r="Y9" s="14">
        <v>0.17978505893842101</v>
      </c>
      <c r="Z9" s="14">
        <v>3.9264949498201598E-2</v>
      </c>
      <c r="AA9" s="14"/>
      <c r="AB9" s="14">
        <v>0.251729882456523</v>
      </c>
      <c r="AC9" s="14">
        <v>0.17149624697225399</v>
      </c>
      <c r="AD9" s="14">
        <v>0.19429908192755499</v>
      </c>
      <c r="AE9" s="14"/>
      <c r="AF9" s="14">
        <v>0.246891883235243</v>
      </c>
      <c r="AG9" s="14">
        <v>0.18285987659448999</v>
      </c>
      <c r="AH9" s="14">
        <v>0.124494604761924</v>
      </c>
      <c r="AI9" s="14">
        <v>0.11552966391302701</v>
      </c>
      <c r="AJ9" s="14"/>
      <c r="AK9" s="14">
        <v>0.26548317449618097</v>
      </c>
      <c r="AL9" s="14">
        <v>0.19212668859561499</v>
      </c>
      <c r="AM9" s="14">
        <v>0.101365482254657</v>
      </c>
      <c r="AN9" s="14">
        <v>0</v>
      </c>
      <c r="AO9" s="14"/>
      <c r="AP9" s="14">
        <v>0.36758406699107299</v>
      </c>
      <c r="AQ9" s="14">
        <v>0.19695247419169501</v>
      </c>
      <c r="AR9" s="14">
        <v>0.15458750577574101</v>
      </c>
      <c r="AS9" s="14"/>
      <c r="AT9" s="14">
        <v>0.30134781636924601</v>
      </c>
      <c r="AU9" s="14">
        <v>0.17588711099576401</v>
      </c>
      <c r="AV9" s="14">
        <v>0.116405266376614</v>
      </c>
      <c r="AW9" s="14"/>
      <c r="AX9" s="14">
        <v>0.30704461574909198</v>
      </c>
      <c r="AY9" s="14">
        <v>0.172704257313258</v>
      </c>
      <c r="AZ9" s="14">
        <v>0.19328907263278899</v>
      </c>
      <c r="BA9" s="14"/>
      <c r="BB9" s="14">
        <v>0.24675330776592999</v>
      </c>
      <c r="BC9" s="14">
        <v>0.177044276206827</v>
      </c>
      <c r="BD9" s="14"/>
      <c r="BE9" s="14">
        <v>0.22206830381919301</v>
      </c>
      <c r="BF9" s="14">
        <v>0.14918040285426701</v>
      </c>
      <c r="BG9" s="14"/>
      <c r="BH9" s="14">
        <v>0.20323446689470401</v>
      </c>
      <c r="BI9" s="14">
        <v>0.19425178389439199</v>
      </c>
    </row>
    <row r="10" spans="2:61" x14ac:dyDescent="0.35">
      <c r="B10" s="15" t="s">
        <v>456</v>
      </c>
      <c r="C10" s="14">
        <v>0.25529589601317798</v>
      </c>
      <c r="D10" s="14">
        <v>0.28101508841675898</v>
      </c>
      <c r="E10" s="14">
        <v>0.232077591964133</v>
      </c>
      <c r="F10" s="14"/>
      <c r="G10" s="14">
        <v>0.27241494342964701</v>
      </c>
      <c r="H10" s="14">
        <v>0.24503990597118999</v>
      </c>
      <c r="I10" s="14">
        <v>0.24095117290903201</v>
      </c>
      <c r="J10" s="14">
        <v>0.259077772896737</v>
      </c>
      <c r="K10" s="14">
        <v>0.21539076352002701</v>
      </c>
      <c r="L10" s="14">
        <v>0.29843574386794203</v>
      </c>
      <c r="M10" s="14"/>
      <c r="N10" s="14">
        <v>0.29797960703176202</v>
      </c>
      <c r="O10" s="14">
        <v>0.24668741648001899</v>
      </c>
      <c r="P10" s="14"/>
      <c r="Q10" s="14">
        <v>0.238157203361858</v>
      </c>
      <c r="R10" s="14">
        <v>0.20839225649651699</v>
      </c>
      <c r="S10" s="14">
        <v>0.24533904534471601</v>
      </c>
      <c r="T10" s="14">
        <v>0.33940834651537899</v>
      </c>
      <c r="U10" s="14">
        <v>0.29577663852626301</v>
      </c>
      <c r="V10" s="14">
        <v>0.29353825450027499</v>
      </c>
      <c r="W10" s="14">
        <v>0.21653222964976801</v>
      </c>
      <c r="X10" s="14">
        <v>0.23261889422567</v>
      </c>
      <c r="Y10" s="14">
        <v>0.26493196175746903</v>
      </c>
      <c r="Z10" s="14">
        <v>0.30955737487699903</v>
      </c>
      <c r="AA10" s="14"/>
      <c r="AB10" s="14">
        <v>0.284741338511736</v>
      </c>
      <c r="AC10" s="14">
        <v>0.250756688002714</v>
      </c>
      <c r="AD10" s="14">
        <v>0.24758290287661799</v>
      </c>
      <c r="AE10" s="14"/>
      <c r="AF10" s="14">
        <v>0.282490200406736</v>
      </c>
      <c r="AG10" s="14">
        <v>0.246173844814042</v>
      </c>
      <c r="AH10" s="14">
        <v>0.31282895131055699</v>
      </c>
      <c r="AI10" s="14">
        <v>0.20431917196216701</v>
      </c>
      <c r="AJ10" s="14"/>
      <c r="AK10" s="14">
        <v>0.28484433078285398</v>
      </c>
      <c r="AL10" s="14">
        <v>0.25436519490245102</v>
      </c>
      <c r="AM10" s="14">
        <v>0.230968685729772</v>
      </c>
      <c r="AN10" s="14">
        <v>0.34959636868482302</v>
      </c>
      <c r="AO10" s="14"/>
      <c r="AP10" s="14">
        <v>0.34556365217983398</v>
      </c>
      <c r="AQ10" s="14">
        <v>0.28229697312164198</v>
      </c>
      <c r="AR10" s="14">
        <v>0.21339964944953899</v>
      </c>
      <c r="AS10" s="14"/>
      <c r="AT10" s="14">
        <v>0.28711693151344198</v>
      </c>
      <c r="AU10" s="14">
        <v>0.26141021927853197</v>
      </c>
      <c r="AV10" s="14">
        <v>0.231394912336262</v>
      </c>
      <c r="AW10" s="14"/>
      <c r="AX10" s="14">
        <v>0.277926887031194</v>
      </c>
      <c r="AY10" s="14">
        <v>0.26011003904886298</v>
      </c>
      <c r="AZ10" s="14">
        <v>0.24714347271453799</v>
      </c>
      <c r="BA10" s="14"/>
      <c r="BB10" s="14">
        <v>0.29737558460198799</v>
      </c>
      <c r="BC10" s="14">
        <v>0.255206607259578</v>
      </c>
      <c r="BD10" s="14"/>
      <c r="BE10" s="14">
        <v>0.268129811077988</v>
      </c>
      <c r="BF10" s="14">
        <v>0.231990391434343</v>
      </c>
      <c r="BG10" s="14"/>
      <c r="BH10" s="14">
        <v>0.26113394368092901</v>
      </c>
      <c r="BI10" s="14">
        <v>0.25369575721864801</v>
      </c>
    </row>
    <row r="11" spans="2:61" x14ac:dyDescent="0.35">
      <c r="B11" s="15" t="s">
        <v>457</v>
      </c>
      <c r="C11" s="14">
        <v>0.25854031098068497</v>
      </c>
      <c r="D11" s="14">
        <v>0.25982489979720502</v>
      </c>
      <c r="E11" s="14">
        <v>0.25731299458264101</v>
      </c>
      <c r="F11" s="14"/>
      <c r="G11" s="14">
        <v>0.24549549713607199</v>
      </c>
      <c r="H11" s="14">
        <v>0.22207700336198399</v>
      </c>
      <c r="I11" s="14">
        <v>0.25629159295516601</v>
      </c>
      <c r="J11" s="14">
        <v>0.29358850522831398</v>
      </c>
      <c r="K11" s="14">
        <v>0.29301603725696801</v>
      </c>
      <c r="L11" s="14">
        <v>0.25034235488066803</v>
      </c>
      <c r="M11" s="14"/>
      <c r="N11" s="14">
        <v>0.30097944012202998</v>
      </c>
      <c r="O11" s="14">
        <v>0.24998115888495101</v>
      </c>
      <c r="P11" s="14"/>
      <c r="Q11" s="14">
        <v>0.190031798199258</v>
      </c>
      <c r="R11" s="14">
        <v>0.17966522149097</v>
      </c>
      <c r="S11" s="14">
        <v>0.21706414572915</v>
      </c>
      <c r="T11" s="14">
        <v>0.22895138199755799</v>
      </c>
      <c r="U11" s="14">
        <v>0.192757255511603</v>
      </c>
      <c r="V11" s="14">
        <v>0.37266164896392201</v>
      </c>
      <c r="W11" s="14">
        <v>0.35058075878606998</v>
      </c>
      <c r="X11" s="14">
        <v>0.26294266029066998</v>
      </c>
      <c r="Y11" s="14">
        <v>0.29504897541321101</v>
      </c>
      <c r="Z11" s="14">
        <v>0.19873639872875101</v>
      </c>
      <c r="AA11" s="14"/>
      <c r="AB11" s="14">
        <v>0.28662702251303901</v>
      </c>
      <c r="AC11" s="14">
        <v>0.27150936534539399</v>
      </c>
      <c r="AD11" s="14">
        <v>0.24881015714306901</v>
      </c>
      <c r="AE11" s="14"/>
      <c r="AF11" s="14">
        <v>0.25876234693616001</v>
      </c>
      <c r="AG11" s="14">
        <v>0.25046466165728298</v>
      </c>
      <c r="AH11" s="14">
        <v>0.30964456472191099</v>
      </c>
      <c r="AI11" s="14">
        <v>0.27304835175812497</v>
      </c>
      <c r="AJ11" s="14"/>
      <c r="AK11" s="14">
        <v>0.24070082806440499</v>
      </c>
      <c r="AL11" s="14">
        <v>0.26091999707806601</v>
      </c>
      <c r="AM11" s="14">
        <v>0.28105907381290801</v>
      </c>
      <c r="AN11" s="14">
        <v>0.469968782305622</v>
      </c>
      <c r="AO11" s="14"/>
      <c r="AP11" s="14">
        <v>0.20966086503002501</v>
      </c>
      <c r="AQ11" s="14">
        <v>0.27031682874337998</v>
      </c>
      <c r="AR11" s="14">
        <v>0.29133187795016202</v>
      </c>
      <c r="AS11" s="14"/>
      <c r="AT11" s="14">
        <v>0.23617365093915499</v>
      </c>
      <c r="AU11" s="14">
        <v>0.27476753003404802</v>
      </c>
      <c r="AV11" s="14">
        <v>0.295356831771101</v>
      </c>
      <c r="AW11" s="14"/>
      <c r="AX11" s="14">
        <v>0.21621201994940401</v>
      </c>
      <c r="AY11" s="14">
        <v>0.27344641165345202</v>
      </c>
      <c r="AZ11" s="14">
        <v>0.27626951922280502</v>
      </c>
      <c r="BA11" s="14"/>
      <c r="BB11" s="14">
        <v>0.283400752237491</v>
      </c>
      <c r="BC11" s="14">
        <v>0.30593674675905802</v>
      </c>
      <c r="BD11" s="14"/>
      <c r="BE11" s="14">
        <v>0.28415037417720501</v>
      </c>
      <c r="BF11" s="14">
        <v>0.21203420258922601</v>
      </c>
      <c r="BG11" s="14"/>
      <c r="BH11" s="14">
        <v>0.25134500666272003</v>
      </c>
      <c r="BI11" s="14">
        <v>0.26051245753255797</v>
      </c>
    </row>
    <row r="12" spans="2:61" x14ac:dyDescent="0.35">
      <c r="B12" s="15" t="s">
        <v>458</v>
      </c>
      <c r="C12" s="14">
        <v>0.10511773655454699</v>
      </c>
      <c r="D12" s="14">
        <v>9.4424369591780105E-2</v>
      </c>
      <c r="E12" s="14">
        <v>0.11349176016394701</v>
      </c>
      <c r="F12" s="14"/>
      <c r="G12" s="14">
        <v>7.6631326000432806E-2</v>
      </c>
      <c r="H12" s="14">
        <v>0.11058646126907</v>
      </c>
      <c r="I12" s="14">
        <v>0.114803224937969</v>
      </c>
      <c r="J12" s="14">
        <v>7.4349426337004795E-2</v>
      </c>
      <c r="K12" s="14">
        <v>0.111774119136613</v>
      </c>
      <c r="L12" s="14">
        <v>0.13458116065944301</v>
      </c>
      <c r="M12" s="14"/>
      <c r="N12" s="14">
        <v>0.109466475767282</v>
      </c>
      <c r="O12" s="14">
        <v>0.10424067990660001</v>
      </c>
      <c r="P12" s="14"/>
      <c r="Q12" s="14">
        <v>8.56865222010572E-2</v>
      </c>
      <c r="R12" s="14">
        <v>0.123572351236757</v>
      </c>
      <c r="S12" s="14">
        <v>0.13400523561792199</v>
      </c>
      <c r="T12" s="14">
        <v>6.8941137375687897E-2</v>
      </c>
      <c r="U12" s="14">
        <v>0.12786786344518999</v>
      </c>
      <c r="V12" s="14">
        <v>2.0716307996722399E-2</v>
      </c>
      <c r="W12" s="14">
        <v>7.33034850352835E-2</v>
      </c>
      <c r="X12" s="14">
        <v>0.15039606491030399</v>
      </c>
      <c r="Y12" s="14">
        <v>0.13265402380392</v>
      </c>
      <c r="Z12" s="14">
        <v>0.112553402438294</v>
      </c>
      <c r="AA12" s="14"/>
      <c r="AB12" s="14">
        <v>5.6467277127779499E-2</v>
      </c>
      <c r="AC12" s="14">
        <v>0.138862647464537</v>
      </c>
      <c r="AD12" s="14">
        <v>0.107722336539775</v>
      </c>
      <c r="AE12" s="14"/>
      <c r="AF12" s="14">
        <v>8.5512702199990007E-2</v>
      </c>
      <c r="AG12" s="14">
        <v>0.12672238661860699</v>
      </c>
      <c r="AH12" s="14">
        <v>9.0111001938892599E-2</v>
      </c>
      <c r="AI12" s="14">
        <v>0.11692554434154701</v>
      </c>
      <c r="AJ12" s="14"/>
      <c r="AK12" s="14">
        <v>7.4461363269018102E-2</v>
      </c>
      <c r="AL12" s="14">
        <v>0.111386090054076</v>
      </c>
      <c r="AM12" s="14">
        <v>0.16582409695377801</v>
      </c>
      <c r="AN12" s="14">
        <v>9.3421238838649695E-2</v>
      </c>
      <c r="AO12" s="14"/>
      <c r="AP12" s="14">
        <v>2.0893786538853199E-2</v>
      </c>
      <c r="AQ12" s="14">
        <v>0.113741513865522</v>
      </c>
      <c r="AR12" s="14">
        <v>0.12252749040665201</v>
      </c>
      <c r="AS12" s="14"/>
      <c r="AT12" s="14">
        <v>8.2837639253220505E-2</v>
      </c>
      <c r="AU12" s="14">
        <v>0.12358450444338701</v>
      </c>
      <c r="AV12" s="14">
        <v>0.11101645708004999</v>
      </c>
      <c r="AW12" s="14"/>
      <c r="AX12" s="14">
        <v>6.5850897403278499E-2</v>
      </c>
      <c r="AY12" s="14">
        <v>0.121066526693263</v>
      </c>
      <c r="AZ12" s="14">
        <v>0.11154519496587501</v>
      </c>
      <c r="BA12" s="14"/>
      <c r="BB12" s="14">
        <v>9.2915763478293598E-2</v>
      </c>
      <c r="BC12" s="14">
        <v>9.1243384671042899E-2</v>
      </c>
      <c r="BD12" s="14"/>
      <c r="BE12" s="14">
        <v>8.7636578447811003E-2</v>
      </c>
      <c r="BF12" s="14">
        <v>0.13686231396857401</v>
      </c>
      <c r="BG12" s="14"/>
      <c r="BH12" s="14">
        <v>0.115005386008098</v>
      </c>
      <c r="BI12" s="14">
        <v>0.102407650515896</v>
      </c>
    </row>
    <row r="13" spans="2:61" x14ac:dyDescent="0.35">
      <c r="B13" s="15" t="s">
        <v>459</v>
      </c>
      <c r="C13" s="14">
        <v>7.2275152073881396E-2</v>
      </c>
      <c r="D13" s="14">
        <v>8.1960870029954697E-2</v>
      </c>
      <c r="E13" s="14">
        <v>6.4117438972196406E-2</v>
      </c>
      <c r="F13" s="14"/>
      <c r="G13" s="14">
        <v>0.107908744647136</v>
      </c>
      <c r="H13" s="14">
        <v>8.8861956492465297E-2</v>
      </c>
      <c r="I13" s="14">
        <v>4.3411017030672697E-2</v>
      </c>
      <c r="J13" s="14">
        <v>7.00257019736161E-2</v>
      </c>
      <c r="K13" s="14">
        <v>5.8013979202972202E-2</v>
      </c>
      <c r="L13" s="14">
        <v>7.3579891180996407E-2</v>
      </c>
      <c r="M13" s="14"/>
      <c r="N13" s="14">
        <v>7.1261293101872E-2</v>
      </c>
      <c r="O13" s="14">
        <v>7.2479627832942095E-2</v>
      </c>
      <c r="P13" s="14"/>
      <c r="Q13" s="14">
        <v>0.109473730707151</v>
      </c>
      <c r="R13" s="14">
        <v>0.113038750675303</v>
      </c>
      <c r="S13" s="14">
        <v>3.18395216509696E-2</v>
      </c>
      <c r="T13" s="14">
        <v>0.15721456732740399</v>
      </c>
      <c r="U13" s="14">
        <v>0.13357696052783699</v>
      </c>
      <c r="V13" s="14">
        <v>2.7416951986669599E-2</v>
      </c>
      <c r="W13" s="14">
        <v>5.71445324787168E-2</v>
      </c>
      <c r="X13" s="14">
        <v>2.83730714840787E-2</v>
      </c>
      <c r="Y13" s="14">
        <v>5.2016811764315399E-2</v>
      </c>
      <c r="Z13" s="14">
        <v>3.8470453194235602E-2</v>
      </c>
      <c r="AA13" s="14"/>
      <c r="AB13" s="14">
        <v>4.7687943016499701E-2</v>
      </c>
      <c r="AC13" s="14">
        <v>6.5033168724453402E-2</v>
      </c>
      <c r="AD13" s="14">
        <v>0.10398734532598</v>
      </c>
      <c r="AE13" s="14"/>
      <c r="AF13" s="14">
        <v>4.1598726669482999E-2</v>
      </c>
      <c r="AG13" s="14">
        <v>9.0733283050556904E-2</v>
      </c>
      <c r="AH13" s="14">
        <v>6.4044872227241603E-2</v>
      </c>
      <c r="AI13" s="14">
        <v>0.11017425171659399</v>
      </c>
      <c r="AJ13" s="14"/>
      <c r="AK13" s="14">
        <v>4.6867574401455801E-2</v>
      </c>
      <c r="AL13" s="14">
        <v>0.10696628392363</v>
      </c>
      <c r="AM13" s="14">
        <v>7.3673769191869701E-2</v>
      </c>
      <c r="AN13" s="14">
        <v>0</v>
      </c>
      <c r="AO13" s="14"/>
      <c r="AP13" s="14">
        <v>2.2239655506086899E-2</v>
      </c>
      <c r="AQ13" s="14">
        <v>5.7412367062522403E-2</v>
      </c>
      <c r="AR13" s="14">
        <v>0.112976110660358</v>
      </c>
      <c r="AS13" s="14"/>
      <c r="AT13" s="14">
        <v>2.22398187722356E-2</v>
      </c>
      <c r="AU13" s="14">
        <v>8.4331277961676096E-2</v>
      </c>
      <c r="AV13" s="14">
        <v>0.13847810317816001</v>
      </c>
      <c r="AW13" s="14"/>
      <c r="AX13" s="14">
        <v>7.6540580274915795E-2</v>
      </c>
      <c r="AY13" s="14">
        <v>6.3338457580301197E-2</v>
      </c>
      <c r="AZ13" s="14">
        <v>9.5900731000086004E-2</v>
      </c>
      <c r="BA13" s="14"/>
      <c r="BB13" s="14">
        <v>6.0136496658278998E-2</v>
      </c>
      <c r="BC13" s="14">
        <v>5.9752829314973999E-2</v>
      </c>
      <c r="BD13" s="14"/>
      <c r="BE13" s="14">
        <v>6.8390786514984106E-2</v>
      </c>
      <c r="BF13" s="14">
        <v>7.9328892016962499E-2</v>
      </c>
      <c r="BG13" s="14"/>
      <c r="BH13" s="14">
        <v>8.6432536233141496E-2</v>
      </c>
      <c r="BI13" s="14">
        <v>6.83947829999111E-2</v>
      </c>
    </row>
    <row r="14" spans="2:61" x14ac:dyDescent="0.35">
      <c r="B14" s="15" t="s">
        <v>86</v>
      </c>
      <c r="C14" s="20">
        <v>0.112586722092841</v>
      </c>
      <c r="D14" s="20">
        <v>8.3092696411628794E-2</v>
      </c>
      <c r="E14" s="20">
        <v>0.13995750561619999</v>
      </c>
      <c r="F14" s="20"/>
      <c r="G14" s="20">
        <v>8.4704241623732995E-2</v>
      </c>
      <c r="H14" s="20">
        <v>0.101821391583267</v>
      </c>
      <c r="I14" s="20">
        <v>0.114216829905657</v>
      </c>
      <c r="J14" s="20">
        <v>0.13178100404284401</v>
      </c>
      <c r="K14" s="20">
        <v>0.157845901690496</v>
      </c>
      <c r="L14" s="20">
        <v>8.9131216564476007E-2</v>
      </c>
      <c r="M14" s="20"/>
      <c r="N14" s="20">
        <v>4.8684709742874199E-2</v>
      </c>
      <c r="O14" s="20">
        <v>0.12547452290291899</v>
      </c>
      <c r="P14" s="20"/>
      <c r="Q14" s="20">
        <v>0.24810438293804901</v>
      </c>
      <c r="R14" s="20">
        <v>0.14909416766095601</v>
      </c>
      <c r="S14" s="20">
        <v>7.0727886489124106E-2</v>
      </c>
      <c r="T14" s="20">
        <v>3.1466863094871601E-2</v>
      </c>
      <c r="U14" s="20">
        <v>9.2095456092450206E-2</v>
      </c>
      <c r="V14" s="20">
        <v>5.5878261986993201E-2</v>
      </c>
      <c r="W14" s="20">
        <v>0.113512952903763</v>
      </c>
      <c r="X14" s="20">
        <v>0.12882524466444301</v>
      </c>
      <c r="Y14" s="20">
        <v>7.5563168322663299E-2</v>
      </c>
      <c r="Z14" s="20">
        <v>0.301417421263519</v>
      </c>
      <c r="AA14" s="20"/>
      <c r="AB14" s="20">
        <v>7.2746536374423298E-2</v>
      </c>
      <c r="AC14" s="20">
        <v>0.102341883490648</v>
      </c>
      <c r="AD14" s="20">
        <v>9.7598176187002394E-2</v>
      </c>
      <c r="AE14" s="20"/>
      <c r="AF14" s="20">
        <v>8.4744140552388394E-2</v>
      </c>
      <c r="AG14" s="20">
        <v>0.103045947265021</v>
      </c>
      <c r="AH14" s="20">
        <v>9.8876005039472803E-2</v>
      </c>
      <c r="AI14" s="20">
        <v>0.18000301630854099</v>
      </c>
      <c r="AJ14" s="20"/>
      <c r="AK14" s="20">
        <v>8.7642728986085106E-2</v>
      </c>
      <c r="AL14" s="20">
        <v>7.4235745446161197E-2</v>
      </c>
      <c r="AM14" s="20">
        <v>0.14710889205701499</v>
      </c>
      <c r="AN14" s="20">
        <v>8.7013610170906294E-2</v>
      </c>
      <c r="AO14" s="20"/>
      <c r="AP14" s="20">
        <v>3.4057973754128501E-2</v>
      </c>
      <c r="AQ14" s="20">
        <v>7.9279843015239299E-2</v>
      </c>
      <c r="AR14" s="20">
        <v>0.10517736575754801</v>
      </c>
      <c r="AS14" s="20"/>
      <c r="AT14" s="20">
        <v>7.0284143152700901E-2</v>
      </c>
      <c r="AU14" s="20">
        <v>8.0019357286592693E-2</v>
      </c>
      <c r="AV14" s="20">
        <v>0.107348429257812</v>
      </c>
      <c r="AW14" s="20"/>
      <c r="AX14" s="20">
        <v>5.6424999592115901E-2</v>
      </c>
      <c r="AY14" s="20">
        <v>0.109334307710862</v>
      </c>
      <c r="AZ14" s="20">
        <v>7.5852009463906495E-2</v>
      </c>
      <c r="BA14" s="20"/>
      <c r="BB14" s="20">
        <v>1.9418095258018801E-2</v>
      </c>
      <c r="BC14" s="20">
        <v>0.11081615578852</v>
      </c>
      <c r="BD14" s="20"/>
      <c r="BE14" s="20">
        <v>6.9624145962819503E-2</v>
      </c>
      <c r="BF14" s="20">
        <v>0.19060379713662901</v>
      </c>
      <c r="BG14" s="20"/>
      <c r="BH14" s="20">
        <v>8.2848660520407902E-2</v>
      </c>
      <c r="BI14" s="20">
        <v>0.120737567838595</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I19"/>
  <sheetViews>
    <sheetView showGridLines="0" workbookViewId="0">
      <pane xSplit="2" topLeftCell="C1" activePane="topRight" state="frozen"/>
      <selection activeCell="G5" sqref="G5:L5"/>
      <selection pane="topRight" activeCell="B19" sqref="B19"/>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0.20510356333096799</v>
      </c>
      <c r="D9" s="14">
        <v>0.21697868776030599</v>
      </c>
      <c r="E9" s="14">
        <v>0.19449891793287799</v>
      </c>
      <c r="F9" s="14"/>
      <c r="G9" s="14">
        <v>0.21922789095396999</v>
      </c>
      <c r="H9" s="14">
        <v>0.23465192069169</v>
      </c>
      <c r="I9" s="14">
        <v>0.195259145235188</v>
      </c>
      <c r="J9" s="14">
        <v>0.21163530372077699</v>
      </c>
      <c r="K9" s="14">
        <v>0.20269811508351601</v>
      </c>
      <c r="L9" s="14">
        <v>0.16762890792177099</v>
      </c>
      <c r="M9" s="14"/>
      <c r="N9" s="14">
        <v>0.21114528505977601</v>
      </c>
      <c r="O9" s="14">
        <v>0.20388506483103999</v>
      </c>
      <c r="P9" s="14"/>
      <c r="Q9" s="14">
        <v>0.18869393504183299</v>
      </c>
      <c r="R9" s="14">
        <v>0.20921098656139001</v>
      </c>
      <c r="S9" s="14">
        <v>0.28524481298445697</v>
      </c>
      <c r="T9" s="14">
        <v>0.127982467864451</v>
      </c>
      <c r="U9" s="14">
        <v>0.14883147548029499</v>
      </c>
      <c r="V9" s="14">
        <v>0.237414799149995</v>
      </c>
      <c r="W9" s="14">
        <v>0.21077971725660499</v>
      </c>
      <c r="X9" s="14">
        <v>0.18218685805684001</v>
      </c>
      <c r="Y9" s="14">
        <v>0.19276205616811901</v>
      </c>
      <c r="Z9" s="14">
        <v>0.18428413941751301</v>
      </c>
      <c r="AA9" s="14"/>
      <c r="AB9" s="14">
        <v>0.259577992099572</v>
      </c>
      <c r="AC9" s="14">
        <v>0.146063873380161</v>
      </c>
      <c r="AD9" s="14">
        <v>0.215693191274521</v>
      </c>
      <c r="AE9" s="14"/>
      <c r="AF9" s="14">
        <v>0.26076597171972599</v>
      </c>
      <c r="AG9" s="14">
        <v>0.19187591401288701</v>
      </c>
      <c r="AH9" s="14">
        <v>8.4138707131224705E-2</v>
      </c>
      <c r="AI9" s="14">
        <v>0.126965925404387</v>
      </c>
      <c r="AJ9" s="14"/>
      <c r="AK9" s="14">
        <v>0.27291977625365499</v>
      </c>
      <c r="AL9" s="14">
        <v>0.19864571535258699</v>
      </c>
      <c r="AM9" s="14">
        <v>0.13882314906395099</v>
      </c>
      <c r="AN9" s="14">
        <v>7.2717598215868498E-2</v>
      </c>
      <c r="AO9" s="14"/>
      <c r="AP9" s="14">
        <v>0.39286773640796901</v>
      </c>
      <c r="AQ9" s="14">
        <v>0.20139484798391</v>
      </c>
      <c r="AR9" s="14">
        <v>0.16753404465062699</v>
      </c>
      <c r="AS9" s="14"/>
      <c r="AT9" s="14">
        <v>0.29616533309189502</v>
      </c>
      <c r="AU9" s="14">
        <v>0.17315657225387701</v>
      </c>
      <c r="AV9" s="14">
        <v>0.148635969926279</v>
      </c>
      <c r="AW9" s="14"/>
      <c r="AX9" s="14">
        <v>0.36322442691217499</v>
      </c>
      <c r="AY9" s="14">
        <v>0.18596605107288899</v>
      </c>
      <c r="AZ9" s="14">
        <v>0.17950151282350901</v>
      </c>
      <c r="BA9" s="14"/>
      <c r="BB9" s="14">
        <v>0.27550159231622601</v>
      </c>
      <c r="BC9" s="14">
        <v>0.201081627896496</v>
      </c>
      <c r="BD9" s="14"/>
      <c r="BE9" s="14">
        <v>0.22289801526078701</v>
      </c>
      <c r="BF9" s="14">
        <v>0.17279006594267499</v>
      </c>
      <c r="BG9" s="14"/>
      <c r="BH9" s="14">
        <v>0.193365497201193</v>
      </c>
      <c r="BI9" s="14">
        <v>0.20832082637093399</v>
      </c>
    </row>
    <row r="10" spans="2:61" x14ac:dyDescent="0.35">
      <c r="B10" s="15" t="s">
        <v>456</v>
      </c>
      <c r="C10" s="14">
        <v>0.28897358736567902</v>
      </c>
      <c r="D10" s="14">
        <v>0.27360044137055101</v>
      </c>
      <c r="E10" s="14">
        <v>0.30295272686041402</v>
      </c>
      <c r="F10" s="14"/>
      <c r="G10" s="14">
        <v>0.31644546306902699</v>
      </c>
      <c r="H10" s="14">
        <v>0.27352397961745101</v>
      </c>
      <c r="I10" s="14">
        <v>0.29682631275369198</v>
      </c>
      <c r="J10" s="14">
        <v>0.24825081673503699</v>
      </c>
      <c r="K10" s="14">
        <v>0.290189669451346</v>
      </c>
      <c r="L10" s="14">
        <v>0.31641688413200603</v>
      </c>
      <c r="M10" s="14"/>
      <c r="N10" s="14">
        <v>0.30034646206625498</v>
      </c>
      <c r="O10" s="14">
        <v>0.286679898350437</v>
      </c>
      <c r="P10" s="14"/>
      <c r="Q10" s="14">
        <v>0.255019576744762</v>
      </c>
      <c r="R10" s="14">
        <v>0.27131040433935399</v>
      </c>
      <c r="S10" s="14">
        <v>0.31249607528830498</v>
      </c>
      <c r="T10" s="14">
        <v>0.29671677761331899</v>
      </c>
      <c r="U10" s="14">
        <v>0.46943601731738199</v>
      </c>
      <c r="V10" s="14">
        <v>0.35040759388904003</v>
      </c>
      <c r="W10" s="14">
        <v>0.21757595083272899</v>
      </c>
      <c r="X10" s="14">
        <v>0.30696532618399403</v>
      </c>
      <c r="Y10" s="14">
        <v>0.27824150497712402</v>
      </c>
      <c r="Z10" s="14">
        <v>0.29710101358965502</v>
      </c>
      <c r="AA10" s="14"/>
      <c r="AB10" s="14">
        <v>0.34004361061091498</v>
      </c>
      <c r="AC10" s="14">
        <v>0.32386619567257302</v>
      </c>
      <c r="AD10" s="14">
        <v>0.25467074154253699</v>
      </c>
      <c r="AE10" s="14"/>
      <c r="AF10" s="14">
        <v>0.308982518028243</v>
      </c>
      <c r="AG10" s="14">
        <v>0.29553330061983801</v>
      </c>
      <c r="AH10" s="14">
        <v>0.36270138643794803</v>
      </c>
      <c r="AI10" s="14">
        <v>0.23190118178857799</v>
      </c>
      <c r="AJ10" s="14"/>
      <c r="AK10" s="14">
        <v>0.31170655715892498</v>
      </c>
      <c r="AL10" s="14">
        <v>0.30488797171910698</v>
      </c>
      <c r="AM10" s="14">
        <v>0.25169996743675599</v>
      </c>
      <c r="AN10" s="14">
        <v>0.26782253719277599</v>
      </c>
      <c r="AO10" s="14"/>
      <c r="AP10" s="14">
        <v>0.35711198195105398</v>
      </c>
      <c r="AQ10" s="14">
        <v>0.33358421365132201</v>
      </c>
      <c r="AR10" s="14">
        <v>0.23182368310308299</v>
      </c>
      <c r="AS10" s="14"/>
      <c r="AT10" s="14">
        <v>0.306598401374025</v>
      </c>
      <c r="AU10" s="14">
        <v>0.31828524369543598</v>
      </c>
      <c r="AV10" s="14">
        <v>0.26579719784352901</v>
      </c>
      <c r="AW10" s="14"/>
      <c r="AX10" s="14">
        <v>0.29853729825328401</v>
      </c>
      <c r="AY10" s="14">
        <v>0.31087021008062699</v>
      </c>
      <c r="AZ10" s="14">
        <v>0.26861085244745903</v>
      </c>
      <c r="BA10" s="14"/>
      <c r="BB10" s="14">
        <v>0.311233448179425</v>
      </c>
      <c r="BC10" s="14">
        <v>0.27294179719728101</v>
      </c>
      <c r="BD10" s="14"/>
      <c r="BE10" s="14">
        <v>0.30958623135820801</v>
      </c>
      <c r="BF10" s="14">
        <v>0.251542447567424</v>
      </c>
      <c r="BG10" s="14"/>
      <c r="BH10" s="14">
        <v>0.28911783472853703</v>
      </c>
      <c r="BI10" s="14">
        <v>0.28893405089484903</v>
      </c>
    </row>
    <row r="11" spans="2:61" x14ac:dyDescent="0.35">
      <c r="B11" s="15" t="s">
        <v>457</v>
      </c>
      <c r="C11" s="14">
        <v>0.25970147501146001</v>
      </c>
      <c r="D11" s="14">
        <v>0.293932999677681</v>
      </c>
      <c r="E11" s="14">
        <v>0.22682574757467</v>
      </c>
      <c r="F11" s="14"/>
      <c r="G11" s="14">
        <v>0.22548693529780001</v>
      </c>
      <c r="H11" s="14">
        <v>0.22769330853501599</v>
      </c>
      <c r="I11" s="14">
        <v>0.273805807836979</v>
      </c>
      <c r="J11" s="14">
        <v>0.27820611415444102</v>
      </c>
      <c r="K11" s="14">
        <v>0.25013936641096601</v>
      </c>
      <c r="L11" s="14">
        <v>0.29460898198787799</v>
      </c>
      <c r="M11" s="14"/>
      <c r="N11" s="14">
        <v>0.330642915015324</v>
      </c>
      <c r="O11" s="14">
        <v>0.245393957699757</v>
      </c>
      <c r="P11" s="14"/>
      <c r="Q11" s="14">
        <v>0.16133943930266001</v>
      </c>
      <c r="R11" s="14">
        <v>0.19584535582385501</v>
      </c>
      <c r="S11" s="14">
        <v>0.15765780459422399</v>
      </c>
      <c r="T11" s="14">
        <v>0.25427722866228403</v>
      </c>
      <c r="U11" s="14">
        <v>0.19925920658190899</v>
      </c>
      <c r="V11" s="14">
        <v>0.276784112839912</v>
      </c>
      <c r="W11" s="14">
        <v>0.35877577920618198</v>
      </c>
      <c r="X11" s="14">
        <v>0.36325804014174601</v>
      </c>
      <c r="Y11" s="14">
        <v>0.32263176219897099</v>
      </c>
      <c r="Z11" s="14">
        <v>0.101797310693481</v>
      </c>
      <c r="AA11" s="14"/>
      <c r="AB11" s="14">
        <v>0.26607117239646999</v>
      </c>
      <c r="AC11" s="14">
        <v>0.29158016456872998</v>
      </c>
      <c r="AD11" s="14">
        <v>0.26590324947666499</v>
      </c>
      <c r="AE11" s="14"/>
      <c r="AF11" s="14">
        <v>0.252104612371365</v>
      </c>
      <c r="AG11" s="14">
        <v>0.268946616729132</v>
      </c>
      <c r="AH11" s="14">
        <v>0.336795442416224</v>
      </c>
      <c r="AI11" s="14">
        <v>0.24489146107387499</v>
      </c>
      <c r="AJ11" s="14"/>
      <c r="AK11" s="14">
        <v>0.245594451396313</v>
      </c>
      <c r="AL11" s="14">
        <v>0.26687367465527301</v>
      </c>
      <c r="AM11" s="14">
        <v>0.282460674061979</v>
      </c>
      <c r="AN11" s="14">
        <v>0.34740233875669402</v>
      </c>
      <c r="AO11" s="14"/>
      <c r="AP11" s="14">
        <v>0.175962818028044</v>
      </c>
      <c r="AQ11" s="14">
        <v>0.266018706210018</v>
      </c>
      <c r="AR11" s="14">
        <v>0.304745318961815</v>
      </c>
      <c r="AS11" s="14"/>
      <c r="AT11" s="14">
        <v>0.256842312290196</v>
      </c>
      <c r="AU11" s="14">
        <v>0.28029063164135998</v>
      </c>
      <c r="AV11" s="14">
        <v>0.218775777485163</v>
      </c>
      <c r="AW11" s="14"/>
      <c r="AX11" s="14">
        <v>0.18195509204223601</v>
      </c>
      <c r="AY11" s="14">
        <v>0.26500711911764802</v>
      </c>
      <c r="AZ11" s="14">
        <v>0.30183047473656199</v>
      </c>
      <c r="BA11" s="14"/>
      <c r="BB11" s="14">
        <v>0.29522698672749798</v>
      </c>
      <c r="BC11" s="14">
        <v>0.30830971327803602</v>
      </c>
      <c r="BD11" s="14"/>
      <c r="BE11" s="14">
        <v>0.27970790943155799</v>
      </c>
      <c r="BF11" s="14">
        <v>0.22337116998534601</v>
      </c>
      <c r="BG11" s="14"/>
      <c r="BH11" s="14">
        <v>0.27917864201334902</v>
      </c>
      <c r="BI11" s="14">
        <v>0.25436301731104899</v>
      </c>
    </row>
    <row r="12" spans="2:61" x14ac:dyDescent="0.35">
      <c r="B12" s="15" t="s">
        <v>458</v>
      </c>
      <c r="C12" s="14">
        <v>7.9017486050722202E-2</v>
      </c>
      <c r="D12" s="14">
        <v>7.4951654128974005E-2</v>
      </c>
      <c r="E12" s="14">
        <v>8.3273465456520104E-2</v>
      </c>
      <c r="F12" s="14"/>
      <c r="G12" s="14">
        <v>0.105483074002499</v>
      </c>
      <c r="H12" s="14">
        <v>8.3333887413675201E-2</v>
      </c>
      <c r="I12" s="14">
        <v>9.6928837994281702E-2</v>
      </c>
      <c r="J12" s="14">
        <v>8.6492334853473907E-2</v>
      </c>
      <c r="K12" s="14">
        <v>4.9323785199190097E-2</v>
      </c>
      <c r="L12" s="14">
        <v>4.9251865412250899E-2</v>
      </c>
      <c r="M12" s="14"/>
      <c r="N12" s="14">
        <v>5.6713026655223202E-2</v>
      </c>
      <c r="O12" s="14">
        <v>8.3515864416200999E-2</v>
      </c>
      <c r="P12" s="14"/>
      <c r="Q12" s="14">
        <v>0.13911209619092299</v>
      </c>
      <c r="R12" s="14">
        <v>9.56795234214253E-2</v>
      </c>
      <c r="S12" s="14">
        <v>8.7754195930925594E-2</v>
      </c>
      <c r="T12" s="14">
        <v>0.16254665267046101</v>
      </c>
      <c r="U12" s="14">
        <v>3.0662343258335101E-2</v>
      </c>
      <c r="V12" s="14">
        <v>4.18667591766341E-2</v>
      </c>
      <c r="W12" s="14">
        <v>5.0676613833996097E-2</v>
      </c>
      <c r="X12" s="14">
        <v>2.0057081316161698E-2</v>
      </c>
      <c r="Y12" s="14">
        <v>9.7916731766185094E-2</v>
      </c>
      <c r="Z12" s="14">
        <v>9.1840298908674498E-2</v>
      </c>
      <c r="AA12" s="14"/>
      <c r="AB12" s="14">
        <v>4.2900938091722497E-2</v>
      </c>
      <c r="AC12" s="14">
        <v>0.109147182061663</v>
      </c>
      <c r="AD12" s="14">
        <v>8.2406121575159502E-2</v>
      </c>
      <c r="AE12" s="14"/>
      <c r="AF12" s="14">
        <v>7.3178211082055994E-2</v>
      </c>
      <c r="AG12" s="14">
        <v>8.1945508450463903E-2</v>
      </c>
      <c r="AH12" s="14">
        <v>5.40640037107133E-2</v>
      </c>
      <c r="AI12" s="14">
        <v>0.106338070696887</v>
      </c>
      <c r="AJ12" s="14"/>
      <c r="AK12" s="14">
        <v>6.6303446002752994E-2</v>
      </c>
      <c r="AL12" s="14">
        <v>8.5130243244135304E-2</v>
      </c>
      <c r="AM12" s="14">
        <v>0.127727287004058</v>
      </c>
      <c r="AN12" s="14">
        <v>0</v>
      </c>
      <c r="AO12" s="14"/>
      <c r="AP12" s="14">
        <v>2.9099333258214798E-2</v>
      </c>
      <c r="AQ12" s="14">
        <v>8.4726192159297303E-2</v>
      </c>
      <c r="AR12" s="14">
        <v>9.7424393445461305E-2</v>
      </c>
      <c r="AS12" s="14"/>
      <c r="AT12" s="14">
        <v>6.4412015642400303E-2</v>
      </c>
      <c r="AU12" s="14">
        <v>7.2257233276626004E-2</v>
      </c>
      <c r="AV12" s="14">
        <v>0.143543596705762</v>
      </c>
      <c r="AW12" s="14"/>
      <c r="AX12" s="14">
        <v>6.3616633658478597E-2</v>
      </c>
      <c r="AY12" s="14">
        <v>7.9102019469936904E-2</v>
      </c>
      <c r="AZ12" s="14">
        <v>8.9448378676882698E-2</v>
      </c>
      <c r="BA12" s="14"/>
      <c r="BB12" s="14">
        <v>4.9563907900782703E-2</v>
      </c>
      <c r="BC12" s="14">
        <v>6.8271541569831506E-2</v>
      </c>
      <c r="BD12" s="14"/>
      <c r="BE12" s="14">
        <v>7.7542858147258906E-2</v>
      </c>
      <c r="BF12" s="14">
        <v>8.1695308615597997E-2</v>
      </c>
      <c r="BG12" s="14"/>
      <c r="BH12" s="14">
        <v>7.4842399065807599E-2</v>
      </c>
      <c r="BI12" s="14">
        <v>8.0161827281782394E-2</v>
      </c>
    </row>
    <row r="13" spans="2:61" x14ac:dyDescent="0.35">
      <c r="B13" s="15" t="s">
        <v>459</v>
      </c>
      <c r="C13" s="14">
        <v>5.4075858564560701E-2</v>
      </c>
      <c r="D13" s="14">
        <v>6.1325687321027403E-2</v>
      </c>
      <c r="E13" s="14">
        <v>4.79695804012693E-2</v>
      </c>
      <c r="F13" s="14"/>
      <c r="G13" s="14">
        <v>4.8404136565115399E-2</v>
      </c>
      <c r="H13" s="14">
        <v>8.1466499138835802E-2</v>
      </c>
      <c r="I13" s="14">
        <v>4.3371916528522202E-2</v>
      </c>
      <c r="J13" s="14">
        <v>5.7035182896421802E-2</v>
      </c>
      <c r="K13" s="14">
        <v>4.1242913111989098E-2</v>
      </c>
      <c r="L13" s="14">
        <v>4.6775703800804203E-2</v>
      </c>
      <c r="M13" s="14"/>
      <c r="N13" s="14">
        <v>3.9361756943382599E-2</v>
      </c>
      <c r="O13" s="14">
        <v>5.7043408471352898E-2</v>
      </c>
      <c r="P13" s="14"/>
      <c r="Q13" s="14">
        <v>7.0576665941257902E-2</v>
      </c>
      <c r="R13" s="14">
        <v>8.8958109615838304E-2</v>
      </c>
      <c r="S13" s="14">
        <v>7.33179852033881E-2</v>
      </c>
      <c r="T13" s="14">
        <v>0.10049738570171</v>
      </c>
      <c r="U13" s="14">
        <v>0.107529896181143</v>
      </c>
      <c r="V13" s="14">
        <v>1.7027407688943699E-2</v>
      </c>
      <c r="W13" s="14">
        <v>3.5651085523354498E-2</v>
      </c>
      <c r="X13" s="14">
        <v>1.8173957959331299E-2</v>
      </c>
      <c r="Y13" s="14">
        <v>3.2217872422298698E-2</v>
      </c>
      <c r="Z13" s="14">
        <v>1.8972627997125201E-2</v>
      </c>
      <c r="AA13" s="14"/>
      <c r="AB13" s="14">
        <v>2.3561687159790099E-2</v>
      </c>
      <c r="AC13" s="14">
        <v>3.9143262680711499E-2</v>
      </c>
      <c r="AD13" s="14">
        <v>9.0546300269593996E-2</v>
      </c>
      <c r="AE13" s="14"/>
      <c r="AF13" s="14">
        <v>3.0134375484253299E-2</v>
      </c>
      <c r="AG13" s="14">
        <v>7.1855173663429597E-2</v>
      </c>
      <c r="AH13" s="14">
        <v>4.6157095169986603E-2</v>
      </c>
      <c r="AI13" s="14">
        <v>6.6587455305401597E-2</v>
      </c>
      <c r="AJ13" s="14"/>
      <c r="AK13" s="14">
        <v>2.93798349710627E-2</v>
      </c>
      <c r="AL13" s="14">
        <v>7.1077094434258706E-2</v>
      </c>
      <c r="AM13" s="14">
        <v>5.4257679545816499E-2</v>
      </c>
      <c r="AN13" s="14">
        <v>0</v>
      </c>
      <c r="AO13" s="14"/>
      <c r="AP13" s="14">
        <v>2.4176604935425901E-2</v>
      </c>
      <c r="AQ13" s="14">
        <v>2.72495839831314E-2</v>
      </c>
      <c r="AR13" s="14">
        <v>9.3719705548264601E-2</v>
      </c>
      <c r="AS13" s="14"/>
      <c r="AT13" s="14">
        <v>2.1546300684959298E-2</v>
      </c>
      <c r="AU13" s="14">
        <v>5.9139169792914101E-2</v>
      </c>
      <c r="AV13" s="14">
        <v>0.12140262977256</v>
      </c>
      <c r="AW13" s="14"/>
      <c r="AX13" s="14">
        <v>3.7830284432266402E-2</v>
      </c>
      <c r="AY13" s="14">
        <v>4.4505514955172402E-2</v>
      </c>
      <c r="AZ13" s="14">
        <v>8.5038262064919698E-2</v>
      </c>
      <c r="BA13" s="14"/>
      <c r="BB13" s="14">
        <v>4.9954151935291402E-2</v>
      </c>
      <c r="BC13" s="14">
        <v>2.7818428457733999E-2</v>
      </c>
      <c r="BD13" s="14"/>
      <c r="BE13" s="14">
        <v>4.8482093883757398E-2</v>
      </c>
      <c r="BF13" s="14">
        <v>6.4233749412603902E-2</v>
      </c>
      <c r="BG13" s="14"/>
      <c r="BH13" s="14">
        <v>4.8857971305658297E-2</v>
      </c>
      <c r="BI13" s="14">
        <v>5.5506018834504699E-2</v>
      </c>
    </row>
    <row r="14" spans="2:61" x14ac:dyDescent="0.35">
      <c r="B14" s="15" t="s">
        <v>86</v>
      </c>
      <c r="C14" s="20">
        <v>0.11312802967661</v>
      </c>
      <c r="D14" s="20">
        <v>7.9210529741460797E-2</v>
      </c>
      <c r="E14" s="20">
        <v>0.144479561774249</v>
      </c>
      <c r="F14" s="20"/>
      <c r="G14" s="20">
        <v>8.4952500111588503E-2</v>
      </c>
      <c r="H14" s="20">
        <v>9.9330404603332298E-2</v>
      </c>
      <c r="I14" s="20">
        <v>9.3807979651337095E-2</v>
      </c>
      <c r="J14" s="20">
        <v>0.118380247639849</v>
      </c>
      <c r="K14" s="20">
        <v>0.166406150742992</v>
      </c>
      <c r="L14" s="20">
        <v>0.12531765674529</v>
      </c>
      <c r="M14" s="20"/>
      <c r="N14" s="20">
        <v>6.1790554260039397E-2</v>
      </c>
      <c r="O14" s="20">
        <v>0.12348180623121301</v>
      </c>
      <c r="P14" s="20"/>
      <c r="Q14" s="20">
        <v>0.18525828677856501</v>
      </c>
      <c r="R14" s="20">
        <v>0.138995620238137</v>
      </c>
      <c r="S14" s="20">
        <v>8.3529125998700104E-2</v>
      </c>
      <c r="T14" s="20">
        <v>5.7979487487775698E-2</v>
      </c>
      <c r="U14" s="20">
        <v>4.42810611809357E-2</v>
      </c>
      <c r="V14" s="20">
        <v>7.6499327255474495E-2</v>
      </c>
      <c r="W14" s="20">
        <v>0.126540853347133</v>
      </c>
      <c r="X14" s="20">
        <v>0.109358736341927</v>
      </c>
      <c r="Y14" s="20">
        <v>7.6230072467302096E-2</v>
      </c>
      <c r="Z14" s="20">
        <v>0.30600460939355101</v>
      </c>
      <c r="AA14" s="20"/>
      <c r="AB14" s="20">
        <v>6.7844599641530001E-2</v>
      </c>
      <c r="AC14" s="20">
        <v>9.0199321636161803E-2</v>
      </c>
      <c r="AD14" s="20">
        <v>9.0780395861523602E-2</v>
      </c>
      <c r="AE14" s="20"/>
      <c r="AF14" s="20">
        <v>7.4834311314357194E-2</v>
      </c>
      <c r="AG14" s="20">
        <v>8.9843486524250005E-2</v>
      </c>
      <c r="AH14" s="20">
        <v>0.116143365133903</v>
      </c>
      <c r="AI14" s="20">
        <v>0.22331590573087201</v>
      </c>
      <c r="AJ14" s="20"/>
      <c r="AK14" s="20">
        <v>7.4095934217291104E-2</v>
      </c>
      <c r="AL14" s="20">
        <v>7.3385300594638506E-2</v>
      </c>
      <c r="AM14" s="20">
        <v>0.14503124288743899</v>
      </c>
      <c r="AN14" s="20">
        <v>0.31205752583466101</v>
      </c>
      <c r="AO14" s="20"/>
      <c r="AP14" s="20">
        <v>2.07815254192916E-2</v>
      </c>
      <c r="AQ14" s="20">
        <v>8.7026456012322395E-2</v>
      </c>
      <c r="AR14" s="20">
        <v>0.104752854290749</v>
      </c>
      <c r="AS14" s="20"/>
      <c r="AT14" s="20">
        <v>5.4435636916523901E-2</v>
      </c>
      <c r="AU14" s="20">
        <v>9.6871149339787896E-2</v>
      </c>
      <c r="AV14" s="20">
        <v>0.101844828266707</v>
      </c>
      <c r="AW14" s="20"/>
      <c r="AX14" s="20">
        <v>5.4836264701559202E-2</v>
      </c>
      <c r="AY14" s="20">
        <v>0.114549085303727</v>
      </c>
      <c r="AZ14" s="20">
        <v>7.5570519250668503E-2</v>
      </c>
      <c r="BA14" s="20"/>
      <c r="BB14" s="20">
        <v>1.8519912940776598E-2</v>
      </c>
      <c r="BC14" s="20">
        <v>0.121576891600622</v>
      </c>
      <c r="BD14" s="20"/>
      <c r="BE14" s="20">
        <v>6.1782891918430803E-2</v>
      </c>
      <c r="BF14" s="20">
        <v>0.20636725847635301</v>
      </c>
      <c r="BG14" s="20"/>
      <c r="BH14" s="20">
        <v>0.114637655685456</v>
      </c>
      <c r="BI14" s="20">
        <v>0.112714259306881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0.20669123566391601</v>
      </c>
      <c r="D9" s="14">
        <v>0.22823113901029601</v>
      </c>
      <c r="E9" s="14">
        <v>0.18741018199864901</v>
      </c>
      <c r="F9" s="14"/>
      <c r="G9" s="14">
        <v>0.201612044458542</v>
      </c>
      <c r="H9" s="14">
        <v>0.26379007981316599</v>
      </c>
      <c r="I9" s="14">
        <v>0.245673717766725</v>
      </c>
      <c r="J9" s="14">
        <v>0.16254055547134799</v>
      </c>
      <c r="K9" s="14">
        <v>0.17904152156145101</v>
      </c>
      <c r="L9" s="14">
        <v>0.166033025550782</v>
      </c>
      <c r="M9" s="14"/>
      <c r="N9" s="14">
        <v>0.23278828517809899</v>
      </c>
      <c r="O9" s="14">
        <v>0.20142796517365999</v>
      </c>
      <c r="P9" s="14"/>
      <c r="Q9" s="14">
        <v>8.7148032698432507E-2</v>
      </c>
      <c r="R9" s="14">
        <v>0.24492005587558899</v>
      </c>
      <c r="S9" s="14">
        <v>0.27222770527655699</v>
      </c>
      <c r="T9" s="14">
        <v>0.16529603301632501</v>
      </c>
      <c r="U9" s="14">
        <v>0.19292855903789199</v>
      </c>
      <c r="V9" s="14">
        <v>0.23573293306079501</v>
      </c>
      <c r="W9" s="14">
        <v>0.19652994952471101</v>
      </c>
      <c r="X9" s="14">
        <v>0.14694159393244199</v>
      </c>
      <c r="Y9" s="14">
        <v>0.226301703237485</v>
      </c>
      <c r="Z9" s="14">
        <v>9.4350207641570302E-2</v>
      </c>
      <c r="AA9" s="14"/>
      <c r="AB9" s="14">
        <v>0.25928140052439003</v>
      </c>
      <c r="AC9" s="14">
        <v>0.15943798705214501</v>
      </c>
      <c r="AD9" s="14">
        <v>0.22017630632471699</v>
      </c>
      <c r="AE9" s="14"/>
      <c r="AF9" s="14">
        <v>0.26056978346033299</v>
      </c>
      <c r="AG9" s="14">
        <v>0.19189079224637601</v>
      </c>
      <c r="AH9" s="14">
        <v>0.140089874894021</v>
      </c>
      <c r="AI9" s="14">
        <v>0.11434843858924899</v>
      </c>
      <c r="AJ9" s="14"/>
      <c r="AK9" s="14">
        <v>0.27151564916465898</v>
      </c>
      <c r="AL9" s="14">
        <v>0.209561475942389</v>
      </c>
      <c r="AM9" s="14">
        <v>0.130350171488295</v>
      </c>
      <c r="AN9" s="14">
        <v>8.98236936397942E-2</v>
      </c>
      <c r="AO9" s="14"/>
      <c r="AP9" s="14">
        <v>0.398162513691459</v>
      </c>
      <c r="AQ9" s="14">
        <v>0.18491993659279601</v>
      </c>
      <c r="AR9" s="14">
        <v>0.18202606870678301</v>
      </c>
      <c r="AS9" s="14"/>
      <c r="AT9" s="14">
        <v>0.32365172302705197</v>
      </c>
      <c r="AU9" s="14">
        <v>0.17465944557089699</v>
      </c>
      <c r="AV9" s="14">
        <v>0.14416811751417599</v>
      </c>
      <c r="AW9" s="14"/>
      <c r="AX9" s="14">
        <v>0.31663456691699898</v>
      </c>
      <c r="AY9" s="14">
        <v>0.18467181826701501</v>
      </c>
      <c r="AZ9" s="14">
        <v>0.207577736600531</v>
      </c>
      <c r="BA9" s="14"/>
      <c r="BB9" s="14">
        <v>0.27631422239090397</v>
      </c>
      <c r="BC9" s="14">
        <v>0.177355827637871</v>
      </c>
      <c r="BD9" s="14"/>
      <c r="BE9" s="14">
        <v>0.23664661182321001</v>
      </c>
      <c r="BF9" s="14">
        <v>0.15229433863633199</v>
      </c>
      <c r="BG9" s="14"/>
      <c r="BH9" s="14">
        <v>0.167679121244657</v>
      </c>
      <c r="BI9" s="14">
        <v>0.21738398798311201</v>
      </c>
    </row>
    <row r="10" spans="2:61" x14ac:dyDescent="0.35">
      <c r="B10" s="15" t="s">
        <v>456</v>
      </c>
      <c r="C10" s="14">
        <v>0.284806577743068</v>
      </c>
      <c r="D10" s="14">
        <v>0.27407427772346799</v>
      </c>
      <c r="E10" s="14">
        <v>0.29254351055788402</v>
      </c>
      <c r="F10" s="14"/>
      <c r="G10" s="14">
        <v>0.30473376983019101</v>
      </c>
      <c r="H10" s="14">
        <v>0.27335352181491201</v>
      </c>
      <c r="I10" s="14">
        <v>0.243013783603484</v>
      </c>
      <c r="J10" s="14">
        <v>0.30561147045596898</v>
      </c>
      <c r="K10" s="14">
        <v>0.30055997029892501</v>
      </c>
      <c r="L10" s="14">
        <v>0.298245365404817</v>
      </c>
      <c r="M10" s="14"/>
      <c r="N10" s="14">
        <v>0.28470516320884798</v>
      </c>
      <c r="O10" s="14">
        <v>0.28482703109450702</v>
      </c>
      <c r="P10" s="14"/>
      <c r="Q10" s="14">
        <v>0.32007738683988202</v>
      </c>
      <c r="R10" s="14">
        <v>0.24386851069006499</v>
      </c>
      <c r="S10" s="14">
        <v>0.32222870566991502</v>
      </c>
      <c r="T10" s="14">
        <v>0.26493661767640603</v>
      </c>
      <c r="U10" s="14">
        <v>0.36435953810347099</v>
      </c>
      <c r="V10" s="14">
        <v>0.339444644980677</v>
      </c>
      <c r="W10" s="14">
        <v>0.29067464588666198</v>
      </c>
      <c r="X10" s="14">
        <v>0.31343985300754901</v>
      </c>
      <c r="Y10" s="14">
        <v>0.244952389767252</v>
      </c>
      <c r="Z10" s="14">
        <v>0.26991231146525102</v>
      </c>
      <c r="AA10" s="14"/>
      <c r="AB10" s="14">
        <v>0.34847386695996102</v>
      </c>
      <c r="AC10" s="14">
        <v>0.33137455870599303</v>
      </c>
      <c r="AD10" s="14">
        <v>0.24013403571075401</v>
      </c>
      <c r="AE10" s="14"/>
      <c r="AF10" s="14">
        <v>0.34453875451055099</v>
      </c>
      <c r="AG10" s="14">
        <v>0.25773155859631602</v>
      </c>
      <c r="AH10" s="14">
        <v>0.24001806758477301</v>
      </c>
      <c r="AI10" s="14">
        <v>0.23923581176981401</v>
      </c>
      <c r="AJ10" s="14"/>
      <c r="AK10" s="14">
        <v>0.35558762057431098</v>
      </c>
      <c r="AL10" s="14">
        <v>0.24491294089693999</v>
      </c>
      <c r="AM10" s="14">
        <v>0.24041378947907199</v>
      </c>
      <c r="AN10" s="14">
        <v>0.49177214641389</v>
      </c>
      <c r="AO10" s="14"/>
      <c r="AP10" s="14">
        <v>0.36886606838456698</v>
      </c>
      <c r="AQ10" s="14">
        <v>0.34421397902455397</v>
      </c>
      <c r="AR10" s="14">
        <v>0.222649098052219</v>
      </c>
      <c r="AS10" s="14"/>
      <c r="AT10" s="14">
        <v>0.32089410685033498</v>
      </c>
      <c r="AU10" s="14">
        <v>0.28738314130303499</v>
      </c>
      <c r="AV10" s="14">
        <v>0.265178147768101</v>
      </c>
      <c r="AW10" s="14"/>
      <c r="AX10" s="14">
        <v>0.314665661047481</v>
      </c>
      <c r="AY10" s="14">
        <v>0.30420816369453402</v>
      </c>
      <c r="AZ10" s="14">
        <v>0.238965104821832</v>
      </c>
      <c r="BA10" s="14"/>
      <c r="BB10" s="14">
        <v>0.33032288368873403</v>
      </c>
      <c r="BC10" s="14">
        <v>0.315287603829638</v>
      </c>
      <c r="BD10" s="14"/>
      <c r="BE10" s="14">
        <v>0.30015212486974702</v>
      </c>
      <c r="BF10" s="14">
        <v>0.256940122571784</v>
      </c>
      <c r="BG10" s="14"/>
      <c r="BH10" s="14">
        <v>0.343498116924284</v>
      </c>
      <c r="BI10" s="14">
        <v>0.26871993129902499</v>
      </c>
    </row>
    <row r="11" spans="2:61" x14ac:dyDescent="0.35">
      <c r="B11" s="15" t="s">
        <v>457</v>
      </c>
      <c r="C11" s="14">
        <v>0.26377028599756103</v>
      </c>
      <c r="D11" s="14">
        <v>0.27953565377844403</v>
      </c>
      <c r="E11" s="14">
        <v>0.249564751216444</v>
      </c>
      <c r="F11" s="14"/>
      <c r="G11" s="14">
        <v>0.30814376128112497</v>
      </c>
      <c r="H11" s="14">
        <v>0.18438416795896501</v>
      </c>
      <c r="I11" s="14">
        <v>0.26594145533910901</v>
      </c>
      <c r="J11" s="14">
        <v>0.27073341908351101</v>
      </c>
      <c r="K11" s="14">
        <v>0.29444250958899498</v>
      </c>
      <c r="L11" s="14">
        <v>0.28704869360004198</v>
      </c>
      <c r="M11" s="14"/>
      <c r="N11" s="14">
        <v>0.32011032653342703</v>
      </c>
      <c r="O11" s="14">
        <v>0.25240758874663</v>
      </c>
      <c r="P11" s="14"/>
      <c r="Q11" s="14">
        <v>0.233620897619643</v>
      </c>
      <c r="R11" s="14">
        <v>0.18681884654870101</v>
      </c>
      <c r="S11" s="14">
        <v>0.21350690510687201</v>
      </c>
      <c r="T11" s="14">
        <v>0.30666670855354999</v>
      </c>
      <c r="U11" s="14">
        <v>0.17568266495021501</v>
      </c>
      <c r="V11" s="14">
        <v>0.30032632324651198</v>
      </c>
      <c r="W11" s="14">
        <v>0.32281660945721202</v>
      </c>
      <c r="X11" s="14">
        <v>0.25722279716209401</v>
      </c>
      <c r="Y11" s="14">
        <v>0.34262239900960401</v>
      </c>
      <c r="Z11" s="14">
        <v>0.24005092779243101</v>
      </c>
      <c r="AA11" s="14"/>
      <c r="AB11" s="14">
        <v>0.26759699090281203</v>
      </c>
      <c r="AC11" s="14">
        <v>0.30290755630677402</v>
      </c>
      <c r="AD11" s="14">
        <v>0.25942795966079302</v>
      </c>
      <c r="AE11" s="14"/>
      <c r="AF11" s="14">
        <v>0.242513474655287</v>
      </c>
      <c r="AG11" s="14">
        <v>0.248855843708361</v>
      </c>
      <c r="AH11" s="14">
        <v>0.40321310099322</v>
      </c>
      <c r="AI11" s="14">
        <v>0.327787732577413</v>
      </c>
      <c r="AJ11" s="14"/>
      <c r="AK11" s="14">
        <v>0.22558913048773699</v>
      </c>
      <c r="AL11" s="14">
        <v>0.28039119870843299</v>
      </c>
      <c r="AM11" s="14">
        <v>0.32757319043926703</v>
      </c>
      <c r="AN11" s="14">
        <v>0.24138254409822299</v>
      </c>
      <c r="AO11" s="14"/>
      <c r="AP11" s="14">
        <v>0.16721579779564799</v>
      </c>
      <c r="AQ11" s="14">
        <v>0.292614024385217</v>
      </c>
      <c r="AR11" s="14">
        <v>0.29470381488091302</v>
      </c>
      <c r="AS11" s="14"/>
      <c r="AT11" s="14">
        <v>0.231294103731573</v>
      </c>
      <c r="AU11" s="14">
        <v>0.29535878287018602</v>
      </c>
      <c r="AV11" s="14">
        <v>0.26295474294716398</v>
      </c>
      <c r="AW11" s="14"/>
      <c r="AX11" s="14">
        <v>0.190923058001054</v>
      </c>
      <c r="AY11" s="14">
        <v>0.28193162597168803</v>
      </c>
      <c r="AZ11" s="14">
        <v>0.303122569981015</v>
      </c>
      <c r="BA11" s="14"/>
      <c r="BB11" s="14">
        <v>0.25658190651371499</v>
      </c>
      <c r="BC11" s="14">
        <v>0.31444665835213897</v>
      </c>
      <c r="BD11" s="14"/>
      <c r="BE11" s="14">
        <v>0.29103073423828502</v>
      </c>
      <c r="BF11" s="14">
        <v>0.21426719219593701</v>
      </c>
      <c r="BG11" s="14"/>
      <c r="BH11" s="14">
        <v>0.24233361340500501</v>
      </c>
      <c r="BI11" s="14">
        <v>0.26964582066139697</v>
      </c>
    </row>
    <row r="12" spans="2:61" x14ac:dyDescent="0.35">
      <c r="B12" s="15" t="s">
        <v>458</v>
      </c>
      <c r="C12" s="14">
        <v>7.6574181168991506E-2</v>
      </c>
      <c r="D12" s="14">
        <v>7.1284157699692596E-2</v>
      </c>
      <c r="E12" s="14">
        <v>8.1912109849671705E-2</v>
      </c>
      <c r="F12" s="14"/>
      <c r="G12" s="14">
        <v>6.3505047545222904E-2</v>
      </c>
      <c r="H12" s="14">
        <v>9.1304550782010302E-2</v>
      </c>
      <c r="I12" s="14">
        <v>7.1357715082340595E-2</v>
      </c>
      <c r="J12" s="14">
        <v>9.1529850729130904E-2</v>
      </c>
      <c r="K12" s="14">
        <v>6.6708323952104506E-2</v>
      </c>
      <c r="L12" s="14">
        <v>6.8568903773366094E-2</v>
      </c>
      <c r="M12" s="14"/>
      <c r="N12" s="14">
        <v>7.0919859528323595E-2</v>
      </c>
      <c r="O12" s="14">
        <v>7.7714548558706104E-2</v>
      </c>
      <c r="P12" s="14"/>
      <c r="Q12" s="14">
        <v>7.6879365760884097E-2</v>
      </c>
      <c r="R12" s="14">
        <v>0.10336320540005101</v>
      </c>
      <c r="S12" s="14">
        <v>6.6871051579794297E-2</v>
      </c>
      <c r="T12" s="14">
        <v>0.10554134230319399</v>
      </c>
      <c r="U12" s="14">
        <v>0.115218280546343</v>
      </c>
      <c r="V12" s="14">
        <v>3.0379630819566902E-2</v>
      </c>
      <c r="W12" s="14">
        <v>3.3036816878605102E-2</v>
      </c>
      <c r="X12" s="14">
        <v>7.8434856330779096E-2</v>
      </c>
      <c r="Y12" s="14">
        <v>8.6589203491901898E-2</v>
      </c>
      <c r="Z12" s="14">
        <v>5.83030980604375E-2</v>
      </c>
      <c r="AA12" s="14"/>
      <c r="AB12" s="14">
        <v>4.7864411876433102E-2</v>
      </c>
      <c r="AC12" s="14">
        <v>6.9467105365910303E-2</v>
      </c>
      <c r="AD12" s="14">
        <v>9.7048078606089203E-2</v>
      </c>
      <c r="AE12" s="14"/>
      <c r="AF12" s="14">
        <v>5.9459741277115098E-2</v>
      </c>
      <c r="AG12" s="14">
        <v>9.9129067492751799E-2</v>
      </c>
      <c r="AH12" s="14">
        <v>7.2834939243496294E-2</v>
      </c>
      <c r="AI12" s="14">
        <v>7.8769847445195704E-2</v>
      </c>
      <c r="AJ12" s="14"/>
      <c r="AK12" s="14">
        <v>5.0739388375122901E-2</v>
      </c>
      <c r="AL12" s="14">
        <v>0.10160317384029099</v>
      </c>
      <c r="AM12" s="14">
        <v>9.3623636228616205E-2</v>
      </c>
      <c r="AN12" s="14">
        <v>0.17702161584809301</v>
      </c>
      <c r="AO12" s="14"/>
      <c r="AP12" s="14">
        <v>3.0077844774381302E-2</v>
      </c>
      <c r="AQ12" s="14">
        <v>7.6472635750106696E-2</v>
      </c>
      <c r="AR12" s="14">
        <v>9.6142364326554E-2</v>
      </c>
      <c r="AS12" s="14"/>
      <c r="AT12" s="14">
        <v>4.6318617533715502E-2</v>
      </c>
      <c r="AU12" s="14">
        <v>9.3283799257578001E-2</v>
      </c>
      <c r="AV12" s="14">
        <v>0.10965330962553101</v>
      </c>
      <c r="AW12" s="14"/>
      <c r="AX12" s="14">
        <v>6.7628138423797904E-2</v>
      </c>
      <c r="AY12" s="14">
        <v>7.8375512125917104E-2</v>
      </c>
      <c r="AZ12" s="14">
        <v>8.3618682355128496E-2</v>
      </c>
      <c r="BA12" s="14"/>
      <c r="BB12" s="14">
        <v>7.5496541379235102E-2</v>
      </c>
      <c r="BC12" s="14">
        <v>4.8715355457775597E-2</v>
      </c>
      <c r="BD12" s="14"/>
      <c r="BE12" s="14">
        <v>6.87038895576145E-2</v>
      </c>
      <c r="BF12" s="14">
        <v>9.0866087906684101E-2</v>
      </c>
      <c r="BG12" s="14"/>
      <c r="BH12" s="14">
        <v>5.69468412476608E-2</v>
      </c>
      <c r="BI12" s="14">
        <v>8.1953799464170696E-2</v>
      </c>
    </row>
    <row r="13" spans="2:61" x14ac:dyDescent="0.35">
      <c r="B13" s="15" t="s">
        <v>459</v>
      </c>
      <c r="C13" s="14">
        <v>6.4001410376972906E-2</v>
      </c>
      <c r="D13" s="14">
        <v>7.0644189523041995E-2</v>
      </c>
      <c r="E13" s="14">
        <v>5.8516335574776097E-2</v>
      </c>
      <c r="F13" s="14"/>
      <c r="G13" s="14">
        <v>6.5838880874435707E-2</v>
      </c>
      <c r="H13" s="14">
        <v>0.110824507484588</v>
      </c>
      <c r="I13" s="14">
        <v>6.3563839836774202E-2</v>
      </c>
      <c r="J13" s="14">
        <v>4.5837693256998602E-2</v>
      </c>
      <c r="K13" s="14">
        <v>1.7113203929827299E-2</v>
      </c>
      <c r="L13" s="14">
        <v>6.4905461051272595E-2</v>
      </c>
      <c r="M13" s="14"/>
      <c r="N13" s="14">
        <v>5.29739201235278E-2</v>
      </c>
      <c r="O13" s="14">
        <v>6.6225442024726605E-2</v>
      </c>
      <c r="P13" s="14"/>
      <c r="Q13" s="14">
        <v>9.6023969677690904E-2</v>
      </c>
      <c r="R13" s="14">
        <v>0.102822823040064</v>
      </c>
      <c r="S13" s="14">
        <v>5.9001805743180397E-2</v>
      </c>
      <c r="T13" s="14">
        <v>8.43996347959141E-2</v>
      </c>
      <c r="U13" s="14">
        <v>0.107529896181143</v>
      </c>
      <c r="V13" s="14">
        <v>3.6429726156308399E-2</v>
      </c>
      <c r="W13" s="14">
        <v>5.4447031464037399E-2</v>
      </c>
      <c r="X13" s="14">
        <v>4.8819226689839498E-2</v>
      </c>
      <c r="Y13" s="14">
        <v>4.0866134955223503E-2</v>
      </c>
      <c r="Z13" s="14">
        <v>2.1803116978407401E-2</v>
      </c>
      <c r="AA13" s="14"/>
      <c r="AB13" s="14">
        <v>1.9411939885578901E-2</v>
      </c>
      <c r="AC13" s="14">
        <v>5.3201515597712599E-2</v>
      </c>
      <c r="AD13" s="14">
        <v>0.103818020128286</v>
      </c>
      <c r="AE13" s="14"/>
      <c r="AF13" s="14">
        <v>2.1900869229789999E-2</v>
      </c>
      <c r="AG13" s="14">
        <v>0.106303941860849</v>
      </c>
      <c r="AH13" s="14">
        <v>4.6734614865608398E-2</v>
      </c>
      <c r="AI13" s="14">
        <v>7.5982660255246803E-2</v>
      </c>
      <c r="AJ13" s="14"/>
      <c r="AK13" s="14">
        <v>2.4806466259943399E-2</v>
      </c>
      <c r="AL13" s="14">
        <v>0.100794274268107</v>
      </c>
      <c r="AM13" s="14">
        <v>6.6595736964841196E-2</v>
      </c>
      <c r="AN13" s="14">
        <v>0</v>
      </c>
      <c r="AO13" s="14"/>
      <c r="AP13" s="14">
        <v>1.6679863368122699E-2</v>
      </c>
      <c r="AQ13" s="14">
        <v>3.4264161551759001E-2</v>
      </c>
      <c r="AR13" s="14">
        <v>0.113828935036562</v>
      </c>
      <c r="AS13" s="14"/>
      <c r="AT13" s="14">
        <v>3.1320223396922198E-2</v>
      </c>
      <c r="AU13" s="14">
        <v>5.94846615805011E-2</v>
      </c>
      <c r="AV13" s="14">
        <v>0.13832762375124499</v>
      </c>
      <c r="AW13" s="14"/>
      <c r="AX13" s="14">
        <v>5.8896258388787003E-2</v>
      </c>
      <c r="AY13" s="14">
        <v>4.9526856480929603E-2</v>
      </c>
      <c r="AZ13" s="14">
        <v>9.3395187905145893E-2</v>
      </c>
      <c r="BA13" s="14"/>
      <c r="BB13" s="14">
        <v>4.8577811568428199E-2</v>
      </c>
      <c r="BC13" s="14">
        <v>3.6487565685863102E-2</v>
      </c>
      <c r="BD13" s="14"/>
      <c r="BE13" s="14">
        <v>5.4156686252115997E-2</v>
      </c>
      <c r="BF13" s="14">
        <v>8.1878750378882897E-2</v>
      </c>
      <c r="BG13" s="14"/>
      <c r="BH13" s="14">
        <v>7.7293440766340205E-2</v>
      </c>
      <c r="BI13" s="14">
        <v>6.0358224384916698E-2</v>
      </c>
    </row>
    <row r="14" spans="2:61" x14ac:dyDescent="0.35">
      <c r="B14" s="15" t="s">
        <v>86</v>
      </c>
      <c r="C14" s="20">
        <v>0.104156309049491</v>
      </c>
      <c r="D14" s="20">
        <v>7.6230582265056801E-2</v>
      </c>
      <c r="E14" s="20">
        <v>0.13005311080257501</v>
      </c>
      <c r="F14" s="20"/>
      <c r="G14" s="20">
        <v>5.6166496010482798E-2</v>
      </c>
      <c r="H14" s="20">
        <v>7.6343172146358398E-2</v>
      </c>
      <c r="I14" s="20">
        <v>0.110449488371567</v>
      </c>
      <c r="J14" s="20">
        <v>0.123747011003042</v>
      </c>
      <c r="K14" s="20">
        <v>0.142134470668697</v>
      </c>
      <c r="L14" s="20">
        <v>0.11519855061971999</v>
      </c>
      <c r="M14" s="20"/>
      <c r="N14" s="20">
        <v>3.8502445427774298E-2</v>
      </c>
      <c r="O14" s="20">
        <v>0.11739742440177001</v>
      </c>
      <c r="P14" s="20"/>
      <c r="Q14" s="20">
        <v>0.18625034740346699</v>
      </c>
      <c r="R14" s="20">
        <v>0.11820655844552901</v>
      </c>
      <c r="S14" s="20">
        <v>6.6163826623681699E-2</v>
      </c>
      <c r="T14" s="20">
        <v>7.3159663654610102E-2</v>
      </c>
      <c r="U14" s="20">
        <v>4.42810611809357E-2</v>
      </c>
      <c r="V14" s="20">
        <v>5.7686741736140697E-2</v>
      </c>
      <c r="W14" s="20">
        <v>0.102494946788772</v>
      </c>
      <c r="X14" s="20">
        <v>0.15514167287729699</v>
      </c>
      <c r="Y14" s="20">
        <v>5.8668169538532502E-2</v>
      </c>
      <c r="Z14" s="20">
        <v>0.315580338061902</v>
      </c>
      <c r="AA14" s="20"/>
      <c r="AB14" s="20">
        <v>5.73713898508251E-2</v>
      </c>
      <c r="AC14" s="20">
        <v>8.3611276971465198E-2</v>
      </c>
      <c r="AD14" s="20">
        <v>7.9395599569360001E-2</v>
      </c>
      <c r="AE14" s="20"/>
      <c r="AF14" s="20">
        <v>7.1017376866923096E-2</v>
      </c>
      <c r="AG14" s="20">
        <v>9.6088796095345902E-2</v>
      </c>
      <c r="AH14" s="20">
        <v>9.7109402418881094E-2</v>
      </c>
      <c r="AI14" s="20">
        <v>0.16387550936308101</v>
      </c>
      <c r="AJ14" s="20"/>
      <c r="AK14" s="20">
        <v>7.1761745138226807E-2</v>
      </c>
      <c r="AL14" s="20">
        <v>6.2736936343839894E-2</v>
      </c>
      <c r="AM14" s="20">
        <v>0.14144347539990901</v>
      </c>
      <c r="AN14" s="20">
        <v>0</v>
      </c>
      <c r="AO14" s="20"/>
      <c r="AP14" s="20">
        <v>1.8997911985821601E-2</v>
      </c>
      <c r="AQ14" s="20">
        <v>6.7515262695567499E-2</v>
      </c>
      <c r="AR14" s="20">
        <v>9.0649718996968803E-2</v>
      </c>
      <c r="AS14" s="20"/>
      <c r="AT14" s="20">
        <v>4.6521225460402001E-2</v>
      </c>
      <c r="AU14" s="20">
        <v>8.9830169417802794E-2</v>
      </c>
      <c r="AV14" s="20">
        <v>7.9718058393783195E-2</v>
      </c>
      <c r="AW14" s="20"/>
      <c r="AX14" s="20">
        <v>5.1252317221880901E-2</v>
      </c>
      <c r="AY14" s="20">
        <v>0.101286023459917</v>
      </c>
      <c r="AZ14" s="20">
        <v>7.3320718336348498E-2</v>
      </c>
      <c r="BA14" s="20"/>
      <c r="BB14" s="20">
        <v>1.27066344589846E-2</v>
      </c>
      <c r="BC14" s="20">
        <v>0.107706989036714</v>
      </c>
      <c r="BD14" s="20"/>
      <c r="BE14" s="20">
        <v>4.93099532590267E-2</v>
      </c>
      <c r="BF14" s="20">
        <v>0.20375350831038</v>
      </c>
      <c r="BG14" s="20"/>
      <c r="BH14" s="20">
        <v>0.11224886641205301</v>
      </c>
      <c r="BI14" s="20">
        <v>0.10193823620737801</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I19"/>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455</v>
      </c>
      <c r="C9" s="14">
        <v>0.19964871955003599</v>
      </c>
      <c r="D9" s="14">
        <v>0.20775537900548799</v>
      </c>
      <c r="E9" s="14">
        <v>0.19239038418794399</v>
      </c>
      <c r="F9" s="14"/>
      <c r="G9" s="14">
        <v>0.22472246074008101</v>
      </c>
      <c r="H9" s="14">
        <v>0.24259904565082799</v>
      </c>
      <c r="I9" s="14">
        <v>0.21403421132149</v>
      </c>
      <c r="J9" s="14">
        <v>0.19936131976553501</v>
      </c>
      <c r="K9" s="14">
        <v>0.14399854891948999</v>
      </c>
      <c r="L9" s="14">
        <v>0.15925298864106599</v>
      </c>
      <c r="M9" s="14"/>
      <c r="N9" s="14">
        <v>0.22232611172194799</v>
      </c>
      <c r="O9" s="14">
        <v>0.195075127851499</v>
      </c>
      <c r="P9" s="14"/>
      <c r="Q9" s="14">
        <v>0.17586830143277801</v>
      </c>
      <c r="R9" s="14">
        <v>0.19460467925408101</v>
      </c>
      <c r="S9" s="14">
        <v>0.276998333918546</v>
      </c>
      <c r="T9" s="14">
        <v>0.14238296218072499</v>
      </c>
      <c r="U9" s="14">
        <v>0.18458216443522699</v>
      </c>
      <c r="V9" s="14">
        <v>0.216016097747223</v>
      </c>
      <c r="W9" s="14">
        <v>0.18057222514142901</v>
      </c>
      <c r="X9" s="14">
        <v>0.18235506991592301</v>
      </c>
      <c r="Y9" s="14">
        <v>0.21972562962501499</v>
      </c>
      <c r="Z9" s="14">
        <v>0.12519403715312</v>
      </c>
      <c r="AA9" s="14"/>
      <c r="AB9" s="14">
        <v>0.26072748224618603</v>
      </c>
      <c r="AC9" s="14">
        <v>0.16209951232449801</v>
      </c>
      <c r="AD9" s="14">
        <v>0.196860750226859</v>
      </c>
      <c r="AE9" s="14"/>
      <c r="AF9" s="14">
        <v>0.257707788453995</v>
      </c>
      <c r="AG9" s="14">
        <v>0.18634761927879101</v>
      </c>
      <c r="AH9" s="14">
        <v>9.2004041300380104E-2</v>
      </c>
      <c r="AI9" s="14">
        <v>0.115327682237404</v>
      </c>
      <c r="AJ9" s="14"/>
      <c r="AK9" s="14">
        <v>0.27274711065868001</v>
      </c>
      <c r="AL9" s="14">
        <v>0.18482098997180699</v>
      </c>
      <c r="AM9" s="14">
        <v>0.12731604883654499</v>
      </c>
      <c r="AN9" s="14">
        <v>7.6554399765530398E-2</v>
      </c>
      <c r="AO9" s="14"/>
      <c r="AP9" s="14">
        <v>0.35488616261052602</v>
      </c>
      <c r="AQ9" s="14">
        <v>0.19170040066100799</v>
      </c>
      <c r="AR9" s="14">
        <v>0.17378338972176</v>
      </c>
      <c r="AS9" s="14"/>
      <c r="AT9" s="14">
        <v>0.31493264228901802</v>
      </c>
      <c r="AU9" s="14">
        <v>0.17056468906993899</v>
      </c>
      <c r="AV9" s="14">
        <v>0.14237907989453699</v>
      </c>
      <c r="AW9" s="14"/>
      <c r="AX9" s="14">
        <v>0.30224758201591001</v>
      </c>
      <c r="AY9" s="14">
        <v>0.18334106415519599</v>
      </c>
      <c r="AZ9" s="14">
        <v>0.19268542174827299</v>
      </c>
      <c r="BA9" s="14"/>
      <c r="BB9" s="14">
        <v>0.28068599761799701</v>
      </c>
      <c r="BC9" s="14">
        <v>0.18222400302584499</v>
      </c>
      <c r="BD9" s="14"/>
      <c r="BE9" s="14">
        <v>0.21658193220082</v>
      </c>
      <c r="BF9" s="14">
        <v>0.16889917329120699</v>
      </c>
      <c r="BG9" s="14"/>
      <c r="BH9" s="14">
        <v>0.21632004801285201</v>
      </c>
      <c r="BI9" s="14">
        <v>0.19507930851609201</v>
      </c>
    </row>
    <row r="10" spans="2:61" x14ac:dyDescent="0.35">
      <c r="B10" s="15" t="s">
        <v>456</v>
      </c>
      <c r="C10" s="14">
        <v>0.296231700991401</v>
      </c>
      <c r="D10" s="14">
        <v>0.32749847826751399</v>
      </c>
      <c r="E10" s="14">
        <v>0.27037596361861599</v>
      </c>
      <c r="F10" s="14"/>
      <c r="G10" s="14">
        <v>0.33818026950107899</v>
      </c>
      <c r="H10" s="14">
        <v>0.29515179488694099</v>
      </c>
      <c r="I10" s="14">
        <v>0.26583460607383003</v>
      </c>
      <c r="J10" s="14">
        <v>0.301276557915787</v>
      </c>
      <c r="K10" s="14">
        <v>0.30899561072574699</v>
      </c>
      <c r="L10" s="14">
        <v>0.28608643457463701</v>
      </c>
      <c r="M10" s="14"/>
      <c r="N10" s="14">
        <v>0.282256029431176</v>
      </c>
      <c r="O10" s="14">
        <v>0.29905032382707603</v>
      </c>
      <c r="P10" s="14"/>
      <c r="Q10" s="14">
        <v>0.23311562719730999</v>
      </c>
      <c r="R10" s="14">
        <v>0.27700935467068499</v>
      </c>
      <c r="S10" s="14">
        <v>0.292069419420739</v>
      </c>
      <c r="T10" s="14">
        <v>0.32084915948805698</v>
      </c>
      <c r="U10" s="14">
        <v>0.40626989625675602</v>
      </c>
      <c r="V10" s="14">
        <v>0.392208778562536</v>
      </c>
      <c r="W10" s="14">
        <v>0.26743083413204399</v>
      </c>
      <c r="X10" s="14">
        <v>0.35319114105734101</v>
      </c>
      <c r="Y10" s="14">
        <v>0.24779813461622799</v>
      </c>
      <c r="Z10" s="14">
        <v>0.27568520090535098</v>
      </c>
      <c r="AA10" s="14"/>
      <c r="AB10" s="14">
        <v>0.33976763383792602</v>
      </c>
      <c r="AC10" s="14">
        <v>0.32911177697730398</v>
      </c>
      <c r="AD10" s="14">
        <v>0.26797242852214798</v>
      </c>
      <c r="AE10" s="14"/>
      <c r="AF10" s="14">
        <v>0.31049081440047699</v>
      </c>
      <c r="AG10" s="14">
        <v>0.27566750949401803</v>
      </c>
      <c r="AH10" s="14">
        <v>0.43987949834821899</v>
      </c>
      <c r="AI10" s="14">
        <v>0.28917740611812198</v>
      </c>
      <c r="AJ10" s="14"/>
      <c r="AK10" s="14">
        <v>0.336005093631709</v>
      </c>
      <c r="AL10" s="14">
        <v>0.27977825210975399</v>
      </c>
      <c r="AM10" s="14">
        <v>0.27432007740405201</v>
      </c>
      <c r="AN10" s="14">
        <v>0.58159584005368403</v>
      </c>
      <c r="AO10" s="14"/>
      <c r="AP10" s="14">
        <v>0.41385251912717902</v>
      </c>
      <c r="AQ10" s="14">
        <v>0.33617066760776998</v>
      </c>
      <c r="AR10" s="14">
        <v>0.23897641879200901</v>
      </c>
      <c r="AS10" s="14"/>
      <c r="AT10" s="14">
        <v>0.31025082751384397</v>
      </c>
      <c r="AU10" s="14">
        <v>0.31702703873208599</v>
      </c>
      <c r="AV10" s="14">
        <v>0.29728607203205798</v>
      </c>
      <c r="AW10" s="14"/>
      <c r="AX10" s="14">
        <v>0.38414532200481899</v>
      </c>
      <c r="AY10" s="14">
        <v>0.30112021787516102</v>
      </c>
      <c r="AZ10" s="14">
        <v>0.26084344718366897</v>
      </c>
      <c r="BA10" s="14"/>
      <c r="BB10" s="14">
        <v>0.33068361110544298</v>
      </c>
      <c r="BC10" s="14">
        <v>0.28232915618112497</v>
      </c>
      <c r="BD10" s="14"/>
      <c r="BE10" s="14">
        <v>0.31376003042731498</v>
      </c>
      <c r="BF10" s="14">
        <v>0.26440146369707901</v>
      </c>
      <c r="BG10" s="14"/>
      <c r="BH10" s="14">
        <v>0.28975007711829198</v>
      </c>
      <c r="BI10" s="14">
        <v>0.29800823629929302</v>
      </c>
    </row>
    <row r="11" spans="2:61" x14ac:dyDescent="0.35">
      <c r="B11" s="15" t="s">
        <v>457</v>
      </c>
      <c r="C11" s="14">
        <v>0.20116636653495601</v>
      </c>
      <c r="D11" s="14">
        <v>0.20498937598712</v>
      </c>
      <c r="E11" s="14">
        <v>0.19722076996145099</v>
      </c>
      <c r="F11" s="14"/>
      <c r="G11" s="14">
        <v>0.16541066658220099</v>
      </c>
      <c r="H11" s="14">
        <v>0.151950831473119</v>
      </c>
      <c r="I11" s="14">
        <v>0.23645465736422899</v>
      </c>
      <c r="J11" s="14">
        <v>0.183471726550546</v>
      </c>
      <c r="K11" s="14">
        <v>0.22663538344794201</v>
      </c>
      <c r="L11" s="14">
        <v>0.24071570827223501</v>
      </c>
      <c r="M11" s="14"/>
      <c r="N11" s="14">
        <v>0.23285950699237301</v>
      </c>
      <c r="O11" s="14">
        <v>0.19477447266119099</v>
      </c>
      <c r="P11" s="14"/>
      <c r="Q11" s="14">
        <v>0.140145547051758</v>
      </c>
      <c r="R11" s="14">
        <v>0.16504788923790101</v>
      </c>
      <c r="S11" s="14">
        <v>0.221542120887844</v>
      </c>
      <c r="T11" s="14">
        <v>0.22396600877453399</v>
      </c>
      <c r="U11" s="14">
        <v>6.7496546826850495E-2</v>
      </c>
      <c r="V11" s="14">
        <v>0.23998477264006801</v>
      </c>
      <c r="W11" s="14">
        <v>0.24849107578357699</v>
      </c>
      <c r="X11" s="14">
        <v>0.19209433032401901</v>
      </c>
      <c r="Y11" s="14">
        <v>0.229670272341994</v>
      </c>
      <c r="Z11" s="14">
        <v>0.244103758044173</v>
      </c>
      <c r="AA11" s="14"/>
      <c r="AB11" s="14">
        <v>0.214637013448223</v>
      </c>
      <c r="AC11" s="14">
        <v>0.17620763950496501</v>
      </c>
      <c r="AD11" s="14">
        <v>0.231982373902306</v>
      </c>
      <c r="AE11" s="14"/>
      <c r="AF11" s="14">
        <v>0.20768515752581401</v>
      </c>
      <c r="AG11" s="14">
        <v>0.20828939284680301</v>
      </c>
      <c r="AH11" s="14">
        <v>0.17422061586939599</v>
      </c>
      <c r="AI11" s="14">
        <v>0.18267346004886101</v>
      </c>
      <c r="AJ11" s="14"/>
      <c r="AK11" s="14">
        <v>0.18423284196626799</v>
      </c>
      <c r="AL11" s="14">
        <v>0.21948911022092499</v>
      </c>
      <c r="AM11" s="14">
        <v>0.16837218304951501</v>
      </c>
      <c r="AN11" s="14">
        <v>0.24138254409822299</v>
      </c>
      <c r="AO11" s="14"/>
      <c r="AP11" s="14">
        <v>0.13268086202984</v>
      </c>
      <c r="AQ11" s="14">
        <v>0.22753185848798499</v>
      </c>
      <c r="AR11" s="14">
        <v>0.215602605765984</v>
      </c>
      <c r="AS11" s="14"/>
      <c r="AT11" s="14">
        <v>0.19368237667360499</v>
      </c>
      <c r="AU11" s="14">
        <v>0.201479204742294</v>
      </c>
      <c r="AV11" s="14">
        <v>0.21104896813617699</v>
      </c>
      <c r="AW11" s="14"/>
      <c r="AX11" s="14">
        <v>0.14417575447761</v>
      </c>
      <c r="AY11" s="14">
        <v>0.19898655900902601</v>
      </c>
      <c r="AZ11" s="14">
        <v>0.24598310537832699</v>
      </c>
      <c r="BA11" s="14"/>
      <c r="BB11" s="14">
        <v>0.24462237274625601</v>
      </c>
      <c r="BC11" s="14">
        <v>0.206806919163425</v>
      </c>
      <c r="BD11" s="14"/>
      <c r="BE11" s="14">
        <v>0.227866627606057</v>
      </c>
      <c r="BF11" s="14">
        <v>0.152680533996222</v>
      </c>
      <c r="BG11" s="14"/>
      <c r="BH11" s="14">
        <v>0.178392515207041</v>
      </c>
      <c r="BI11" s="14">
        <v>0.207408405840659</v>
      </c>
    </row>
    <row r="12" spans="2:61" x14ac:dyDescent="0.35">
      <c r="B12" s="15" t="s">
        <v>458</v>
      </c>
      <c r="C12" s="14">
        <v>0.122540088070343</v>
      </c>
      <c r="D12" s="14">
        <v>9.4237922458303605E-2</v>
      </c>
      <c r="E12" s="14">
        <v>0.14483814753626301</v>
      </c>
      <c r="F12" s="14"/>
      <c r="G12" s="14">
        <v>0.105471364688872</v>
      </c>
      <c r="H12" s="14">
        <v>0.13147981804649</v>
      </c>
      <c r="I12" s="14">
        <v>0.11475250585105801</v>
      </c>
      <c r="J12" s="14">
        <v>0.12916153376685099</v>
      </c>
      <c r="K12" s="14">
        <v>0.107746767187201</v>
      </c>
      <c r="L12" s="14">
        <v>0.13934292682053201</v>
      </c>
      <c r="M12" s="14"/>
      <c r="N12" s="14">
        <v>0.15046358580442601</v>
      </c>
      <c r="O12" s="14">
        <v>0.116908458275234</v>
      </c>
      <c r="P12" s="14"/>
      <c r="Q12" s="14">
        <v>8.8945319461426905E-2</v>
      </c>
      <c r="R12" s="14">
        <v>0.117294601674024</v>
      </c>
      <c r="S12" s="14">
        <v>0.104730572300828</v>
      </c>
      <c r="T12" s="14">
        <v>0.12705188085433999</v>
      </c>
      <c r="U12" s="14">
        <v>0.116598541596348</v>
      </c>
      <c r="V12" s="14">
        <v>8.8892451128983696E-2</v>
      </c>
      <c r="W12" s="14">
        <v>0.12696377120264399</v>
      </c>
      <c r="X12" s="14">
        <v>0.1048581486862</v>
      </c>
      <c r="Y12" s="14">
        <v>0.184674238176259</v>
      </c>
      <c r="Z12" s="14">
        <v>7.5058626431873901E-2</v>
      </c>
      <c r="AA12" s="14"/>
      <c r="AB12" s="14">
        <v>9.2104069326086294E-2</v>
      </c>
      <c r="AC12" s="14">
        <v>0.15626858957226</v>
      </c>
      <c r="AD12" s="14">
        <v>0.122066312396032</v>
      </c>
      <c r="AE12" s="14"/>
      <c r="AF12" s="14">
        <v>0.111788260729378</v>
      </c>
      <c r="AG12" s="14">
        <v>0.13378546453214701</v>
      </c>
      <c r="AH12" s="14">
        <v>7.5526468775384895E-2</v>
      </c>
      <c r="AI12" s="14">
        <v>0.14821762083105999</v>
      </c>
      <c r="AJ12" s="14"/>
      <c r="AK12" s="14">
        <v>0.10391539255700701</v>
      </c>
      <c r="AL12" s="14">
        <v>0.14782631189713699</v>
      </c>
      <c r="AM12" s="14">
        <v>0.12859598098577599</v>
      </c>
      <c r="AN12" s="14">
        <v>0</v>
      </c>
      <c r="AO12" s="14"/>
      <c r="AP12" s="14">
        <v>4.5766065074006997E-2</v>
      </c>
      <c r="AQ12" s="14">
        <v>0.119914640930081</v>
      </c>
      <c r="AR12" s="14">
        <v>0.15882397880405</v>
      </c>
      <c r="AS12" s="14"/>
      <c r="AT12" s="14">
        <v>0.116108002532597</v>
      </c>
      <c r="AU12" s="14">
        <v>0.149681429968478</v>
      </c>
      <c r="AV12" s="14">
        <v>8.9386924253599107E-2</v>
      </c>
      <c r="AW12" s="14"/>
      <c r="AX12" s="14">
        <v>6.91591598038169E-2</v>
      </c>
      <c r="AY12" s="14">
        <v>0.147224915491553</v>
      </c>
      <c r="AZ12" s="14">
        <v>0.12560525086119201</v>
      </c>
      <c r="BA12" s="14"/>
      <c r="BB12" s="14">
        <v>7.0253018941208403E-2</v>
      </c>
      <c r="BC12" s="14">
        <v>0.142859932597447</v>
      </c>
      <c r="BD12" s="14"/>
      <c r="BE12" s="14">
        <v>0.11083055833879001</v>
      </c>
      <c r="BF12" s="14">
        <v>0.143803786434921</v>
      </c>
      <c r="BG12" s="14"/>
      <c r="BH12" s="14">
        <v>0.12719599281923</v>
      </c>
      <c r="BI12" s="14">
        <v>0.121263960461196</v>
      </c>
    </row>
    <row r="13" spans="2:61" x14ac:dyDescent="0.35">
      <c r="B13" s="15" t="s">
        <v>459</v>
      </c>
      <c r="C13" s="14">
        <v>6.9998924390713604E-2</v>
      </c>
      <c r="D13" s="14">
        <v>7.9951391889326096E-2</v>
      </c>
      <c r="E13" s="14">
        <v>6.15840989266732E-2</v>
      </c>
      <c r="F13" s="14"/>
      <c r="G13" s="14">
        <v>8.0109619454729206E-2</v>
      </c>
      <c r="H13" s="14">
        <v>8.6900643775080402E-2</v>
      </c>
      <c r="I13" s="14">
        <v>6.5791390530620497E-2</v>
      </c>
      <c r="J13" s="14">
        <v>6.7713559500113901E-2</v>
      </c>
      <c r="K13" s="14">
        <v>6.0039162394015702E-2</v>
      </c>
      <c r="L13" s="14">
        <v>5.8155041120307699E-2</v>
      </c>
      <c r="M13" s="14"/>
      <c r="N13" s="14">
        <v>6.9977649119545293E-2</v>
      </c>
      <c r="O13" s="14">
        <v>7.0003215201705604E-2</v>
      </c>
      <c r="P13" s="14"/>
      <c r="Q13" s="14">
        <v>9.0801441603653693E-2</v>
      </c>
      <c r="R13" s="14">
        <v>9.9521049321068603E-2</v>
      </c>
      <c r="S13" s="14">
        <v>3.18395216509696E-2</v>
      </c>
      <c r="T13" s="14">
        <v>0.15722094754492799</v>
      </c>
      <c r="U13" s="14">
        <v>0.130817527901432</v>
      </c>
      <c r="V13" s="14">
        <v>1.7027407688943699E-2</v>
      </c>
      <c r="W13" s="14">
        <v>6.69706052042046E-2</v>
      </c>
      <c r="X13" s="14">
        <v>5.9402490607650203E-2</v>
      </c>
      <c r="Y13" s="14">
        <v>4.5815797360988397E-2</v>
      </c>
      <c r="Z13" s="14">
        <v>4.7896769046339202E-2</v>
      </c>
      <c r="AA13" s="14"/>
      <c r="AB13" s="14">
        <v>2.9436944081106701E-2</v>
      </c>
      <c r="AC13" s="14">
        <v>7.7481789330633197E-2</v>
      </c>
      <c r="AD13" s="14">
        <v>9.7265208245646301E-2</v>
      </c>
      <c r="AE13" s="14"/>
      <c r="AF13" s="14">
        <v>3.8054136959213503E-2</v>
      </c>
      <c r="AG13" s="14">
        <v>8.7691586609481495E-2</v>
      </c>
      <c r="AH13" s="14">
        <v>9.5539283368770003E-2</v>
      </c>
      <c r="AI13" s="14">
        <v>0.102706811317054</v>
      </c>
      <c r="AJ13" s="14"/>
      <c r="AK13" s="14">
        <v>3.5549017945628703E-2</v>
      </c>
      <c r="AL13" s="14">
        <v>0.10450016641995299</v>
      </c>
      <c r="AM13" s="14">
        <v>0.111315619591626</v>
      </c>
      <c r="AN13" s="14">
        <v>0</v>
      </c>
      <c r="AO13" s="14"/>
      <c r="AP13" s="14">
        <v>3.4956235342439898E-2</v>
      </c>
      <c r="AQ13" s="14">
        <v>4.49063502378469E-2</v>
      </c>
      <c r="AR13" s="14">
        <v>0.114304290454913</v>
      </c>
      <c r="AS13" s="14"/>
      <c r="AT13" s="14">
        <v>3.00791285649099E-2</v>
      </c>
      <c r="AU13" s="14">
        <v>6.9464720062894503E-2</v>
      </c>
      <c r="AV13" s="14">
        <v>0.149548701051639</v>
      </c>
      <c r="AW13" s="14"/>
      <c r="AX13" s="14">
        <v>5.59735720433178E-2</v>
      </c>
      <c r="AY13" s="14">
        <v>5.7896200920645999E-2</v>
      </c>
      <c r="AZ13" s="14">
        <v>0.103758277626672</v>
      </c>
      <c r="BA13" s="14"/>
      <c r="BB13" s="14">
        <v>6.1048365130111901E-2</v>
      </c>
      <c r="BC13" s="14">
        <v>6.8825461518466496E-2</v>
      </c>
      <c r="BD13" s="14"/>
      <c r="BE13" s="14">
        <v>7.1626013591832696E-2</v>
      </c>
      <c r="BF13" s="14">
        <v>6.7044242624832801E-2</v>
      </c>
      <c r="BG13" s="14"/>
      <c r="BH13" s="14">
        <v>6.0422559868827101E-2</v>
      </c>
      <c r="BI13" s="14">
        <v>7.2623690965793797E-2</v>
      </c>
    </row>
    <row r="14" spans="2:61" x14ac:dyDescent="0.35">
      <c r="B14" s="15" t="s">
        <v>86</v>
      </c>
      <c r="C14" s="20">
        <v>0.110414200462551</v>
      </c>
      <c r="D14" s="20">
        <v>8.5567452392248305E-2</v>
      </c>
      <c r="E14" s="20">
        <v>0.133590635769053</v>
      </c>
      <c r="F14" s="20"/>
      <c r="G14" s="20">
        <v>8.6105619033037095E-2</v>
      </c>
      <c r="H14" s="20">
        <v>9.1917866167542203E-2</v>
      </c>
      <c r="I14" s="20">
        <v>0.103132628858771</v>
      </c>
      <c r="J14" s="20">
        <v>0.119015302501168</v>
      </c>
      <c r="K14" s="20">
        <v>0.15258452732560299</v>
      </c>
      <c r="L14" s="20">
        <v>0.11644690057122201</v>
      </c>
      <c r="M14" s="20"/>
      <c r="N14" s="20">
        <v>4.2117116930531502E-2</v>
      </c>
      <c r="O14" s="20">
        <v>0.12418840218329399</v>
      </c>
      <c r="P14" s="20"/>
      <c r="Q14" s="20">
        <v>0.27112376325307302</v>
      </c>
      <c r="R14" s="20">
        <v>0.14652242584224101</v>
      </c>
      <c r="S14" s="20">
        <v>7.2820031821073397E-2</v>
      </c>
      <c r="T14" s="20">
        <v>2.8529041157415901E-2</v>
      </c>
      <c r="U14" s="20">
        <v>9.4235322983386605E-2</v>
      </c>
      <c r="V14" s="20">
        <v>4.5870492232245499E-2</v>
      </c>
      <c r="W14" s="20">
        <v>0.10957148853610101</v>
      </c>
      <c r="X14" s="20">
        <v>0.10809881940886699</v>
      </c>
      <c r="Y14" s="20">
        <v>7.2315927879516698E-2</v>
      </c>
      <c r="Z14" s="20">
        <v>0.232061608419143</v>
      </c>
      <c r="AA14" s="20"/>
      <c r="AB14" s="20">
        <v>6.3326857060472197E-2</v>
      </c>
      <c r="AC14" s="20">
        <v>9.8830692290341304E-2</v>
      </c>
      <c r="AD14" s="20">
        <v>8.3852926707007905E-2</v>
      </c>
      <c r="AE14" s="20"/>
      <c r="AF14" s="20">
        <v>7.4273841931123102E-2</v>
      </c>
      <c r="AG14" s="20">
        <v>0.10821842723876</v>
      </c>
      <c r="AH14" s="20">
        <v>0.12283009233785</v>
      </c>
      <c r="AI14" s="20">
        <v>0.16189701944749901</v>
      </c>
      <c r="AJ14" s="20"/>
      <c r="AK14" s="20">
        <v>6.7550543240707694E-2</v>
      </c>
      <c r="AL14" s="20">
        <v>6.3585169380423606E-2</v>
      </c>
      <c r="AM14" s="20">
        <v>0.190080090132487</v>
      </c>
      <c r="AN14" s="20">
        <v>0.100467216082562</v>
      </c>
      <c r="AO14" s="20"/>
      <c r="AP14" s="20">
        <v>1.78581558160078E-2</v>
      </c>
      <c r="AQ14" s="20">
        <v>7.9776082075310395E-2</v>
      </c>
      <c r="AR14" s="20">
        <v>9.8509316461283206E-2</v>
      </c>
      <c r="AS14" s="20"/>
      <c r="AT14" s="20">
        <v>3.4947022426025598E-2</v>
      </c>
      <c r="AU14" s="20">
        <v>9.1782917424308094E-2</v>
      </c>
      <c r="AV14" s="20">
        <v>0.110350254631991</v>
      </c>
      <c r="AW14" s="20"/>
      <c r="AX14" s="20">
        <v>4.4298609654526699E-2</v>
      </c>
      <c r="AY14" s="20">
        <v>0.111431042548418</v>
      </c>
      <c r="AZ14" s="20">
        <v>7.1124497201867504E-2</v>
      </c>
      <c r="BA14" s="20"/>
      <c r="BB14" s="20">
        <v>1.27066344589846E-2</v>
      </c>
      <c r="BC14" s="20">
        <v>0.11695452751369199</v>
      </c>
      <c r="BD14" s="20"/>
      <c r="BE14" s="20">
        <v>5.9334837835184902E-2</v>
      </c>
      <c r="BF14" s="20">
        <v>0.203170799955738</v>
      </c>
      <c r="BG14" s="20"/>
      <c r="BH14" s="20">
        <v>0.12791880697375799</v>
      </c>
      <c r="BI14" s="20">
        <v>0.105616397916967</v>
      </c>
    </row>
    <row r="15" spans="2:61" x14ac:dyDescent="0.35">
      <c r="B15" s="16"/>
    </row>
    <row r="16" spans="2:61" x14ac:dyDescent="0.35">
      <c r="B16" t="s">
        <v>88</v>
      </c>
    </row>
    <row r="17" spans="2:2" x14ac:dyDescent="0.35">
      <c r="B17" t="s">
        <v>89</v>
      </c>
    </row>
    <row r="19" spans="2:2" x14ac:dyDescent="0.35">
      <c r="B19"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G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7" width="20.7265625" customWidth="1"/>
  </cols>
  <sheetData>
    <row r="2" spans="2:7" ht="40.15" customHeight="1" x14ac:dyDescent="0.35">
      <c r="D2" s="25" t="s">
        <v>179</v>
      </c>
      <c r="E2" s="23"/>
      <c r="F2" s="23"/>
      <c r="G2" s="23"/>
    </row>
    <row r="6" spans="2:7" ht="49.9" customHeight="1" x14ac:dyDescent="0.35">
      <c r="B6" s="17" t="s">
        <v>13</v>
      </c>
      <c r="C6" s="17" t="s">
        <v>471</v>
      </c>
      <c r="D6" s="17" t="s">
        <v>472</v>
      </c>
      <c r="E6" s="17" t="s">
        <v>473</v>
      </c>
      <c r="F6" s="17" t="s">
        <v>474</v>
      </c>
    </row>
    <row r="7" spans="2:7" x14ac:dyDescent="0.35">
      <c r="B7" s="15" t="s">
        <v>175</v>
      </c>
      <c r="C7" s="14">
        <v>0.13456889781404399</v>
      </c>
      <c r="D7" s="14">
        <v>0.208421910886255</v>
      </c>
      <c r="E7" s="14">
        <v>0.22738343829646901</v>
      </c>
      <c r="F7" s="14">
        <v>0.1411903306209</v>
      </c>
    </row>
    <row r="8" spans="2:7" x14ac:dyDescent="0.35">
      <c r="B8" s="15" t="s">
        <v>176</v>
      </c>
      <c r="C8" s="14">
        <v>0.125424616151638</v>
      </c>
      <c r="D8" s="14">
        <v>0.15926883086493299</v>
      </c>
      <c r="E8" s="14">
        <v>0.190411177406833</v>
      </c>
      <c r="F8" s="14">
        <v>0.12618338730391601</v>
      </c>
    </row>
    <row r="9" spans="2:7" x14ac:dyDescent="0.35">
      <c r="B9" s="15" t="s">
        <v>177</v>
      </c>
      <c r="C9" s="14">
        <v>0.16321733312216999</v>
      </c>
      <c r="D9" s="14">
        <v>0.18236903865044199</v>
      </c>
      <c r="E9" s="14">
        <v>0.18937925720808699</v>
      </c>
      <c r="F9" s="14">
        <v>0.166892625165248</v>
      </c>
    </row>
    <row r="10" spans="2:7" x14ac:dyDescent="0.35">
      <c r="B10" s="15" t="s">
        <v>178</v>
      </c>
      <c r="C10" s="14">
        <v>0.267822234934179</v>
      </c>
      <c r="D10" s="14">
        <v>0.218263835971656</v>
      </c>
      <c r="E10" s="14">
        <v>0.198555198024257</v>
      </c>
      <c r="F10" s="14">
        <v>0.26419317508811602</v>
      </c>
    </row>
    <row r="11" spans="2:7" x14ac:dyDescent="0.35">
      <c r="B11" s="15" t="s">
        <v>113</v>
      </c>
      <c r="C11" s="14">
        <v>0.30896691797796899</v>
      </c>
      <c r="D11" s="14">
        <v>0.231676383626714</v>
      </c>
      <c r="E11" s="14">
        <v>0.194270929064353</v>
      </c>
      <c r="F11" s="14">
        <v>0.30154048182182103</v>
      </c>
    </row>
    <row r="12" spans="2:7" x14ac:dyDescent="0.35">
      <c r="B12" s="16"/>
      <c r="C12" s="16"/>
      <c r="D12" s="16"/>
      <c r="E12" s="16"/>
      <c r="F12" s="16"/>
    </row>
    <row r="13" spans="2:7" x14ac:dyDescent="0.35">
      <c r="B13" t="s">
        <v>88</v>
      </c>
    </row>
    <row r="14" spans="2:7" x14ac:dyDescent="0.35">
      <c r="B14" t="s">
        <v>89</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I18"/>
  <sheetViews>
    <sheetView showGridLines="0" workbookViewId="0">
      <pane xSplit="2" topLeftCell="C1" activePane="topRight" state="frozen"/>
      <selection activeCell="G5" sqref="G5:L5"/>
      <selection pane="topRight" activeCell="B18" sqref="B18"/>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0.13456889781404399</v>
      </c>
      <c r="D9" s="14">
        <v>0.17652174273820301</v>
      </c>
      <c r="E9" s="14">
        <v>9.7877246978235605E-2</v>
      </c>
      <c r="F9" s="14"/>
      <c r="G9" s="14">
        <v>9.2559846005073207E-2</v>
      </c>
      <c r="H9" s="14">
        <v>8.6298304305957405E-2</v>
      </c>
      <c r="I9" s="14">
        <v>0.164893648036605</v>
      </c>
      <c r="J9" s="14">
        <v>0.16677603023860599</v>
      </c>
      <c r="K9" s="14">
        <v>0.177624653630577</v>
      </c>
      <c r="L9" s="14">
        <v>0.11984019607730401</v>
      </c>
      <c r="M9" s="14"/>
      <c r="N9" s="14">
        <v>0.113257401736861</v>
      </c>
      <c r="O9" s="14">
        <v>0.138867014669946</v>
      </c>
      <c r="P9" s="14"/>
      <c r="Q9" s="14">
        <v>9.3831634675094602E-2</v>
      </c>
      <c r="R9" s="14">
        <v>0.176717433020642</v>
      </c>
      <c r="S9" s="14">
        <v>0.15104531644962799</v>
      </c>
      <c r="T9" s="14">
        <v>0.109067889619876</v>
      </c>
      <c r="U9" s="14">
        <v>0.20375201000647999</v>
      </c>
      <c r="V9" s="14">
        <v>0.10797412358295</v>
      </c>
      <c r="W9" s="14">
        <v>0.14066547026350401</v>
      </c>
      <c r="X9" s="14">
        <v>0.182819551232381</v>
      </c>
      <c r="Y9" s="14">
        <v>7.6114751490772695E-2</v>
      </c>
      <c r="Z9" s="14">
        <v>0.14772374672629399</v>
      </c>
      <c r="AA9" s="14"/>
      <c r="AB9" s="14">
        <v>8.4393245613298404E-2</v>
      </c>
      <c r="AC9" s="14">
        <v>0.105877421991825</v>
      </c>
      <c r="AD9" s="14">
        <v>0.197360845110026</v>
      </c>
      <c r="AE9" s="14"/>
      <c r="AF9" s="14">
        <v>9.5683894979776904E-2</v>
      </c>
      <c r="AG9" s="14">
        <v>0.16434488376381001</v>
      </c>
      <c r="AH9" s="14">
        <v>0.15576617486634001</v>
      </c>
      <c r="AI9" s="14">
        <v>0.14441379145674399</v>
      </c>
      <c r="AJ9" s="14"/>
      <c r="AK9" s="14">
        <v>9.5250020954763107E-2</v>
      </c>
      <c r="AL9" s="14">
        <v>0.18110832816157901</v>
      </c>
      <c r="AM9" s="14">
        <v>0.13834183511828199</v>
      </c>
      <c r="AN9" s="14">
        <v>8.92954830011434E-2</v>
      </c>
      <c r="AO9" s="14"/>
      <c r="AP9" s="14">
        <v>0.152886175063802</v>
      </c>
      <c r="AQ9" s="14">
        <v>9.7784631549643605E-2</v>
      </c>
      <c r="AR9" s="14">
        <v>0.158847668973983</v>
      </c>
      <c r="AS9" s="14"/>
      <c r="AT9" s="14">
        <v>0.10417850065779601</v>
      </c>
      <c r="AU9" s="14">
        <v>0.12823695172324501</v>
      </c>
      <c r="AV9" s="14">
        <v>0.23284104738873099</v>
      </c>
      <c r="AW9" s="14"/>
      <c r="AX9" s="14">
        <v>0.14826762897006501</v>
      </c>
      <c r="AY9" s="14">
        <v>0.111903739494845</v>
      </c>
      <c r="AZ9" s="14">
        <v>0.16776599446610799</v>
      </c>
      <c r="BA9" s="14"/>
      <c r="BB9" s="14">
        <v>0.10691414579172299</v>
      </c>
      <c r="BC9" s="14">
        <v>0.105784783239825</v>
      </c>
      <c r="BD9" s="14"/>
      <c r="BE9" s="14">
        <v>0.129753125642008</v>
      </c>
      <c r="BF9" s="14">
        <v>0.143314007925747</v>
      </c>
      <c r="BG9" s="14"/>
      <c r="BH9" s="14">
        <v>0.13280724029917901</v>
      </c>
      <c r="BI9" s="14">
        <v>0.13505174699456399</v>
      </c>
    </row>
    <row r="10" spans="2:61" x14ac:dyDescent="0.35">
      <c r="B10" s="15" t="s">
        <v>176</v>
      </c>
      <c r="C10" s="14">
        <v>0.125424616151638</v>
      </c>
      <c r="D10" s="14">
        <v>0.14817789036050499</v>
      </c>
      <c r="E10" s="14">
        <v>0.10592353675385199</v>
      </c>
      <c r="F10" s="14"/>
      <c r="G10" s="14">
        <v>0.129660001646974</v>
      </c>
      <c r="H10" s="14">
        <v>9.4828830833410593E-2</v>
      </c>
      <c r="I10" s="14">
        <v>0.14660263548851099</v>
      </c>
      <c r="J10" s="14">
        <v>0.142042279893865</v>
      </c>
      <c r="K10" s="14">
        <v>9.5151139930031006E-2</v>
      </c>
      <c r="L10" s="14">
        <v>0.13970936693920899</v>
      </c>
      <c r="M10" s="14"/>
      <c r="N10" s="14">
        <v>0.13986150795335101</v>
      </c>
      <c r="O10" s="14">
        <v>0.122512974107595</v>
      </c>
      <c r="P10" s="14"/>
      <c r="Q10" s="14">
        <v>0.117522973000597</v>
      </c>
      <c r="R10" s="14">
        <v>0.14391918738673701</v>
      </c>
      <c r="S10" s="14">
        <v>0.160567056460583</v>
      </c>
      <c r="T10" s="14">
        <v>0.18655118781861499</v>
      </c>
      <c r="U10" s="14">
        <v>7.1053472234700404E-2</v>
      </c>
      <c r="V10" s="14">
        <v>9.1471077909344001E-2</v>
      </c>
      <c r="W10" s="14">
        <v>0.12930028437876101</v>
      </c>
      <c r="X10" s="14">
        <v>0.141278923916898</v>
      </c>
      <c r="Y10" s="14">
        <v>0.12869916978936799</v>
      </c>
      <c r="Z10" s="14">
        <v>6.0959898467804197E-2</v>
      </c>
      <c r="AA10" s="14"/>
      <c r="AB10" s="14">
        <v>0.106363131832623</v>
      </c>
      <c r="AC10" s="14">
        <v>0.12852568390735</v>
      </c>
      <c r="AD10" s="14">
        <v>0.146975278508261</v>
      </c>
      <c r="AE10" s="14"/>
      <c r="AF10" s="14">
        <v>0.106249680124524</v>
      </c>
      <c r="AG10" s="14">
        <v>0.14051087551236999</v>
      </c>
      <c r="AH10" s="14">
        <v>0.147295315662335</v>
      </c>
      <c r="AI10" s="14">
        <v>0.14527192513162099</v>
      </c>
      <c r="AJ10" s="14"/>
      <c r="AK10" s="14">
        <v>0.109341168356032</v>
      </c>
      <c r="AL10" s="14">
        <v>0.13711402232928699</v>
      </c>
      <c r="AM10" s="14">
        <v>0.13893279739078501</v>
      </c>
      <c r="AN10" s="14">
        <v>0.24955490202656899</v>
      </c>
      <c r="AO10" s="14"/>
      <c r="AP10" s="14">
        <v>0.11039782137587401</v>
      </c>
      <c r="AQ10" s="14">
        <v>0.10718722376204499</v>
      </c>
      <c r="AR10" s="14">
        <v>0.14462452018361199</v>
      </c>
      <c r="AS10" s="14"/>
      <c r="AT10" s="14">
        <v>0.101704004484665</v>
      </c>
      <c r="AU10" s="14">
        <v>0.13458542158714801</v>
      </c>
      <c r="AV10" s="14">
        <v>0.135915488065872</v>
      </c>
      <c r="AW10" s="14"/>
      <c r="AX10" s="14">
        <v>0.103530927490653</v>
      </c>
      <c r="AY10" s="14">
        <v>0.104027310334826</v>
      </c>
      <c r="AZ10" s="14">
        <v>0.15560210871176899</v>
      </c>
      <c r="BA10" s="14"/>
      <c r="BB10" s="14">
        <v>0.120030883021691</v>
      </c>
      <c r="BC10" s="14">
        <v>0.13164239052124599</v>
      </c>
      <c r="BD10" s="14"/>
      <c r="BE10" s="14">
        <v>0.133993279861265</v>
      </c>
      <c r="BF10" s="14">
        <v>0.109864513851541</v>
      </c>
      <c r="BG10" s="14"/>
      <c r="BH10" s="14">
        <v>0.12514372145687599</v>
      </c>
      <c r="BI10" s="14">
        <v>0.125501606016032</v>
      </c>
    </row>
    <row r="11" spans="2:61" x14ac:dyDescent="0.35">
      <c r="B11" s="15" t="s">
        <v>177</v>
      </c>
      <c r="C11" s="14">
        <v>0.16321733312216999</v>
      </c>
      <c r="D11" s="14">
        <v>0.14046069754026499</v>
      </c>
      <c r="E11" s="14">
        <v>0.18287784040321101</v>
      </c>
      <c r="F11" s="14"/>
      <c r="G11" s="14">
        <v>0.137559574315061</v>
      </c>
      <c r="H11" s="14">
        <v>0.13681413395366801</v>
      </c>
      <c r="I11" s="14">
        <v>0.14058624163786801</v>
      </c>
      <c r="J11" s="14">
        <v>0.10992050934787399</v>
      </c>
      <c r="K11" s="14">
        <v>0.230986479885571</v>
      </c>
      <c r="L11" s="14">
        <v>0.23875229667816</v>
      </c>
      <c r="M11" s="14"/>
      <c r="N11" s="14">
        <v>0.17772400344616199</v>
      </c>
      <c r="O11" s="14">
        <v>0.16029161809884401</v>
      </c>
      <c r="P11" s="14"/>
      <c r="Q11" s="14">
        <v>0.13644514589138601</v>
      </c>
      <c r="R11" s="14">
        <v>0.159821664639754</v>
      </c>
      <c r="S11" s="14">
        <v>4.5479078104855401E-2</v>
      </c>
      <c r="T11" s="14">
        <v>0.12275381262266701</v>
      </c>
      <c r="U11" s="14">
        <v>9.2760096123883806E-2</v>
      </c>
      <c r="V11" s="14">
        <v>0.181613235317237</v>
      </c>
      <c r="W11" s="14">
        <v>0.16363161177181801</v>
      </c>
      <c r="X11" s="14">
        <v>0.19936187792464299</v>
      </c>
      <c r="Y11" s="14">
        <v>0.207773607757781</v>
      </c>
      <c r="Z11" s="14">
        <v>0.17706584655569199</v>
      </c>
      <c r="AA11" s="14"/>
      <c r="AB11" s="14">
        <v>0.18003353741844799</v>
      </c>
      <c r="AC11" s="14">
        <v>0.149537835004181</v>
      </c>
      <c r="AD11" s="14">
        <v>0.148647724099227</v>
      </c>
      <c r="AE11" s="14"/>
      <c r="AF11" s="14">
        <v>0.16132748393315899</v>
      </c>
      <c r="AG11" s="14">
        <v>0.16233804857400999</v>
      </c>
      <c r="AH11" s="14">
        <v>0.21324378212078399</v>
      </c>
      <c r="AI11" s="14">
        <v>0.14434324770249399</v>
      </c>
      <c r="AJ11" s="14"/>
      <c r="AK11" s="14">
        <v>0.14571907670186901</v>
      </c>
      <c r="AL11" s="14">
        <v>0.142502245639159</v>
      </c>
      <c r="AM11" s="14">
        <v>0.19226811684602399</v>
      </c>
      <c r="AN11" s="14">
        <v>0.25255427717964202</v>
      </c>
      <c r="AO11" s="14"/>
      <c r="AP11" s="14">
        <v>0.13417287465355901</v>
      </c>
      <c r="AQ11" s="14">
        <v>0.16524530489415501</v>
      </c>
      <c r="AR11" s="14">
        <v>0.16150714781301401</v>
      </c>
      <c r="AS11" s="14"/>
      <c r="AT11" s="14">
        <v>0.106315343127464</v>
      </c>
      <c r="AU11" s="14">
        <v>0.173756391873187</v>
      </c>
      <c r="AV11" s="14">
        <v>0.143649712906424</v>
      </c>
      <c r="AW11" s="14"/>
      <c r="AX11" s="14">
        <v>0.12590916129625199</v>
      </c>
      <c r="AY11" s="14">
        <v>0.17376994942938001</v>
      </c>
      <c r="AZ11" s="14">
        <v>0.156780568359698</v>
      </c>
      <c r="BA11" s="14"/>
      <c r="BB11" s="14">
        <v>0.13157453701862801</v>
      </c>
      <c r="BC11" s="14">
        <v>0.221303834777169</v>
      </c>
      <c r="BD11" s="14"/>
      <c r="BE11" s="14">
        <v>0.144243368408908</v>
      </c>
      <c r="BF11" s="14">
        <v>0.19767274437201501</v>
      </c>
      <c r="BG11" s="14"/>
      <c r="BH11" s="14">
        <v>0.15787777193196001</v>
      </c>
      <c r="BI11" s="14">
        <v>0.16468084275629299</v>
      </c>
    </row>
    <row r="12" spans="2:61" x14ac:dyDescent="0.35">
      <c r="B12" s="15" t="s">
        <v>178</v>
      </c>
      <c r="C12" s="14">
        <v>0.267822234934179</v>
      </c>
      <c r="D12" s="14">
        <v>0.27886961127889598</v>
      </c>
      <c r="E12" s="14">
        <v>0.256400170712899</v>
      </c>
      <c r="F12" s="14"/>
      <c r="G12" s="14">
        <v>0.35073968666344602</v>
      </c>
      <c r="H12" s="14">
        <v>0.28424991922556198</v>
      </c>
      <c r="I12" s="14">
        <v>0.29680667698232999</v>
      </c>
      <c r="J12" s="14">
        <v>0.206424261611941</v>
      </c>
      <c r="K12" s="14">
        <v>0.201706563220621</v>
      </c>
      <c r="L12" s="14">
        <v>0.26629279328168198</v>
      </c>
      <c r="M12" s="14"/>
      <c r="N12" s="14">
        <v>0.30094963133094299</v>
      </c>
      <c r="O12" s="14">
        <v>0.26114107935836101</v>
      </c>
      <c r="P12" s="14"/>
      <c r="Q12" s="14">
        <v>0.30143309462795498</v>
      </c>
      <c r="R12" s="14">
        <v>0.19908331328967199</v>
      </c>
      <c r="S12" s="14">
        <v>0.21637834994976399</v>
      </c>
      <c r="T12" s="14">
        <v>0.27763352667869001</v>
      </c>
      <c r="U12" s="14">
        <v>0.23875773830840699</v>
      </c>
      <c r="V12" s="14">
        <v>0.30566808396328099</v>
      </c>
      <c r="W12" s="14">
        <v>0.28435410029524699</v>
      </c>
      <c r="X12" s="14">
        <v>0.25266652152633701</v>
      </c>
      <c r="Y12" s="14">
        <v>0.31406088566600898</v>
      </c>
      <c r="Z12" s="14">
        <v>0.32554253610719802</v>
      </c>
      <c r="AA12" s="14"/>
      <c r="AB12" s="14">
        <v>0.28516090987273401</v>
      </c>
      <c r="AC12" s="14">
        <v>0.29639668630364902</v>
      </c>
      <c r="AD12" s="14">
        <v>0.24827819209481899</v>
      </c>
      <c r="AE12" s="14"/>
      <c r="AF12" s="14">
        <v>0.30555216219090298</v>
      </c>
      <c r="AG12" s="14">
        <v>0.24023820306581001</v>
      </c>
      <c r="AH12" s="14">
        <v>0.30635558217725001</v>
      </c>
      <c r="AI12" s="14">
        <v>0.23726786701098901</v>
      </c>
      <c r="AJ12" s="14"/>
      <c r="AK12" s="14">
        <v>0.27629199349807099</v>
      </c>
      <c r="AL12" s="14">
        <v>0.24343416724340999</v>
      </c>
      <c r="AM12" s="14">
        <v>0.28367278252297001</v>
      </c>
      <c r="AN12" s="14">
        <v>8.0341710939307504E-2</v>
      </c>
      <c r="AO12" s="14"/>
      <c r="AP12" s="14">
        <v>0.24845612271904799</v>
      </c>
      <c r="AQ12" s="14">
        <v>0.305183498142715</v>
      </c>
      <c r="AR12" s="14">
        <v>0.22887819205721799</v>
      </c>
      <c r="AS12" s="14"/>
      <c r="AT12" s="14">
        <v>0.29967066254196401</v>
      </c>
      <c r="AU12" s="14">
        <v>0.28257648446986899</v>
      </c>
      <c r="AV12" s="14">
        <v>0.17533694392624199</v>
      </c>
      <c r="AW12" s="14"/>
      <c r="AX12" s="14">
        <v>0.26386372743046499</v>
      </c>
      <c r="AY12" s="14">
        <v>0.29344339031451999</v>
      </c>
      <c r="AZ12" s="14">
        <v>0.226601252011978</v>
      </c>
      <c r="BA12" s="14"/>
      <c r="BB12" s="14">
        <v>0.38903832898761798</v>
      </c>
      <c r="BC12" s="14">
        <v>0.253790605260794</v>
      </c>
      <c r="BD12" s="14"/>
      <c r="BE12" s="14">
        <v>0.26706787726237702</v>
      </c>
      <c r="BF12" s="14">
        <v>0.26919209643672598</v>
      </c>
      <c r="BG12" s="14"/>
      <c r="BH12" s="14">
        <v>0.24944974436785</v>
      </c>
      <c r="BI12" s="14">
        <v>0.272857914082488</v>
      </c>
    </row>
    <row r="13" spans="2:61" x14ac:dyDescent="0.35">
      <c r="B13" s="15" t="s">
        <v>113</v>
      </c>
      <c r="C13" s="20">
        <v>0.30896691797796899</v>
      </c>
      <c r="D13" s="20">
        <v>0.25597005808213003</v>
      </c>
      <c r="E13" s="20">
        <v>0.35692120515180298</v>
      </c>
      <c r="F13" s="20"/>
      <c r="G13" s="20">
        <v>0.28948089136944699</v>
      </c>
      <c r="H13" s="20">
        <v>0.39780881168140197</v>
      </c>
      <c r="I13" s="20">
        <v>0.25111079785468599</v>
      </c>
      <c r="J13" s="20">
        <v>0.37483691890771498</v>
      </c>
      <c r="K13" s="20">
        <v>0.29453116333320001</v>
      </c>
      <c r="L13" s="20">
        <v>0.23540534702364499</v>
      </c>
      <c r="M13" s="20"/>
      <c r="N13" s="20">
        <v>0.26820745553268299</v>
      </c>
      <c r="O13" s="20">
        <v>0.317187313765254</v>
      </c>
      <c r="P13" s="20"/>
      <c r="Q13" s="20">
        <v>0.35076715180496798</v>
      </c>
      <c r="R13" s="20">
        <v>0.320458401663195</v>
      </c>
      <c r="S13" s="20">
        <v>0.42653019903516898</v>
      </c>
      <c r="T13" s="20">
        <v>0.30399358326015202</v>
      </c>
      <c r="U13" s="20">
        <v>0.393676683326529</v>
      </c>
      <c r="V13" s="20">
        <v>0.31327347922718801</v>
      </c>
      <c r="W13" s="20">
        <v>0.28204853329066898</v>
      </c>
      <c r="X13" s="20">
        <v>0.22387312539974</v>
      </c>
      <c r="Y13" s="20">
        <v>0.27335158529607001</v>
      </c>
      <c r="Z13" s="20">
        <v>0.28870797214301203</v>
      </c>
      <c r="AA13" s="20"/>
      <c r="AB13" s="20">
        <v>0.34404917526289702</v>
      </c>
      <c r="AC13" s="20">
        <v>0.31966237279299398</v>
      </c>
      <c r="AD13" s="20">
        <v>0.25873796018766698</v>
      </c>
      <c r="AE13" s="20"/>
      <c r="AF13" s="20">
        <v>0.33118677877163699</v>
      </c>
      <c r="AG13" s="20">
        <v>0.292567989084</v>
      </c>
      <c r="AH13" s="20">
        <v>0.177339145173291</v>
      </c>
      <c r="AI13" s="20">
        <v>0.32870316869815203</v>
      </c>
      <c r="AJ13" s="20"/>
      <c r="AK13" s="20">
        <v>0.373397740489264</v>
      </c>
      <c r="AL13" s="20">
        <v>0.29584123662656597</v>
      </c>
      <c r="AM13" s="20">
        <v>0.24678446812193799</v>
      </c>
      <c r="AN13" s="20">
        <v>0.32825362685333798</v>
      </c>
      <c r="AO13" s="20"/>
      <c r="AP13" s="20">
        <v>0.35408700618771599</v>
      </c>
      <c r="AQ13" s="20">
        <v>0.324599341651442</v>
      </c>
      <c r="AR13" s="20">
        <v>0.30614247097217301</v>
      </c>
      <c r="AS13" s="20"/>
      <c r="AT13" s="20">
        <v>0.38813148918811002</v>
      </c>
      <c r="AU13" s="20">
        <v>0.28084475034655199</v>
      </c>
      <c r="AV13" s="20">
        <v>0.31225680771273201</v>
      </c>
      <c r="AW13" s="20"/>
      <c r="AX13" s="20">
        <v>0.35842855481256403</v>
      </c>
      <c r="AY13" s="20">
        <v>0.31685561042642901</v>
      </c>
      <c r="AZ13" s="20">
        <v>0.29325007645044698</v>
      </c>
      <c r="BA13" s="20"/>
      <c r="BB13" s="20">
        <v>0.25244210518033999</v>
      </c>
      <c r="BC13" s="20">
        <v>0.287478386200966</v>
      </c>
      <c r="BD13" s="20"/>
      <c r="BE13" s="20">
        <v>0.32494234882544198</v>
      </c>
      <c r="BF13" s="20">
        <v>0.27995663741397098</v>
      </c>
      <c r="BG13" s="20"/>
      <c r="BH13" s="20">
        <v>0.33472152194413501</v>
      </c>
      <c r="BI13" s="20">
        <v>0.30190789015062203</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0.208421910886255</v>
      </c>
      <c r="D9" s="14">
        <v>0.230891075220023</v>
      </c>
      <c r="E9" s="14">
        <v>0.18980736655717301</v>
      </c>
      <c r="F9" s="14"/>
      <c r="G9" s="14">
        <v>9.60828878604921E-2</v>
      </c>
      <c r="H9" s="14">
        <v>0.16562945093068401</v>
      </c>
      <c r="I9" s="14">
        <v>0.194151102035621</v>
      </c>
      <c r="J9" s="14">
        <v>0.29493039733507598</v>
      </c>
      <c r="K9" s="14">
        <v>0.25806558515384498</v>
      </c>
      <c r="L9" s="14">
        <v>0.23296029060030499</v>
      </c>
      <c r="M9" s="14"/>
      <c r="N9" s="14">
        <v>0.201998253485796</v>
      </c>
      <c r="O9" s="14">
        <v>0.20971743842920501</v>
      </c>
      <c r="P9" s="14"/>
      <c r="Q9" s="14">
        <v>8.8400798226094202E-2</v>
      </c>
      <c r="R9" s="14">
        <v>0.28794996978293003</v>
      </c>
      <c r="S9" s="14">
        <v>0.18431419028849499</v>
      </c>
      <c r="T9" s="14">
        <v>0.174694512611487</v>
      </c>
      <c r="U9" s="14">
        <v>0.32502735967128799</v>
      </c>
      <c r="V9" s="14">
        <v>0.19128509806939201</v>
      </c>
      <c r="W9" s="14">
        <v>0.18791838941866401</v>
      </c>
      <c r="X9" s="14">
        <v>0.241560248124355</v>
      </c>
      <c r="Y9" s="14">
        <v>0.16467344727296199</v>
      </c>
      <c r="Z9" s="14">
        <v>0.19388608533811699</v>
      </c>
      <c r="AA9" s="14"/>
      <c r="AB9" s="14">
        <v>0.17099180073604101</v>
      </c>
      <c r="AC9" s="14">
        <v>0.16211581970737901</v>
      </c>
      <c r="AD9" s="14">
        <v>0.25342731936990698</v>
      </c>
      <c r="AE9" s="14"/>
      <c r="AF9" s="14">
        <v>0.152317969096676</v>
      </c>
      <c r="AG9" s="14">
        <v>0.24492811948043799</v>
      </c>
      <c r="AH9" s="14">
        <v>0.24009909447667399</v>
      </c>
      <c r="AI9" s="14">
        <v>0.26879614857471001</v>
      </c>
      <c r="AJ9" s="14"/>
      <c r="AK9" s="14">
        <v>0.15707059900074499</v>
      </c>
      <c r="AL9" s="14">
        <v>0.26800884297198702</v>
      </c>
      <c r="AM9" s="14">
        <v>0.22783626729222001</v>
      </c>
      <c r="AN9" s="14">
        <v>0.169925395595761</v>
      </c>
      <c r="AO9" s="14"/>
      <c r="AP9" s="14">
        <v>0.19421453444204001</v>
      </c>
      <c r="AQ9" s="14">
        <v>0.18381562708799301</v>
      </c>
      <c r="AR9" s="14">
        <v>0.24651842002517299</v>
      </c>
      <c r="AS9" s="14"/>
      <c r="AT9" s="14">
        <v>0.212422268639052</v>
      </c>
      <c r="AU9" s="14">
        <v>0.19577435018739001</v>
      </c>
      <c r="AV9" s="14">
        <v>0.28179033292140099</v>
      </c>
      <c r="AW9" s="14"/>
      <c r="AX9" s="14">
        <v>0.23387903399832299</v>
      </c>
      <c r="AY9" s="14">
        <v>0.20000417067426801</v>
      </c>
      <c r="AZ9" s="14">
        <v>0.22377474816895801</v>
      </c>
      <c r="BA9" s="14"/>
      <c r="BB9" s="14">
        <v>0.19120197042081699</v>
      </c>
      <c r="BC9" s="14">
        <v>0.19013936763984299</v>
      </c>
      <c r="BD9" s="14"/>
      <c r="BE9" s="14">
        <v>0.19022730200447499</v>
      </c>
      <c r="BF9" s="14">
        <v>0.24146206569974299</v>
      </c>
      <c r="BG9" s="14"/>
      <c r="BH9" s="14">
        <v>0.21455273831956401</v>
      </c>
      <c r="BI9" s="14">
        <v>0.20674152467207599</v>
      </c>
    </row>
    <row r="10" spans="2:61" x14ac:dyDescent="0.35">
      <c r="B10" s="15" t="s">
        <v>176</v>
      </c>
      <c r="C10" s="14">
        <v>0.15926883086493299</v>
      </c>
      <c r="D10" s="14">
        <v>0.18343716957079401</v>
      </c>
      <c r="E10" s="14">
        <v>0.13875298806876099</v>
      </c>
      <c r="F10" s="14"/>
      <c r="G10" s="14">
        <v>0.153196418675866</v>
      </c>
      <c r="H10" s="14">
        <v>0.13403658380324701</v>
      </c>
      <c r="I10" s="14">
        <v>0.17417091656324199</v>
      </c>
      <c r="J10" s="14">
        <v>0.17051444230091101</v>
      </c>
      <c r="K10" s="14">
        <v>0.182331850846053</v>
      </c>
      <c r="L10" s="14">
        <v>0.14583553544870001</v>
      </c>
      <c r="M10" s="14"/>
      <c r="N10" s="14">
        <v>0.17950496142960601</v>
      </c>
      <c r="O10" s="14">
        <v>0.155187594448528</v>
      </c>
      <c r="P10" s="14"/>
      <c r="Q10" s="14">
        <v>0.12950057333146101</v>
      </c>
      <c r="R10" s="14">
        <v>0.143367891631482</v>
      </c>
      <c r="S10" s="14">
        <v>0.187542998384433</v>
      </c>
      <c r="T10" s="14">
        <v>0.18770809545300299</v>
      </c>
      <c r="U10" s="14">
        <v>0.13079239564466799</v>
      </c>
      <c r="V10" s="14">
        <v>0.15391606571028199</v>
      </c>
      <c r="W10" s="14">
        <v>0.22749202733120799</v>
      </c>
      <c r="X10" s="14">
        <v>0.14959077158148301</v>
      </c>
      <c r="Y10" s="14">
        <v>0.14542300709658099</v>
      </c>
      <c r="Z10" s="14">
        <v>0.15462212459067501</v>
      </c>
      <c r="AA10" s="14"/>
      <c r="AB10" s="14">
        <v>0.113663916731643</v>
      </c>
      <c r="AC10" s="14">
        <v>0.17384901285655799</v>
      </c>
      <c r="AD10" s="14">
        <v>0.176785090962328</v>
      </c>
      <c r="AE10" s="14"/>
      <c r="AF10" s="14">
        <v>0.14763566309909101</v>
      </c>
      <c r="AG10" s="14">
        <v>0.17372517717018601</v>
      </c>
      <c r="AH10" s="14">
        <v>8.9931988357736498E-2</v>
      </c>
      <c r="AI10" s="14">
        <v>0.18519113597794001</v>
      </c>
      <c r="AJ10" s="14"/>
      <c r="AK10" s="14">
        <v>0.14879148725093799</v>
      </c>
      <c r="AL10" s="14">
        <v>0.16175316625533301</v>
      </c>
      <c r="AM10" s="14">
        <v>0.20080894026846599</v>
      </c>
      <c r="AN10" s="14">
        <v>0.17683730381070101</v>
      </c>
      <c r="AO10" s="14"/>
      <c r="AP10" s="14">
        <v>0.118565799312205</v>
      </c>
      <c r="AQ10" s="14">
        <v>0.16091733300602701</v>
      </c>
      <c r="AR10" s="14">
        <v>0.16196692624054099</v>
      </c>
      <c r="AS10" s="14"/>
      <c r="AT10" s="14">
        <v>0.148522848062593</v>
      </c>
      <c r="AU10" s="14">
        <v>0.16680847445618999</v>
      </c>
      <c r="AV10" s="14">
        <v>0.149094556269355</v>
      </c>
      <c r="AW10" s="14"/>
      <c r="AX10" s="14">
        <v>0.120158627578352</v>
      </c>
      <c r="AY10" s="14">
        <v>0.163101221558305</v>
      </c>
      <c r="AZ10" s="14">
        <v>0.16749321188290001</v>
      </c>
      <c r="BA10" s="14"/>
      <c r="BB10" s="14">
        <v>0.13309300401208901</v>
      </c>
      <c r="BC10" s="14">
        <v>0.17997444470974699</v>
      </c>
      <c r="BD10" s="14"/>
      <c r="BE10" s="14">
        <v>0.15994593528369799</v>
      </c>
      <c r="BF10" s="14">
        <v>0.15803925594159801</v>
      </c>
      <c r="BG10" s="14"/>
      <c r="BH10" s="14">
        <v>0.159020624198212</v>
      </c>
      <c r="BI10" s="14">
        <v>0.15933686133317901</v>
      </c>
    </row>
    <row r="11" spans="2:61" x14ac:dyDescent="0.35">
      <c r="B11" s="15" t="s">
        <v>177</v>
      </c>
      <c r="C11" s="14">
        <v>0.18236903865044199</v>
      </c>
      <c r="D11" s="14">
        <v>0.17157265718822901</v>
      </c>
      <c r="E11" s="14">
        <v>0.19346157602511799</v>
      </c>
      <c r="F11" s="14"/>
      <c r="G11" s="14">
        <v>0.14926668653140099</v>
      </c>
      <c r="H11" s="14">
        <v>0.14108979669924801</v>
      </c>
      <c r="I11" s="14">
        <v>0.15699072440427</v>
      </c>
      <c r="J11" s="14">
        <v>0.17647748426013701</v>
      </c>
      <c r="K11" s="14">
        <v>0.211782190961749</v>
      </c>
      <c r="L11" s="14">
        <v>0.26655908475465601</v>
      </c>
      <c r="M11" s="14"/>
      <c r="N11" s="14">
        <v>0.22429937154133001</v>
      </c>
      <c r="O11" s="14">
        <v>0.17391250092454899</v>
      </c>
      <c r="P11" s="14"/>
      <c r="Q11" s="14">
        <v>0.15089591520856799</v>
      </c>
      <c r="R11" s="14">
        <v>0.13131779401499799</v>
      </c>
      <c r="S11" s="14">
        <v>0.11242120957370901</v>
      </c>
      <c r="T11" s="14">
        <v>9.5596146342667401E-2</v>
      </c>
      <c r="U11" s="14">
        <v>0.107893701535783</v>
      </c>
      <c r="V11" s="14">
        <v>0.17250485785196901</v>
      </c>
      <c r="W11" s="14">
        <v>0.23291493511691899</v>
      </c>
      <c r="X11" s="14">
        <v>0.23530823160131401</v>
      </c>
      <c r="Y11" s="14">
        <v>0.24207182545172401</v>
      </c>
      <c r="Z11" s="14">
        <v>0.24118164764740699</v>
      </c>
      <c r="AA11" s="14"/>
      <c r="AB11" s="14">
        <v>0.21719771189540099</v>
      </c>
      <c r="AC11" s="14">
        <v>0.17402421053856701</v>
      </c>
      <c r="AD11" s="14">
        <v>0.16632605887230101</v>
      </c>
      <c r="AE11" s="14"/>
      <c r="AF11" s="14">
        <v>0.20246425185428699</v>
      </c>
      <c r="AG11" s="14">
        <v>0.17467637491336399</v>
      </c>
      <c r="AH11" s="14">
        <v>0.13348722896940099</v>
      </c>
      <c r="AI11" s="14">
        <v>0.147461720276892</v>
      </c>
      <c r="AJ11" s="14"/>
      <c r="AK11" s="14">
        <v>0.18011003828910199</v>
      </c>
      <c r="AL11" s="14">
        <v>0.13837654986324999</v>
      </c>
      <c r="AM11" s="14">
        <v>0.20090873824585001</v>
      </c>
      <c r="AN11" s="14">
        <v>0.15208706109708001</v>
      </c>
      <c r="AO11" s="14"/>
      <c r="AP11" s="14">
        <v>0.15806919542636499</v>
      </c>
      <c r="AQ11" s="14">
        <v>0.189917063202586</v>
      </c>
      <c r="AR11" s="14">
        <v>0.164607163659025</v>
      </c>
      <c r="AS11" s="14"/>
      <c r="AT11" s="14">
        <v>0.148917931759392</v>
      </c>
      <c r="AU11" s="14">
        <v>0.18335267008425599</v>
      </c>
      <c r="AV11" s="14">
        <v>0.17816001859324701</v>
      </c>
      <c r="AW11" s="14"/>
      <c r="AX11" s="14">
        <v>0.117380872408578</v>
      </c>
      <c r="AY11" s="14">
        <v>0.20845769311847201</v>
      </c>
      <c r="AZ11" s="14">
        <v>0.16034378163247801</v>
      </c>
      <c r="BA11" s="14"/>
      <c r="BB11" s="14">
        <v>0.20450704283807999</v>
      </c>
      <c r="BC11" s="14">
        <v>0.209588622081678</v>
      </c>
      <c r="BD11" s="14"/>
      <c r="BE11" s="14">
        <v>0.17088372268332799</v>
      </c>
      <c r="BF11" s="14">
        <v>0.20322558028323801</v>
      </c>
      <c r="BG11" s="14"/>
      <c r="BH11" s="14">
        <v>0.16417760854428901</v>
      </c>
      <c r="BI11" s="14">
        <v>0.18735509129979699</v>
      </c>
    </row>
    <row r="12" spans="2:61" x14ac:dyDescent="0.35">
      <c r="B12" s="15" t="s">
        <v>178</v>
      </c>
      <c r="C12" s="14">
        <v>0.218263835971656</v>
      </c>
      <c r="D12" s="14">
        <v>0.22627674341755699</v>
      </c>
      <c r="E12" s="14">
        <v>0.20715438653540799</v>
      </c>
      <c r="F12" s="14"/>
      <c r="G12" s="14">
        <v>0.31918435797615702</v>
      </c>
      <c r="H12" s="14">
        <v>0.23783168516532399</v>
      </c>
      <c r="I12" s="14">
        <v>0.25311009464281697</v>
      </c>
      <c r="J12" s="14">
        <v>0.152524138936418</v>
      </c>
      <c r="K12" s="14">
        <v>0.15319275681595801</v>
      </c>
      <c r="L12" s="14">
        <v>0.19627361965568099</v>
      </c>
      <c r="M12" s="14"/>
      <c r="N12" s="14">
        <v>0.213545417103918</v>
      </c>
      <c r="O12" s="14">
        <v>0.21921544986094799</v>
      </c>
      <c r="P12" s="14"/>
      <c r="Q12" s="14">
        <v>0.19627922264235201</v>
      </c>
      <c r="R12" s="14">
        <v>0.190844745045814</v>
      </c>
      <c r="S12" s="14">
        <v>0.22222115362980899</v>
      </c>
      <c r="T12" s="14">
        <v>0.33105085772388698</v>
      </c>
      <c r="U12" s="14">
        <v>0.25479751234225001</v>
      </c>
      <c r="V12" s="14">
        <v>0.216115926182021</v>
      </c>
      <c r="W12" s="14">
        <v>0.15810136396105501</v>
      </c>
      <c r="X12" s="14">
        <v>0.23321670072078399</v>
      </c>
      <c r="Y12" s="14">
        <v>0.24797878529689699</v>
      </c>
      <c r="Z12" s="14">
        <v>0.16614039567630001</v>
      </c>
      <c r="AA12" s="14"/>
      <c r="AB12" s="14">
        <v>0.25051394544304501</v>
      </c>
      <c r="AC12" s="14">
        <v>0.25236007007641797</v>
      </c>
      <c r="AD12" s="14">
        <v>0.185600104606469</v>
      </c>
      <c r="AE12" s="14"/>
      <c r="AF12" s="14">
        <v>0.241513152370574</v>
      </c>
      <c r="AG12" s="14">
        <v>0.19158366521641901</v>
      </c>
      <c r="AH12" s="14">
        <v>0.28183807998662003</v>
      </c>
      <c r="AI12" s="14">
        <v>0.21099208927507199</v>
      </c>
      <c r="AJ12" s="14"/>
      <c r="AK12" s="14">
        <v>0.21348389291721001</v>
      </c>
      <c r="AL12" s="14">
        <v>0.212265441198806</v>
      </c>
      <c r="AM12" s="14">
        <v>0.229047936084042</v>
      </c>
      <c r="AN12" s="14">
        <v>0.33530035672978498</v>
      </c>
      <c r="AO12" s="14"/>
      <c r="AP12" s="14">
        <v>0.21655951213720101</v>
      </c>
      <c r="AQ12" s="14">
        <v>0.26959595394629998</v>
      </c>
      <c r="AR12" s="14">
        <v>0.18308771141666699</v>
      </c>
      <c r="AS12" s="14"/>
      <c r="AT12" s="14">
        <v>0.233409642863387</v>
      </c>
      <c r="AU12" s="14">
        <v>0.23009652892470001</v>
      </c>
      <c r="AV12" s="14">
        <v>0.14897836369616599</v>
      </c>
      <c r="AW12" s="14"/>
      <c r="AX12" s="14">
        <v>0.24810814113955701</v>
      </c>
      <c r="AY12" s="14">
        <v>0.20138948689156899</v>
      </c>
      <c r="AZ12" s="14">
        <v>0.222046469572248</v>
      </c>
      <c r="BA12" s="14"/>
      <c r="BB12" s="14">
        <v>0.30003343383866199</v>
      </c>
      <c r="BC12" s="14">
        <v>0.220141385271971</v>
      </c>
      <c r="BD12" s="14"/>
      <c r="BE12" s="14">
        <v>0.23400990808413599</v>
      </c>
      <c r="BF12" s="14">
        <v>0.18967005505110701</v>
      </c>
      <c r="BG12" s="14"/>
      <c r="BH12" s="14">
        <v>0.19231604734749699</v>
      </c>
      <c r="BI12" s="14">
        <v>0.22537581339505899</v>
      </c>
    </row>
    <row r="13" spans="2:61" x14ac:dyDescent="0.35">
      <c r="B13" s="15" t="s">
        <v>113</v>
      </c>
      <c r="C13" s="20">
        <v>0.231676383626714</v>
      </c>
      <c r="D13" s="20">
        <v>0.187822354603398</v>
      </c>
      <c r="E13" s="20">
        <v>0.27082368281354202</v>
      </c>
      <c r="F13" s="20"/>
      <c r="G13" s="20">
        <v>0.28226964895608397</v>
      </c>
      <c r="H13" s="20">
        <v>0.32141248340149697</v>
      </c>
      <c r="I13" s="20">
        <v>0.22157716235404901</v>
      </c>
      <c r="J13" s="20">
        <v>0.205553537167457</v>
      </c>
      <c r="K13" s="20">
        <v>0.19462761622239499</v>
      </c>
      <c r="L13" s="20">
        <v>0.15837146954065801</v>
      </c>
      <c r="M13" s="20"/>
      <c r="N13" s="20">
        <v>0.18065199643935101</v>
      </c>
      <c r="O13" s="20">
        <v>0.24196701633677101</v>
      </c>
      <c r="P13" s="20"/>
      <c r="Q13" s="20">
        <v>0.43492349059152502</v>
      </c>
      <c r="R13" s="20">
        <v>0.24651959952477601</v>
      </c>
      <c r="S13" s="20">
        <v>0.29350044812355403</v>
      </c>
      <c r="T13" s="20">
        <v>0.21095038786895501</v>
      </c>
      <c r="U13" s="20">
        <v>0.18148903080601</v>
      </c>
      <c r="V13" s="20">
        <v>0.266178052186336</v>
      </c>
      <c r="W13" s="20">
        <v>0.193573284172154</v>
      </c>
      <c r="X13" s="20">
        <v>0.14032404797206399</v>
      </c>
      <c r="Y13" s="20">
        <v>0.199852934881836</v>
      </c>
      <c r="Z13" s="20">
        <v>0.244169746747501</v>
      </c>
      <c r="AA13" s="20"/>
      <c r="AB13" s="20">
        <v>0.24763262519387</v>
      </c>
      <c r="AC13" s="20">
        <v>0.23765088682107799</v>
      </c>
      <c r="AD13" s="20">
        <v>0.21786142618899501</v>
      </c>
      <c r="AE13" s="20"/>
      <c r="AF13" s="20">
        <v>0.25606896357937198</v>
      </c>
      <c r="AG13" s="20">
        <v>0.21508666321959299</v>
      </c>
      <c r="AH13" s="20">
        <v>0.25464360820956899</v>
      </c>
      <c r="AI13" s="20">
        <v>0.18755890589538701</v>
      </c>
      <c r="AJ13" s="20"/>
      <c r="AK13" s="20">
        <v>0.30054398254200498</v>
      </c>
      <c r="AL13" s="20">
        <v>0.21959599971062399</v>
      </c>
      <c r="AM13" s="20">
        <v>0.14139811810942199</v>
      </c>
      <c r="AN13" s="20">
        <v>0.16584988276667401</v>
      </c>
      <c r="AO13" s="20"/>
      <c r="AP13" s="20">
        <v>0.312590958682188</v>
      </c>
      <c r="AQ13" s="20">
        <v>0.195754022757093</v>
      </c>
      <c r="AR13" s="20">
        <v>0.243819778658594</v>
      </c>
      <c r="AS13" s="20"/>
      <c r="AT13" s="20">
        <v>0.25672730867557603</v>
      </c>
      <c r="AU13" s="20">
        <v>0.22396797634746299</v>
      </c>
      <c r="AV13" s="20">
        <v>0.24197672851983101</v>
      </c>
      <c r="AW13" s="20"/>
      <c r="AX13" s="20">
        <v>0.28047332487519</v>
      </c>
      <c r="AY13" s="20">
        <v>0.22704742775738601</v>
      </c>
      <c r="AZ13" s="20">
        <v>0.22634178874341601</v>
      </c>
      <c r="BA13" s="20"/>
      <c r="BB13" s="20">
        <v>0.17116454889035199</v>
      </c>
      <c r="BC13" s="20">
        <v>0.20015618029676099</v>
      </c>
      <c r="BD13" s="20"/>
      <c r="BE13" s="20">
        <v>0.244933131944364</v>
      </c>
      <c r="BF13" s="20">
        <v>0.20760304302431301</v>
      </c>
      <c r="BG13" s="20"/>
      <c r="BH13" s="20">
        <v>0.26993298159043799</v>
      </c>
      <c r="BI13" s="20">
        <v>0.22119070929988999</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0.22738343829646901</v>
      </c>
      <c r="D9" s="14">
        <v>0.265951711926455</v>
      </c>
      <c r="E9" s="14">
        <v>0.19444023952523201</v>
      </c>
      <c r="F9" s="14"/>
      <c r="G9" s="14">
        <v>0.14836272102266801</v>
      </c>
      <c r="H9" s="14">
        <v>0.184353936772889</v>
      </c>
      <c r="I9" s="14">
        <v>0.27418637118725497</v>
      </c>
      <c r="J9" s="14">
        <v>0.29161437516746802</v>
      </c>
      <c r="K9" s="14">
        <v>0.232567156346288</v>
      </c>
      <c r="L9" s="14">
        <v>0.21331128217784401</v>
      </c>
      <c r="M9" s="14"/>
      <c r="N9" s="14">
        <v>0.217758024074688</v>
      </c>
      <c r="O9" s="14">
        <v>0.22932469830758501</v>
      </c>
      <c r="P9" s="14"/>
      <c r="Q9" s="14">
        <v>0.20711542768305799</v>
      </c>
      <c r="R9" s="14">
        <v>0.24731255927250101</v>
      </c>
      <c r="S9" s="14">
        <v>0.232774673510319</v>
      </c>
      <c r="T9" s="14">
        <v>0.17390079687714999</v>
      </c>
      <c r="U9" s="14">
        <v>0.37168282627499799</v>
      </c>
      <c r="V9" s="14">
        <v>0.226195022521363</v>
      </c>
      <c r="W9" s="14">
        <v>0.215188757681959</v>
      </c>
      <c r="X9" s="14">
        <v>0.28098284180581501</v>
      </c>
      <c r="Y9" s="14">
        <v>0.18673250712304801</v>
      </c>
      <c r="Z9" s="14">
        <v>0.17034852712561499</v>
      </c>
      <c r="AA9" s="14"/>
      <c r="AB9" s="14">
        <v>0.20336209243248701</v>
      </c>
      <c r="AC9" s="14">
        <v>0.181734077826606</v>
      </c>
      <c r="AD9" s="14">
        <v>0.28833760818385201</v>
      </c>
      <c r="AE9" s="14"/>
      <c r="AF9" s="14">
        <v>0.218540530556595</v>
      </c>
      <c r="AG9" s="14">
        <v>0.22823072255987201</v>
      </c>
      <c r="AH9" s="14">
        <v>0.18223704550146799</v>
      </c>
      <c r="AI9" s="14">
        <v>0.273917577406464</v>
      </c>
      <c r="AJ9" s="14"/>
      <c r="AK9" s="14">
        <v>0.22301168206618299</v>
      </c>
      <c r="AL9" s="14">
        <v>0.25613896164863897</v>
      </c>
      <c r="AM9" s="14">
        <v>0.25823698335249201</v>
      </c>
      <c r="AN9" s="14">
        <v>8.7013610170906294E-2</v>
      </c>
      <c r="AO9" s="14"/>
      <c r="AP9" s="14">
        <v>0.23564600051936599</v>
      </c>
      <c r="AQ9" s="14">
        <v>0.22799208432434201</v>
      </c>
      <c r="AR9" s="14">
        <v>0.24941298027964401</v>
      </c>
      <c r="AS9" s="14"/>
      <c r="AT9" s="14">
        <v>0.22879863361347699</v>
      </c>
      <c r="AU9" s="14">
        <v>0.21337280892132901</v>
      </c>
      <c r="AV9" s="14">
        <v>0.32285557034273599</v>
      </c>
      <c r="AW9" s="14"/>
      <c r="AX9" s="14">
        <v>0.27887233841970199</v>
      </c>
      <c r="AY9" s="14">
        <v>0.22061732398752901</v>
      </c>
      <c r="AZ9" s="14">
        <v>0.22722341632572099</v>
      </c>
      <c r="BA9" s="14"/>
      <c r="BB9" s="14">
        <v>0.20597959864923901</v>
      </c>
      <c r="BC9" s="14">
        <v>0.213020823660547</v>
      </c>
      <c r="BD9" s="14"/>
      <c r="BE9" s="14">
        <v>0.22465433551066399</v>
      </c>
      <c r="BF9" s="14">
        <v>0.23233930072422601</v>
      </c>
      <c r="BG9" s="14"/>
      <c r="BH9" s="14">
        <v>0.219948419042268</v>
      </c>
      <c r="BI9" s="14">
        <v>0.22942128783518601</v>
      </c>
    </row>
    <row r="10" spans="2:61" x14ac:dyDescent="0.35">
      <c r="B10" s="15" t="s">
        <v>176</v>
      </c>
      <c r="C10" s="14">
        <v>0.190411177406833</v>
      </c>
      <c r="D10" s="14">
        <v>0.209304595916118</v>
      </c>
      <c r="E10" s="14">
        <v>0.17283574068406499</v>
      </c>
      <c r="F10" s="14"/>
      <c r="G10" s="14">
        <v>0.21136219404723</v>
      </c>
      <c r="H10" s="14">
        <v>0.18231483933512199</v>
      </c>
      <c r="I10" s="14">
        <v>0.190538122261037</v>
      </c>
      <c r="J10" s="14">
        <v>0.223823080241452</v>
      </c>
      <c r="K10" s="14">
        <v>0.18960934936625301</v>
      </c>
      <c r="L10" s="14">
        <v>0.15095283853870001</v>
      </c>
      <c r="M10" s="14"/>
      <c r="N10" s="14">
        <v>0.200991619061516</v>
      </c>
      <c r="O10" s="14">
        <v>0.18827730682101501</v>
      </c>
      <c r="P10" s="14"/>
      <c r="Q10" s="14">
        <v>0.153297552221729</v>
      </c>
      <c r="R10" s="14">
        <v>0.17477300931189199</v>
      </c>
      <c r="S10" s="14">
        <v>0.25439502392915903</v>
      </c>
      <c r="T10" s="14">
        <v>0.22726669793946999</v>
      </c>
      <c r="U10" s="14">
        <v>0.14691540061536101</v>
      </c>
      <c r="V10" s="14">
        <v>0.218305366514327</v>
      </c>
      <c r="W10" s="14">
        <v>0.232686377752546</v>
      </c>
      <c r="X10" s="14">
        <v>0.17591390425688</v>
      </c>
      <c r="Y10" s="14">
        <v>0.17412817782728701</v>
      </c>
      <c r="Z10" s="14">
        <v>0.107576109759226</v>
      </c>
      <c r="AA10" s="14"/>
      <c r="AB10" s="14">
        <v>0.167040945020589</v>
      </c>
      <c r="AC10" s="14">
        <v>0.22517504203651001</v>
      </c>
      <c r="AD10" s="14">
        <v>0.192601983417753</v>
      </c>
      <c r="AE10" s="14"/>
      <c r="AF10" s="14">
        <v>0.179947127597889</v>
      </c>
      <c r="AG10" s="14">
        <v>0.19758873401993801</v>
      </c>
      <c r="AH10" s="14">
        <v>0.26533172020843498</v>
      </c>
      <c r="AI10" s="14">
        <v>0.192536019495327</v>
      </c>
      <c r="AJ10" s="14"/>
      <c r="AK10" s="14">
        <v>0.184550053110349</v>
      </c>
      <c r="AL10" s="14">
        <v>0.20322967092852301</v>
      </c>
      <c r="AM10" s="14">
        <v>0.191170062107335</v>
      </c>
      <c r="AN10" s="14">
        <v>0.26613278681184399</v>
      </c>
      <c r="AO10" s="14"/>
      <c r="AP10" s="14">
        <v>0.150764010986733</v>
      </c>
      <c r="AQ10" s="14">
        <v>0.21085175233759201</v>
      </c>
      <c r="AR10" s="14">
        <v>0.179884991956407</v>
      </c>
      <c r="AS10" s="14"/>
      <c r="AT10" s="14">
        <v>0.180776330774154</v>
      </c>
      <c r="AU10" s="14">
        <v>0.20725872930887501</v>
      </c>
      <c r="AV10" s="14">
        <v>0.16753167700243299</v>
      </c>
      <c r="AW10" s="14"/>
      <c r="AX10" s="14">
        <v>0.205536739093618</v>
      </c>
      <c r="AY10" s="14">
        <v>0.18035822209583299</v>
      </c>
      <c r="AZ10" s="14">
        <v>0.199221392175186</v>
      </c>
      <c r="BA10" s="14"/>
      <c r="BB10" s="14">
        <v>0.17890864745121601</v>
      </c>
      <c r="BC10" s="14">
        <v>0.17079483166692799</v>
      </c>
      <c r="BD10" s="14"/>
      <c r="BE10" s="14">
        <v>0.19879164304538399</v>
      </c>
      <c r="BF10" s="14">
        <v>0.17519282982344</v>
      </c>
      <c r="BG10" s="14"/>
      <c r="BH10" s="14">
        <v>0.16380231144575499</v>
      </c>
      <c r="BI10" s="14">
        <v>0.197704348193702</v>
      </c>
    </row>
    <row r="11" spans="2:61" x14ac:dyDescent="0.35">
      <c r="B11" s="15" t="s">
        <v>177</v>
      </c>
      <c r="C11" s="14">
        <v>0.18937925720808699</v>
      </c>
      <c r="D11" s="14">
        <v>0.17325983115876201</v>
      </c>
      <c r="E11" s="14">
        <v>0.205310433098848</v>
      </c>
      <c r="F11" s="14"/>
      <c r="G11" s="14">
        <v>0.14765072024671499</v>
      </c>
      <c r="H11" s="14">
        <v>0.15552972678364099</v>
      </c>
      <c r="I11" s="14">
        <v>0.137776313904799</v>
      </c>
      <c r="J11" s="14">
        <v>0.18870375436834799</v>
      </c>
      <c r="K11" s="14">
        <v>0.25795831637543398</v>
      </c>
      <c r="L11" s="14">
        <v>0.266036107825873</v>
      </c>
      <c r="M11" s="14"/>
      <c r="N11" s="14">
        <v>0.243876383066879</v>
      </c>
      <c r="O11" s="14">
        <v>0.17838824022816299</v>
      </c>
      <c r="P11" s="14"/>
      <c r="Q11" s="14">
        <v>0.138642765037853</v>
      </c>
      <c r="R11" s="14">
        <v>0.16430049602256799</v>
      </c>
      <c r="S11" s="14">
        <v>9.9446417530220294E-2</v>
      </c>
      <c r="T11" s="14">
        <v>0.24583618136511201</v>
      </c>
      <c r="U11" s="14">
        <v>0.18260626308927599</v>
      </c>
      <c r="V11" s="14">
        <v>0.18099154715878901</v>
      </c>
      <c r="W11" s="14">
        <v>0.23923233829649701</v>
      </c>
      <c r="X11" s="14">
        <v>0.21218255803719299</v>
      </c>
      <c r="Y11" s="14">
        <v>0.21812819742028</v>
      </c>
      <c r="Z11" s="14">
        <v>0.177344869428296</v>
      </c>
      <c r="AA11" s="14"/>
      <c r="AB11" s="14">
        <v>0.192934422853068</v>
      </c>
      <c r="AC11" s="14">
        <v>0.20570464340716599</v>
      </c>
      <c r="AD11" s="14">
        <v>0.15758038625503601</v>
      </c>
      <c r="AE11" s="14"/>
      <c r="AF11" s="14">
        <v>0.19841379282062499</v>
      </c>
      <c r="AG11" s="14">
        <v>0.17502225545389699</v>
      </c>
      <c r="AH11" s="14">
        <v>0.17842866055648299</v>
      </c>
      <c r="AI11" s="14">
        <v>0.17435144295257199</v>
      </c>
      <c r="AJ11" s="14"/>
      <c r="AK11" s="14">
        <v>0.16366520340976301</v>
      </c>
      <c r="AL11" s="14">
        <v>0.14855454962554701</v>
      </c>
      <c r="AM11" s="14">
        <v>0.22879862056919301</v>
      </c>
      <c r="AN11" s="14">
        <v>0.25255427717964202</v>
      </c>
      <c r="AO11" s="14"/>
      <c r="AP11" s="14">
        <v>0.169793242787251</v>
      </c>
      <c r="AQ11" s="14">
        <v>0.17783991210085601</v>
      </c>
      <c r="AR11" s="14">
        <v>0.18129437569101001</v>
      </c>
      <c r="AS11" s="14"/>
      <c r="AT11" s="14">
        <v>0.13141220270328799</v>
      </c>
      <c r="AU11" s="14">
        <v>0.192485517211688</v>
      </c>
      <c r="AV11" s="14">
        <v>0.17660819120584101</v>
      </c>
      <c r="AW11" s="14"/>
      <c r="AX11" s="14">
        <v>9.7813560921610296E-2</v>
      </c>
      <c r="AY11" s="14">
        <v>0.213158706380282</v>
      </c>
      <c r="AZ11" s="14">
        <v>0.16690536887982499</v>
      </c>
      <c r="BA11" s="14"/>
      <c r="BB11" s="14">
        <v>0.219587415040325</v>
      </c>
      <c r="BC11" s="14">
        <v>0.227054857749554</v>
      </c>
      <c r="BD11" s="14"/>
      <c r="BE11" s="14">
        <v>0.17076874438332801</v>
      </c>
      <c r="BF11" s="14">
        <v>0.22317466489636101</v>
      </c>
      <c r="BG11" s="14"/>
      <c r="BH11" s="14">
        <v>0.167586193240327</v>
      </c>
      <c r="BI11" s="14">
        <v>0.19535247447027701</v>
      </c>
    </row>
    <row r="12" spans="2:61" x14ac:dyDescent="0.35">
      <c r="B12" s="15" t="s">
        <v>178</v>
      </c>
      <c r="C12" s="14">
        <v>0.198555198024257</v>
      </c>
      <c r="D12" s="14">
        <v>0.19741953092735601</v>
      </c>
      <c r="E12" s="14">
        <v>0.197558776643073</v>
      </c>
      <c r="F12" s="14"/>
      <c r="G12" s="14">
        <v>0.26268370256541401</v>
      </c>
      <c r="H12" s="14">
        <v>0.20691535319557</v>
      </c>
      <c r="I12" s="14">
        <v>0.246818352864906</v>
      </c>
      <c r="J12" s="14">
        <v>0.15934454612364601</v>
      </c>
      <c r="K12" s="14">
        <v>0.115805042593308</v>
      </c>
      <c r="L12" s="14">
        <v>0.18891566364173101</v>
      </c>
      <c r="M12" s="14"/>
      <c r="N12" s="14">
        <v>0.19350882112009299</v>
      </c>
      <c r="O12" s="14">
        <v>0.19957295471081099</v>
      </c>
      <c r="P12" s="14"/>
      <c r="Q12" s="14">
        <v>0.18279525635195801</v>
      </c>
      <c r="R12" s="14">
        <v>0.17367381971529899</v>
      </c>
      <c r="S12" s="14">
        <v>0.20120798706669299</v>
      </c>
      <c r="T12" s="14">
        <v>0.21229946698753399</v>
      </c>
      <c r="U12" s="14">
        <v>8.9748963116762004E-2</v>
      </c>
      <c r="V12" s="14">
        <v>0.18431408029628801</v>
      </c>
      <c r="W12" s="14">
        <v>0.21346257082005199</v>
      </c>
      <c r="X12" s="14">
        <v>0.206919155141366</v>
      </c>
      <c r="Y12" s="14">
        <v>0.23398968612248</v>
      </c>
      <c r="Z12" s="14">
        <v>0.25346312031326801</v>
      </c>
      <c r="AA12" s="14"/>
      <c r="AB12" s="14">
        <v>0.212685002570728</v>
      </c>
      <c r="AC12" s="14">
        <v>0.219515319732321</v>
      </c>
      <c r="AD12" s="14">
        <v>0.17897988891066</v>
      </c>
      <c r="AE12" s="14"/>
      <c r="AF12" s="14">
        <v>0.20679093173209001</v>
      </c>
      <c r="AG12" s="14">
        <v>0.19667467733855201</v>
      </c>
      <c r="AH12" s="14">
        <v>0.20223593248476801</v>
      </c>
      <c r="AI12" s="14">
        <v>0.19007875457562301</v>
      </c>
      <c r="AJ12" s="14"/>
      <c r="AK12" s="14">
        <v>0.19864410471906599</v>
      </c>
      <c r="AL12" s="14">
        <v>0.19073381430932301</v>
      </c>
      <c r="AM12" s="14">
        <v>0.21474394943525901</v>
      </c>
      <c r="AN12" s="14">
        <v>0.23483314064722199</v>
      </c>
      <c r="AO12" s="14"/>
      <c r="AP12" s="14">
        <v>0.18716553509592701</v>
      </c>
      <c r="AQ12" s="14">
        <v>0.22215061609372699</v>
      </c>
      <c r="AR12" s="14">
        <v>0.186366211588609</v>
      </c>
      <c r="AS12" s="14"/>
      <c r="AT12" s="14">
        <v>0.24029206118336899</v>
      </c>
      <c r="AU12" s="14">
        <v>0.202206471370627</v>
      </c>
      <c r="AV12" s="14">
        <v>0.12726660131648701</v>
      </c>
      <c r="AW12" s="14"/>
      <c r="AX12" s="14">
        <v>0.16627990527998701</v>
      </c>
      <c r="AY12" s="14">
        <v>0.20600289370778699</v>
      </c>
      <c r="AZ12" s="14">
        <v>0.20703842500896599</v>
      </c>
      <c r="BA12" s="14"/>
      <c r="BB12" s="14">
        <v>0.27084903609865801</v>
      </c>
      <c r="BC12" s="14">
        <v>0.20596500340919299</v>
      </c>
      <c r="BD12" s="14"/>
      <c r="BE12" s="14">
        <v>0.20135537054163599</v>
      </c>
      <c r="BF12" s="14">
        <v>0.193470277865773</v>
      </c>
      <c r="BG12" s="14"/>
      <c r="BH12" s="14">
        <v>0.20277402487298499</v>
      </c>
      <c r="BI12" s="14">
        <v>0.19739886822151301</v>
      </c>
    </row>
    <row r="13" spans="2:61" x14ac:dyDescent="0.35">
      <c r="B13" s="15" t="s">
        <v>113</v>
      </c>
      <c r="C13" s="20">
        <v>0.194270929064353</v>
      </c>
      <c r="D13" s="20">
        <v>0.15406433007130901</v>
      </c>
      <c r="E13" s="20">
        <v>0.229854810048782</v>
      </c>
      <c r="F13" s="20"/>
      <c r="G13" s="20">
        <v>0.22994066211797201</v>
      </c>
      <c r="H13" s="20">
        <v>0.27088614391277899</v>
      </c>
      <c r="I13" s="20">
        <v>0.150680839782003</v>
      </c>
      <c r="J13" s="20">
        <v>0.136514244099086</v>
      </c>
      <c r="K13" s="20">
        <v>0.204060135318717</v>
      </c>
      <c r="L13" s="20">
        <v>0.180784107815853</v>
      </c>
      <c r="M13" s="20"/>
      <c r="N13" s="20">
        <v>0.14386515267682401</v>
      </c>
      <c r="O13" s="20">
        <v>0.204436799932427</v>
      </c>
      <c r="P13" s="20"/>
      <c r="Q13" s="20">
        <v>0.31814899870540198</v>
      </c>
      <c r="R13" s="20">
        <v>0.23994011567774001</v>
      </c>
      <c r="S13" s="20">
        <v>0.212175897963608</v>
      </c>
      <c r="T13" s="20">
        <v>0.14069685683073399</v>
      </c>
      <c r="U13" s="20">
        <v>0.209046546903603</v>
      </c>
      <c r="V13" s="20">
        <v>0.190193983509233</v>
      </c>
      <c r="W13" s="20">
        <v>9.9429955448946006E-2</v>
      </c>
      <c r="X13" s="20">
        <v>0.124001540758746</v>
      </c>
      <c r="Y13" s="20">
        <v>0.18702143150690501</v>
      </c>
      <c r="Z13" s="20">
        <v>0.29126737337359598</v>
      </c>
      <c r="AA13" s="20"/>
      <c r="AB13" s="20">
        <v>0.22397753712312701</v>
      </c>
      <c r="AC13" s="20">
        <v>0.16787091699739701</v>
      </c>
      <c r="AD13" s="20">
        <v>0.18250013323269901</v>
      </c>
      <c r="AE13" s="20"/>
      <c r="AF13" s="20">
        <v>0.1963076172928</v>
      </c>
      <c r="AG13" s="20">
        <v>0.20248361062774201</v>
      </c>
      <c r="AH13" s="20">
        <v>0.171766641248847</v>
      </c>
      <c r="AI13" s="20">
        <v>0.169116205570013</v>
      </c>
      <c r="AJ13" s="20"/>
      <c r="AK13" s="20">
        <v>0.23012895669463901</v>
      </c>
      <c r="AL13" s="20">
        <v>0.20134300348796799</v>
      </c>
      <c r="AM13" s="20">
        <v>0.10705038453572099</v>
      </c>
      <c r="AN13" s="20">
        <v>0.159466185190385</v>
      </c>
      <c r="AO13" s="20"/>
      <c r="AP13" s="20">
        <v>0.25663121061072303</v>
      </c>
      <c r="AQ13" s="20">
        <v>0.161165635143484</v>
      </c>
      <c r="AR13" s="20">
        <v>0.20304144048433001</v>
      </c>
      <c r="AS13" s="20"/>
      <c r="AT13" s="20">
        <v>0.218720771725712</v>
      </c>
      <c r="AU13" s="20">
        <v>0.18467647318748101</v>
      </c>
      <c r="AV13" s="20">
        <v>0.20573796013250301</v>
      </c>
      <c r="AW13" s="20"/>
      <c r="AX13" s="20">
        <v>0.25149745628508302</v>
      </c>
      <c r="AY13" s="20">
        <v>0.17986285382856901</v>
      </c>
      <c r="AZ13" s="20">
        <v>0.199611397610302</v>
      </c>
      <c r="BA13" s="20"/>
      <c r="BB13" s="20">
        <v>0.124675302760561</v>
      </c>
      <c r="BC13" s="20">
        <v>0.18316448351377801</v>
      </c>
      <c r="BD13" s="20"/>
      <c r="BE13" s="20">
        <v>0.20442990651898901</v>
      </c>
      <c r="BF13" s="20">
        <v>0.1758229266902</v>
      </c>
      <c r="BG13" s="20"/>
      <c r="BH13" s="20">
        <v>0.24588905139866399</v>
      </c>
      <c r="BI13" s="20">
        <v>0.180123021279322</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I18"/>
  <sheetViews>
    <sheetView showGridLines="0" workbookViewId="0">
      <pane xSplit="2" topLeftCell="C1" activePane="topRight" state="frozen"/>
      <selection activeCell="G5" sqref="G5:L5"/>
      <selection pane="topRight" activeCell="G5" sqref="G5:L5"/>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x14ac:dyDescent="0.35">
      <c r="B9" s="15" t="s">
        <v>175</v>
      </c>
      <c r="C9" s="14">
        <v>0.1411903306209</v>
      </c>
      <c r="D9" s="14">
        <v>0.16505368153244299</v>
      </c>
      <c r="E9" s="14">
        <v>0.120811195119557</v>
      </c>
      <c r="F9" s="14"/>
      <c r="G9" s="14">
        <v>0.10889084077159</v>
      </c>
      <c r="H9" s="14">
        <v>0.13941614480258699</v>
      </c>
      <c r="I9" s="14">
        <v>0.16497303234445301</v>
      </c>
      <c r="J9" s="14">
        <v>0.159949160576562</v>
      </c>
      <c r="K9" s="14">
        <v>0.183652147478509</v>
      </c>
      <c r="L9" s="14">
        <v>8.7696795295635704E-2</v>
      </c>
      <c r="M9" s="14"/>
      <c r="N9" s="14">
        <v>0.10674875351613</v>
      </c>
      <c r="O9" s="14">
        <v>0.14813653104539101</v>
      </c>
      <c r="P9" s="14"/>
      <c r="Q9" s="14">
        <v>0.132610301466212</v>
      </c>
      <c r="R9" s="14">
        <v>0.18178202581580799</v>
      </c>
      <c r="S9" s="14">
        <v>0.13829635470259399</v>
      </c>
      <c r="T9" s="14">
        <v>0.109907698408959</v>
      </c>
      <c r="U9" s="14">
        <v>0.19950225403227601</v>
      </c>
      <c r="V9" s="14">
        <v>0.149676234887583</v>
      </c>
      <c r="W9" s="14">
        <v>0.13543185813543501</v>
      </c>
      <c r="X9" s="14">
        <v>0.12095010273285201</v>
      </c>
      <c r="Y9" s="14">
        <v>0.103816984241906</v>
      </c>
      <c r="Z9" s="14">
        <v>0.17535464579624499</v>
      </c>
      <c r="AA9" s="14"/>
      <c r="AB9" s="14">
        <v>0.102195822141364</v>
      </c>
      <c r="AC9" s="14">
        <v>0.103230648572812</v>
      </c>
      <c r="AD9" s="14">
        <v>0.21050684453054699</v>
      </c>
      <c r="AE9" s="14"/>
      <c r="AF9" s="14">
        <v>0.11114230681032</v>
      </c>
      <c r="AG9" s="14">
        <v>0.17412115815242399</v>
      </c>
      <c r="AH9" s="14">
        <v>0.14699029321868601</v>
      </c>
      <c r="AI9" s="14">
        <v>0.14564921065935399</v>
      </c>
      <c r="AJ9" s="14"/>
      <c r="AK9" s="14">
        <v>0.111540833006212</v>
      </c>
      <c r="AL9" s="14">
        <v>0.182416263049551</v>
      </c>
      <c r="AM9" s="14">
        <v>0.128942938337442</v>
      </c>
      <c r="AN9" s="14">
        <v>0.33577527836243498</v>
      </c>
      <c r="AO9" s="14"/>
      <c r="AP9" s="14">
        <v>0.14461448458531201</v>
      </c>
      <c r="AQ9" s="14">
        <v>0.106119210370821</v>
      </c>
      <c r="AR9" s="14">
        <v>0.175139253906023</v>
      </c>
      <c r="AS9" s="14"/>
      <c r="AT9" s="14">
        <v>0.11824429085782399</v>
      </c>
      <c r="AU9" s="14">
        <v>0.12940618587630001</v>
      </c>
      <c r="AV9" s="14">
        <v>0.20414673355822399</v>
      </c>
      <c r="AW9" s="14"/>
      <c r="AX9" s="14">
        <v>0.15384553939168699</v>
      </c>
      <c r="AY9" s="14">
        <v>0.122412307885421</v>
      </c>
      <c r="AZ9" s="14">
        <v>0.173918163510208</v>
      </c>
      <c r="BA9" s="14"/>
      <c r="BB9" s="14">
        <v>0.16018976366821</v>
      </c>
      <c r="BC9" s="14">
        <v>8.8673024888394902E-2</v>
      </c>
      <c r="BD9" s="14"/>
      <c r="BE9" s="14">
        <v>0.145845331509424</v>
      </c>
      <c r="BF9" s="14">
        <v>0.13273717007135899</v>
      </c>
      <c r="BG9" s="14"/>
      <c r="BH9" s="14">
        <v>0.141748218282748</v>
      </c>
      <c r="BI9" s="14">
        <v>0.14103742030883701</v>
      </c>
    </row>
    <row r="10" spans="2:61" x14ac:dyDescent="0.35">
      <c r="B10" s="15" t="s">
        <v>176</v>
      </c>
      <c r="C10" s="14">
        <v>0.12618338730391601</v>
      </c>
      <c r="D10" s="14">
        <v>0.153477414633377</v>
      </c>
      <c r="E10" s="14">
        <v>0.10056753953038</v>
      </c>
      <c r="F10" s="14"/>
      <c r="G10" s="14">
        <v>0.14155879770751101</v>
      </c>
      <c r="H10" s="14">
        <v>0.112053212849864</v>
      </c>
      <c r="I10" s="14">
        <v>0.14775867521177599</v>
      </c>
      <c r="J10" s="14">
        <v>0.15551372677674</v>
      </c>
      <c r="K10" s="14">
        <v>9.8583902499983195E-2</v>
      </c>
      <c r="L10" s="14">
        <v>9.8051999788878894E-2</v>
      </c>
      <c r="M10" s="14"/>
      <c r="N10" s="14">
        <v>0.124160891575352</v>
      </c>
      <c r="O10" s="14">
        <v>0.126591285602113</v>
      </c>
      <c r="P10" s="14"/>
      <c r="Q10" s="14">
        <v>8.0417547950902002E-2</v>
      </c>
      <c r="R10" s="14">
        <v>0.11851563859344499</v>
      </c>
      <c r="S10" s="14">
        <v>0.15814487504385899</v>
      </c>
      <c r="T10" s="14">
        <v>0.26006250515271101</v>
      </c>
      <c r="U10" s="14">
        <v>2.3287631720289099E-2</v>
      </c>
      <c r="V10" s="14">
        <v>9.3532876678100896E-2</v>
      </c>
      <c r="W10" s="14">
        <v>0.13221560548446101</v>
      </c>
      <c r="X10" s="14">
        <v>0.13788892137617001</v>
      </c>
      <c r="Y10" s="14">
        <v>0.12874471539718599</v>
      </c>
      <c r="Z10" s="14">
        <v>0.167813751418109</v>
      </c>
      <c r="AA10" s="14"/>
      <c r="AB10" s="14">
        <v>9.2131893019487696E-2</v>
      </c>
      <c r="AC10" s="14">
        <v>0.118305184042758</v>
      </c>
      <c r="AD10" s="14">
        <v>0.1482082780574</v>
      </c>
      <c r="AE10" s="14"/>
      <c r="AF10" s="14">
        <v>0.113403116151785</v>
      </c>
      <c r="AG10" s="14">
        <v>0.14108730006754799</v>
      </c>
      <c r="AH10" s="14">
        <v>8.0619684875170905E-2</v>
      </c>
      <c r="AI10" s="14">
        <v>0.13782926972280801</v>
      </c>
      <c r="AJ10" s="14"/>
      <c r="AK10" s="14">
        <v>9.5975285926150899E-2</v>
      </c>
      <c r="AL10" s="14">
        <v>0.145312280748879</v>
      </c>
      <c r="AM10" s="14">
        <v>0.17100688628056501</v>
      </c>
      <c r="AN10" s="14">
        <v>8.98236936397942E-2</v>
      </c>
      <c r="AO10" s="14"/>
      <c r="AP10" s="14">
        <v>9.13246828039391E-2</v>
      </c>
      <c r="AQ10" s="14">
        <v>0.13512142504753499</v>
      </c>
      <c r="AR10" s="14">
        <v>0.13030056121519601</v>
      </c>
      <c r="AS10" s="14"/>
      <c r="AT10" s="14">
        <v>0.11563738200425799</v>
      </c>
      <c r="AU10" s="14">
        <v>0.121509816522488</v>
      </c>
      <c r="AV10" s="14">
        <v>0.14316728947010299</v>
      </c>
      <c r="AW10" s="14"/>
      <c r="AX10" s="14">
        <v>0.115917177689673</v>
      </c>
      <c r="AY10" s="14">
        <v>0.115824049163093</v>
      </c>
      <c r="AZ10" s="14">
        <v>0.144502065522191</v>
      </c>
      <c r="BA10" s="14"/>
      <c r="BB10" s="14">
        <v>0.157665112723826</v>
      </c>
      <c r="BC10" s="14">
        <v>0.112303951921465</v>
      </c>
      <c r="BD10" s="14"/>
      <c r="BE10" s="14">
        <v>0.128786488336915</v>
      </c>
      <c r="BF10" s="14">
        <v>0.121456335368681</v>
      </c>
      <c r="BG10" s="14"/>
      <c r="BH10" s="14">
        <v>8.1123357092888607E-2</v>
      </c>
      <c r="BI10" s="14">
        <v>0.13853380075149299</v>
      </c>
    </row>
    <row r="11" spans="2:61" x14ac:dyDescent="0.35">
      <c r="B11" s="15" t="s">
        <v>177</v>
      </c>
      <c r="C11" s="14">
        <v>0.166892625165248</v>
      </c>
      <c r="D11" s="14">
        <v>0.165462168761284</v>
      </c>
      <c r="E11" s="14">
        <v>0.16944766102927</v>
      </c>
      <c r="F11" s="14"/>
      <c r="G11" s="14">
        <v>0.17007749161237301</v>
      </c>
      <c r="H11" s="14">
        <v>0.13783742033972601</v>
      </c>
      <c r="I11" s="14">
        <v>0.14653863370153</v>
      </c>
      <c r="J11" s="14">
        <v>0.167548223548697</v>
      </c>
      <c r="K11" s="14">
        <v>0.193378698905113</v>
      </c>
      <c r="L11" s="14">
        <v>0.19972077411429801</v>
      </c>
      <c r="M11" s="14"/>
      <c r="N11" s="14">
        <v>0.14673611329928901</v>
      </c>
      <c r="O11" s="14">
        <v>0.17095780402897101</v>
      </c>
      <c r="P11" s="14"/>
      <c r="Q11" s="14">
        <v>0.17439191474320001</v>
      </c>
      <c r="R11" s="14">
        <v>0.15737854536686299</v>
      </c>
      <c r="S11" s="14">
        <v>6.4850000486505993E-2</v>
      </c>
      <c r="T11" s="14">
        <v>0.15345808647273099</v>
      </c>
      <c r="U11" s="14">
        <v>0.13072876350540499</v>
      </c>
      <c r="V11" s="14">
        <v>0.15656710864590301</v>
      </c>
      <c r="W11" s="14">
        <v>0.196833496540567</v>
      </c>
      <c r="X11" s="14">
        <v>0.199650475394368</v>
      </c>
      <c r="Y11" s="14">
        <v>0.180113135596359</v>
      </c>
      <c r="Z11" s="14">
        <v>0.216758008640103</v>
      </c>
      <c r="AA11" s="14"/>
      <c r="AB11" s="14">
        <v>0.162077344580278</v>
      </c>
      <c r="AC11" s="14">
        <v>0.17968627309368301</v>
      </c>
      <c r="AD11" s="14">
        <v>0.14792527655195301</v>
      </c>
      <c r="AE11" s="14"/>
      <c r="AF11" s="14">
        <v>0.15131005391667901</v>
      </c>
      <c r="AG11" s="14">
        <v>0.18121109281745901</v>
      </c>
      <c r="AH11" s="14">
        <v>0.160638106663714</v>
      </c>
      <c r="AI11" s="14">
        <v>0.15399670874482799</v>
      </c>
      <c r="AJ11" s="14"/>
      <c r="AK11" s="14">
        <v>0.13984397373381699</v>
      </c>
      <c r="AL11" s="14">
        <v>0.143271861408448</v>
      </c>
      <c r="AM11" s="14">
        <v>0.169193423802323</v>
      </c>
      <c r="AN11" s="14">
        <v>0.23242877203638701</v>
      </c>
      <c r="AO11" s="14"/>
      <c r="AP11" s="14">
        <v>0.14978094297112499</v>
      </c>
      <c r="AQ11" s="14">
        <v>0.14333049993536201</v>
      </c>
      <c r="AR11" s="14">
        <v>0.17656585064952601</v>
      </c>
      <c r="AS11" s="14"/>
      <c r="AT11" s="14">
        <v>0.121853283949936</v>
      </c>
      <c r="AU11" s="14">
        <v>0.18175294648815701</v>
      </c>
      <c r="AV11" s="14">
        <v>0.17408549156411299</v>
      </c>
      <c r="AW11" s="14"/>
      <c r="AX11" s="14">
        <v>8.4976826989290793E-2</v>
      </c>
      <c r="AY11" s="14">
        <v>0.18414555614667499</v>
      </c>
      <c r="AZ11" s="14">
        <v>0.162168997222081</v>
      </c>
      <c r="BA11" s="14"/>
      <c r="BB11" s="14">
        <v>0.121187969381314</v>
      </c>
      <c r="BC11" s="14">
        <v>0.190519204850012</v>
      </c>
      <c r="BD11" s="14"/>
      <c r="BE11" s="14">
        <v>0.13857467828921799</v>
      </c>
      <c r="BF11" s="14">
        <v>0.21831606355095001</v>
      </c>
      <c r="BG11" s="14"/>
      <c r="BH11" s="14">
        <v>0.17193214386522901</v>
      </c>
      <c r="BI11" s="14">
        <v>0.16551135357643501</v>
      </c>
    </row>
    <row r="12" spans="2:61" x14ac:dyDescent="0.35">
      <c r="B12" s="15" t="s">
        <v>178</v>
      </c>
      <c r="C12" s="14">
        <v>0.26419317508811602</v>
      </c>
      <c r="D12" s="14">
        <v>0.25954796736192098</v>
      </c>
      <c r="E12" s="14">
        <v>0.26481242222536899</v>
      </c>
      <c r="F12" s="14"/>
      <c r="G12" s="14">
        <v>0.30761094147031498</v>
      </c>
      <c r="H12" s="14">
        <v>0.29153584689166601</v>
      </c>
      <c r="I12" s="14">
        <v>0.26729203953275499</v>
      </c>
      <c r="J12" s="14">
        <v>0.188758766608534</v>
      </c>
      <c r="K12" s="14">
        <v>0.228936174650052</v>
      </c>
      <c r="L12" s="14">
        <v>0.29982403079450898</v>
      </c>
      <c r="M12" s="14"/>
      <c r="N12" s="14">
        <v>0.31928210545722202</v>
      </c>
      <c r="O12" s="14">
        <v>0.25308280257670002</v>
      </c>
      <c r="P12" s="14"/>
      <c r="Q12" s="14">
        <v>0.26823618445446601</v>
      </c>
      <c r="R12" s="14">
        <v>0.23580516483903899</v>
      </c>
      <c r="S12" s="14">
        <v>0.228152504392165</v>
      </c>
      <c r="T12" s="14">
        <v>0.24258464308157801</v>
      </c>
      <c r="U12" s="14">
        <v>0.26150201347595098</v>
      </c>
      <c r="V12" s="14">
        <v>0.29107064414464401</v>
      </c>
      <c r="W12" s="14">
        <v>0.27599837683609502</v>
      </c>
      <c r="X12" s="14">
        <v>0.296280854461761</v>
      </c>
      <c r="Y12" s="14">
        <v>0.29853234529369799</v>
      </c>
      <c r="Z12" s="14">
        <v>0.21332785765252499</v>
      </c>
      <c r="AA12" s="14"/>
      <c r="AB12" s="14">
        <v>0.31067777940757002</v>
      </c>
      <c r="AC12" s="14">
        <v>0.29087229484828397</v>
      </c>
      <c r="AD12" s="14">
        <v>0.22790413366538401</v>
      </c>
      <c r="AE12" s="14"/>
      <c r="AF12" s="14">
        <v>0.305912129079211</v>
      </c>
      <c r="AG12" s="14">
        <v>0.22826944241258301</v>
      </c>
      <c r="AH12" s="14">
        <v>0.33661679268528899</v>
      </c>
      <c r="AI12" s="14">
        <v>0.22879900720844601</v>
      </c>
      <c r="AJ12" s="14"/>
      <c r="AK12" s="14">
        <v>0.29230216842373302</v>
      </c>
      <c r="AL12" s="14">
        <v>0.246734131368267</v>
      </c>
      <c r="AM12" s="14">
        <v>0.28975803361771701</v>
      </c>
      <c r="AN12" s="14">
        <v>0.17318481429843099</v>
      </c>
      <c r="AO12" s="14"/>
      <c r="AP12" s="14">
        <v>0.261204571139523</v>
      </c>
      <c r="AQ12" s="14">
        <v>0.31183925338020602</v>
      </c>
      <c r="AR12" s="14">
        <v>0.22460329658762801</v>
      </c>
      <c r="AS12" s="14"/>
      <c r="AT12" s="14">
        <v>0.247594054442381</v>
      </c>
      <c r="AU12" s="14">
        <v>0.30614969684819199</v>
      </c>
      <c r="AV12" s="14">
        <v>0.19420034389365001</v>
      </c>
      <c r="AW12" s="14"/>
      <c r="AX12" s="14">
        <v>0.26107693489969602</v>
      </c>
      <c r="AY12" s="14">
        <v>0.27829559891404398</v>
      </c>
      <c r="AZ12" s="14">
        <v>0.25170386142382201</v>
      </c>
      <c r="BA12" s="14"/>
      <c r="BB12" s="14">
        <v>0.33228013433952303</v>
      </c>
      <c r="BC12" s="14">
        <v>0.25925704925055598</v>
      </c>
      <c r="BD12" s="14"/>
      <c r="BE12" s="14">
        <v>0.27844693927835201</v>
      </c>
      <c r="BF12" s="14">
        <v>0.23830932242712599</v>
      </c>
      <c r="BG12" s="14"/>
      <c r="BH12" s="14">
        <v>0.25711906983525101</v>
      </c>
      <c r="BI12" s="14">
        <v>0.26613210243093799</v>
      </c>
    </row>
    <row r="13" spans="2:61" x14ac:dyDescent="0.35">
      <c r="B13" s="15" t="s">
        <v>113</v>
      </c>
      <c r="C13" s="20">
        <v>0.30154048182182103</v>
      </c>
      <c r="D13" s="20">
        <v>0.25645876771097498</v>
      </c>
      <c r="E13" s="20">
        <v>0.34436118209542499</v>
      </c>
      <c r="F13" s="20"/>
      <c r="G13" s="20">
        <v>0.271861928438211</v>
      </c>
      <c r="H13" s="20">
        <v>0.31915737511615699</v>
      </c>
      <c r="I13" s="20">
        <v>0.273437619209486</v>
      </c>
      <c r="J13" s="20">
        <v>0.32823012248946698</v>
      </c>
      <c r="K13" s="20">
        <v>0.295449076466343</v>
      </c>
      <c r="L13" s="20">
        <v>0.31470640000667899</v>
      </c>
      <c r="M13" s="20"/>
      <c r="N13" s="20">
        <v>0.30307213615200601</v>
      </c>
      <c r="O13" s="20">
        <v>0.30123157674682499</v>
      </c>
      <c r="P13" s="20"/>
      <c r="Q13" s="20">
        <v>0.34434405138521901</v>
      </c>
      <c r="R13" s="20">
        <v>0.30651862538484498</v>
      </c>
      <c r="S13" s="20">
        <v>0.41055626537487699</v>
      </c>
      <c r="T13" s="20">
        <v>0.23398706688402099</v>
      </c>
      <c r="U13" s="20">
        <v>0.38497933726607902</v>
      </c>
      <c r="V13" s="20">
        <v>0.30915313564376901</v>
      </c>
      <c r="W13" s="20">
        <v>0.25952066300344201</v>
      </c>
      <c r="X13" s="20">
        <v>0.24522964603485001</v>
      </c>
      <c r="Y13" s="20">
        <v>0.28879281947085</v>
      </c>
      <c r="Z13" s="20">
        <v>0.22674573649301799</v>
      </c>
      <c r="AA13" s="20"/>
      <c r="AB13" s="20">
        <v>0.33291716085130002</v>
      </c>
      <c r="AC13" s="20">
        <v>0.30790559944246298</v>
      </c>
      <c r="AD13" s="20">
        <v>0.26545546719471702</v>
      </c>
      <c r="AE13" s="20"/>
      <c r="AF13" s="20">
        <v>0.31823239404200498</v>
      </c>
      <c r="AG13" s="20">
        <v>0.27531100654998503</v>
      </c>
      <c r="AH13" s="20">
        <v>0.27513512255714001</v>
      </c>
      <c r="AI13" s="20">
        <v>0.333725803664565</v>
      </c>
      <c r="AJ13" s="20"/>
      <c r="AK13" s="20">
        <v>0.36033773891008702</v>
      </c>
      <c r="AL13" s="20">
        <v>0.28226546342485498</v>
      </c>
      <c r="AM13" s="20">
        <v>0.24109871796195301</v>
      </c>
      <c r="AN13" s="20">
        <v>0.16878744166295301</v>
      </c>
      <c r="AO13" s="20"/>
      <c r="AP13" s="20">
        <v>0.35307531850010099</v>
      </c>
      <c r="AQ13" s="20">
        <v>0.30358961126607698</v>
      </c>
      <c r="AR13" s="20">
        <v>0.29339103764162699</v>
      </c>
      <c r="AS13" s="20"/>
      <c r="AT13" s="20">
        <v>0.39667098874560103</v>
      </c>
      <c r="AU13" s="20">
        <v>0.261181354264863</v>
      </c>
      <c r="AV13" s="20">
        <v>0.28440014151390902</v>
      </c>
      <c r="AW13" s="20"/>
      <c r="AX13" s="20">
        <v>0.38418352102965297</v>
      </c>
      <c r="AY13" s="20">
        <v>0.29932248789076699</v>
      </c>
      <c r="AZ13" s="20">
        <v>0.26770691232169802</v>
      </c>
      <c r="BA13" s="20"/>
      <c r="BB13" s="20">
        <v>0.22867701988712699</v>
      </c>
      <c r="BC13" s="20">
        <v>0.34924676908957297</v>
      </c>
      <c r="BD13" s="20"/>
      <c r="BE13" s="20">
        <v>0.308346562586091</v>
      </c>
      <c r="BF13" s="20">
        <v>0.28918110858188401</v>
      </c>
      <c r="BG13" s="20"/>
      <c r="BH13" s="20">
        <v>0.348077210923883</v>
      </c>
      <c r="BI13" s="20">
        <v>0.28878532293229803</v>
      </c>
    </row>
    <row r="14" spans="2:61" x14ac:dyDescent="0.35">
      <c r="B14" s="16"/>
    </row>
    <row r="15" spans="2:61" x14ac:dyDescent="0.35">
      <c r="B15" t="s">
        <v>88</v>
      </c>
    </row>
    <row r="16" spans="2:61" x14ac:dyDescent="0.35">
      <c r="B16" t="s">
        <v>89</v>
      </c>
    </row>
    <row r="18" spans="2:2" x14ac:dyDescent="0.35">
      <c r="B18"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I30"/>
  <sheetViews>
    <sheetView showGridLines="0" workbookViewId="0">
      <pane xSplit="2" topLeftCell="C1" activePane="topRight" state="frozen"/>
      <selection activeCell="G5" sqref="G5:L5"/>
      <selection pane="topRight"/>
    </sheetView>
  </sheetViews>
  <sheetFormatPr defaultColWidth="11.54296875" defaultRowHeight="14.5" x14ac:dyDescent="0.35"/>
  <cols>
    <col min="2" max="2" width="25.7265625" customWidth="1"/>
    <col min="3" max="5" width="10.7265625" customWidth="1"/>
    <col min="6" max="6" width="2.26953125" customWidth="1"/>
    <col min="7" max="12" width="10.7265625" customWidth="1"/>
    <col min="13" max="13" width="2.26953125" customWidth="1"/>
    <col min="14" max="15" width="10.7265625" customWidth="1"/>
    <col min="16" max="16" width="2.26953125" customWidth="1"/>
    <col min="17" max="26" width="10.7265625" customWidth="1"/>
    <col min="27" max="27" width="2.26953125" customWidth="1"/>
    <col min="28" max="30" width="10.7265625" customWidth="1"/>
    <col min="31" max="31" width="2.26953125" customWidth="1"/>
    <col min="32" max="35" width="10.7265625" customWidth="1"/>
    <col min="36" max="36" width="2.26953125" customWidth="1"/>
    <col min="37" max="40" width="10.7265625" customWidth="1"/>
    <col min="41" max="41" width="2.26953125" customWidth="1"/>
    <col min="42" max="44" width="10.7265625" customWidth="1"/>
    <col min="45" max="45" width="2.26953125" customWidth="1"/>
    <col min="46" max="48" width="10.7265625" customWidth="1"/>
    <col min="49" max="49" width="2.26953125" customWidth="1"/>
    <col min="50" max="52" width="10.7265625" customWidth="1"/>
    <col min="53" max="53" width="2.26953125" customWidth="1"/>
    <col min="54" max="55" width="10.7265625" customWidth="1"/>
    <col min="56" max="56" width="2.26953125" customWidth="1"/>
    <col min="57" max="58" width="10.7265625" customWidth="1"/>
    <col min="59" max="59" width="2.26953125" customWidth="1"/>
    <col min="60" max="61" width="10.7265625" customWidth="1"/>
    <col min="62" max="62" width="2.26953125" customWidth="1"/>
  </cols>
  <sheetData>
    <row r="2" spans="2:61" ht="40.15" customHeight="1" x14ac:dyDescent="0.35">
      <c r="D2" s="25" t="s">
        <v>495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row>
    <row r="5" spans="2:61" ht="30" customHeight="1" x14ac:dyDescent="0.35">
      <c r="B5" s="19"/>
      <c r="C5" s="19"/>
      <c r="D5" s="26" t="s">
        <v>56</v>
      </c>
      <c r="E5" s="26"/>
      <c r="F5" s="19"/>
      <c r="G5" s="26" t="s">
        <v>57</v>
      </c>
      <c r="H5" s="26"/>
      <c r="I5" s="26"/>
      <c r="J5" s="26"/>
      <c r="K5" s="26"/>
      <c r="L5" s="26"/>
      <c r="M5" s="19"/>
      <c r="N5" s="26" t="s">
        <v>58</v>
      </c>
      <c r="O5" s="26"/>
      <c r="P5" s="19"/>
      <c r="Q5" s="26" t="s">
        <v>59</v>
      </c>
      <c r="R5" s="26"/>
      <c r="S5" s="26"/>
      <c r="T5" s="26"/>
      <c r="U5" s="26"/>
      <c r="V5" s="26"/>
      <c r="W5" s="26"/>
      <c r="X5" s="26"/>
      <c r="Y5" s="26"/>
      <c r="Z5" s="26"/>
      <c r="AA5" s="19"/>
      <c r="AB5" s="26" t="s">
        <v>60</v>
      </c>
      <c r="AC5" s="26"/>
      <c r="AD5" s="26"/>
      <c r="AE5" s="19"/>
      <c r="AF5" s="26" t="s">
        <v>61</v>
      </c>
      <c r="AG5" s="26"/>
      <c r="AH5" s="26"/>
      <c r="AI5" s="26"/>
      <c r="AJ5" s="19"/>
      <c r="AK5" s="26" t="s">
        <v>62</v>
      </c>
      <c r="AL5" s="26"/>
      <c r="AM5" s="26"/>
      <c r="AN5" s="26"/>
      <c r="AO5" s="19"/>
      <c r="AP5" s="26" t="s">
        <v>63</v>
      </c>
      <c r="AQ5" s="26"/>
      <c r="AR5" s="26"/>
      <c r="AS5" s="19"/>
      <c r="AT5" s="26" t="s">
        <v>64</v>
      </c>
      <c r="AU5" s="26"/>
      <c r="AV5" s="26"/>
      <c r="AW5" s="19"/>
      <c r="AX5" s="26" t="s">
        <v>65</v>
      </c>
      <c r="AY5" s="26"/>
      <c r="AZ5" s="26"/>
      <c r="BA5" s="19"/>
      <c r="BB5" s="26" t="s">
        <v>66</v>
      </c>
      <c r="BC5" s="26"/>
      <c r="BD5" s="19"/>
      <c r="BE5" s="26" t="s">
        <v>67</v>
      </c>
      <c r="BF5" s="26"/>
      <c r="BG5" s="19"/>
      <c r="BH5" s="26" t="s">
        <v>68</v>
      </c>
      <c r="BI5" s="26"/>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B6" s="12" t="s">
        <v>37</v>
      </c>
      <c r="AC6" s="12" t="s">
        <v>38</v>
      </c>
      <c r="AD6" s="12" t="s">
        <v>39</v>
      </c>
      <c r="AF6" s="12" t="s">
        <v>40</v>
      </c>
      <c r="AG6" s="12" t="s">
        <v>41</v>
      </c>
      <c r="AH6" s="12" t="s">
        <v>42</v>
      </c>
      <c r="AI6" s="12" t="s">
        <v>43</v>
      </c>
      <c r="AK6" s="12" t="s">
        <v>45</v>
      </c>
      <c r="AL6" s="12" t="s">
        <v>46</v>
      </c>
      <c r="AM6" s="12" t="s">
        <v>47</v>
      </c>
      <c r="AN6" s="12" t="s">
        <v>48</v>
      </c>
      <c r="AP6" s="12" t="s">
        <v>49</v>
      </c>
      <c r="AQ6" s="12" t="s">
        <v>50</v>
      </c>
      <c r="AR6" s="12" t="s">
        <v>51</v>
      </c>
      <c r="AT6" s="12" t="s">
        <v>49</v>
      </c>
      <c r="AU6" s="12" t="s">
        <v>50</v>
      </c>
      <c r="AV6" s="12" t="s">
        <v>51</v>
      </c>
      <c r="AX6" s="12" t="s">
        <v>49</v>
      </c>
      <c r="AY6" s="12" t="s">
        <v>50</v>
      </c>
      <c r="AZ6" s="12" t="s">
        <v>51</v>
      </c>
      <c r="BB6" s="12" t="s">
        <v>52</v>
      </c>
      <c r="BC6" s="12" t="s">
        <v>53</v>
      </c>
      <c r="BE6" s="12" t="s">
        <v>52</v>
      </c>
      <c r="BF6" s="12" t="s">
        <v>53</v>
      </c>
      <c r="BH6" s="12" t="s">
        <v>54</v>
      </c>
      <c r="BI6" s="12" t="s">
        <v>55</v>
      </c>
    </row>
    <row r="7" spans="2:61" ht="30" customHeight="1" x14ac:dyDescent="0.35">
      <c r="B7" s="10" t="s">
        <v>17</v>
      </c>
      <c r="C7" s="10">
        <v>1001</v>
      </c>
      <c r="D7" s="10">
        <v>508</v>
      </c>
      <c r="E7" s="10">
        <v>489</v>
      </c>
      <c r="F7" s="10"/>
      <c r="G7" s="10">
        <v>150</v>
      </c>
      <c r="H7" s="10">
        <v>219</v>
      </c>
      <c r="I7" s="10">
        <v>206</v>
      </c>
      <c r="J7" s="10">
        <v>162</v>
      </c>
      <c r="K7" s="10">
        <v>141</v>
      </c>
      <c r="L7" s="10">
        <v>123</v>
      </c>
      <c r="M7" s="10"/>
      <c r="N7" s="10">
        <v>185</v>
      </c>
      <c r="O7" s="10">
        <v>816</v>
      </c>
      <c r="P7" s="10"/>
      <c r="Q7" s="10">
        <v>58</v>
      </c>
      <c r="R7" s="10">
        <v>193</v>
      </c>
      <c r="S7" s="10">
        <v>72</v>
      </c>
      <c r="T7" s="10">
        <v>57</v>
      </c>
      <c r="U7" s="10">
        <v>40</v>
      </c>
      <c r="V7" s="10">
        <v>94</v>
      </c>
      <c r="W7" s="10">
        <v>116</v>
      </c>
      <c r="X7" s="10">
        <v>95</v>
      </c>
      <c r="Y7" s="10">
        <v>189</v>
      </c>
      <c r="Z7" s="10">
        <v>40</v>
      </c>
      <c r="AA7" s="10"/>
      <c r="AB7" s="10">
        <v>274</v>
      </c>
      <c r="AC7" s="10">
        <v>260</v>
      </c>
      <c r="AD7" s="10">
        <v>368</v>
      </c>
      <c r="AE7" s="10"/>
      <c r="AF7" s="10">
        <v>409</v>
      </c>
      <c r="AG7" s="10">
        <v>376</v>
      </c>
      <c r="AH7" s="10">
        <v>47</v>
      </c>
      <c r="AI7" s="10">
        <v>147</v>
      </c>
      <c r="AJ7" s="10"/>
      <c r="AK7" s="10">
        <v>376</v>
      </c>
      <c r="AL7" s="10">
        <v>337</v>
      </c>
      <c r="AM7" s="10">
        <v>131</v>
      </c>
      <c r="AN7" s="10">
        <v>12</v>
      </c>
      <c r="AO7" s="10"/>
      <c r="AP7" s="10">
        <v>143</v>
      </c>
      <c r="AQ7" s="10">
        <v>385</v>
      </c>
      <c r="AR7" s="10">
        <v>422</v>
      </c>
      <c r="AS7" s="10"/>
      <c r="AT7" s="10">
        <v>303</v>
      </c>
      <c r="AU7" s="10">
        <v>466</v>
      </c>
      <c r="AV7" s="10">
        <v>147</v>
      </c>
      <c r="AW7" s="10"/>
      <c r="AX7" s="10">
        <v>155</v>
      </c>
      <c r="AY7" s="10">
        <v>486</v>
      </c>
      <c r="AZ7" s="10">
        <v>308</v>
      </c>
      <c r="BA7" s="10"/>
      <c r="BB7" s="10">
        <v>146</v>
      </c>
      <c r="BC7" s="10">
        <v>317</v>
      </c>
      <c r="BD7" s="10"/>
      <c r="BE7" s="10">
        <v>657</v>
      </c>
      <c r="BF7" s="10">
        <v>344</v>
      </c>
      <c r="BG7" s="10"/>
      <c r="BH7" s="10">
        <v>222</v>
      </c>
      <c r="BI7" s="10">
        <v>779</v>
      </c>
    </row>
    <row r="8" spans="2:61" ht="30" customHeight="1" x14ac:dyDescent="0.35">
      <c r="B8" s="11" t="s">
        <v>18</v>
      </c>
      <c r="C8" s="11">
        <v>1001</v>
      </c>
      <c r="D8" s="11">
        <v>472</v>
      </c>
      <c r="E8" s="11">
        <v>525</v>
      </c>
      <c r="F8" s="11"/>
      <c r="G8" s="11">
        <v>129</v>
      </c>
      <c r="H8" s="11">
        <v>195</v>
      </c>
      <c r="I8" s="11">
        <v>199</v>
      </c>
      <c r="J8" s="11">
        <v>171</v>
      </c>
      <c r="K8" s="11">
        <v>135</v>
      </c>
      <c r="L8" s="11">
        <v>171</v>
      </c>
      <c r="M8" s="11"/>
      <c r="N8" s="11">
        <v>168</v>
      </c>
      <c r="O8" s="11">
        <v>833</v>
      </c>
      <c r="P8" s="11"/>
      <c r="Q8" s="11">
        <v>58</v>
      </c>
      <c r="R8" s="11">
        <v>201</v>
      </c>
      <c r="S8" s="11">
        <v>70</v>
      </c>
      <c r="T8" s="11">
        <v>60</v>
      </c>
      <c r="U8" s="11">
        <v>40</v>
      </c>
      <c r="V8" s="11">
        <v>91</v>
      </c>
      <c r="W8" s="11">
        <v>115</v>
      </c>
      <c r="X8" s="11">
        <v>96</v>
      </c>
      <c r="Y8" s="11">
        <v>183</v>
      </c>
      <c r="Z8" s="11">
        <v>43</v>
      </c>
      <c r="AA8" s="11"/>
      <c r="AB8" s="11">
        <v>273</v>
      </c>
      <c r="AC8" s="11">
        <v>265</v>
      </c>
      <c r="AD8" s="11">
        <v>359</v>
      </c>
      <c r="AE8" s="11"/>
      <c r="AF8" s="11">
        <v>408</v>
      </c>
      <c r="AG8" s="11">
        <v>375</v>
      </c>
      <c r="AH8" s="11">
        <v>46</v>
      </c>
      <c r="AI8" s="11">
        <v>151</v>
      </c>
      <c r="AJ8" s="11"/>
      <c r="AK8" s="11">
        <v>374</v>
      </c>
      <c r="AL8" s="11">
        <v>327</v>
      </c>
      <c r="AM8" s="11">
        <v>137</v>
      </c>
      <c r="AN8" s="11">
        <v>10</v>
      </c>
      <c r="AO8" s="11"/>
      <c r="AP8" s="11">
        <v>146</v>
      </c>
      <c r="AQ8" s="11">
        <v>376</v>
      </c>
      <c r="AR8" s="11">
        <v>421</v>
      </c>
      <c r="AS8" s="11"/>
      <c r="AT8" s="11">
        <v>300</v>
      </c>
      <c r="AU8" s="11">
        <v>470</v>
      </c>
      <c r="AV8" s="11">
        <v>141</v>
      </c>
      <c r="AW8" s="11"/>
      <c r="AX8" s="11">
        <v>151</v>
      </c>
      <c r="AY8" s="11">
        <v>495</v>
      </c>
      <c r="AZ8" s="11">
        <v>299</v>
      </c>
      <c r="BA8" s="11"/>
      <c r="BB8" s="11">
        <v>132</v>
      </c>
      <c r="BC8" s="11">
        <v>330</v>
      </c>
      <c r="BD8" s="11"/>
      <c r="BE8" s="11">
        <v>646</v>
      </c>
      <c r="BF8" s="11">
        <v>355</v>
      </c>
      <c r="BG8" s="11"/>
      <c r="BH8" s="11">
        <v>215</v>
      </c>
      <c r="BI8" s="11">
        <v>786</v>
      </c>
    </row>
    <row r="9" spans="2:61" ht="29" x14ac:dyDescent="0.35">
      <c r="B9" s="15" t="s">
        <v>479</v>
      </c>
      <c r="C9" s="14">
        <v>0.38820649547380698</v>
      </c>
      <c r="D9" s="14">
        <v>0.38484287446359</v>
      </c>
      <c r="E9" s="14">
        <v>0.39065510804644099</v>
      </c>
      <c r="F9" s="14"/>
      <c r="G9" s="14">
        <v>0.24758616722223001</v>
      </c>
      <c r="H9" s="14">
        <v>0.36121940630976102</v>
      </c>
      <c r="I9" s="14">
        <v>0.38515468958238702</v>
      </c>
      <c r="J9" s="14">
        <v>0.425817925332933</v>
      </c>
      <c r="K9" s="14">
        <v>0.37754324901844999</v>
      </c>
      <c r="L9" s="14">
        <v>0.49939213353449802</v>
      </c>
      <c r="M9" s="14"/>
      <c r="N9" s="14">
        <v>0.50080433196222995</v>
      </c>
      <c r="O9" s="14">
        <v>0.36549768811479699</v>
      </c>
      <c r="P9" s="14"/>
      <c r="Q9" s="14">
        <v>0.27743425355596801</v>
      </c>
      <c r="R9" s="14">
        <v>0.27480988723778499</v>
      </c>
      <c r="S9" s="14">
        <v>0.34164211727377403</v>
      </c>
      <c r="T9" s="14">
        <v>0.30780652844345602</v>
      </c>
      <c r="U9" s="14">
        <v>0.34286909206837402</v>
      </c>
      <c r="V9" s="14">
        <v>0.58831261922801303</v>
      </c>
      <c r="W9" s="14">
        <v>0.37988851188609801</v>
      </c>
      <c r="X9" s="14">
        <v>0.45376768228106401</v>
      </c>
      <c r="Y9" s="14">
        <v>0.49409931927380202</v>
      </c>
      <c r="Z9" s="14">
        <v>0.37467552110022101</v>
      </c>
      <c r="AA9" s="14"/>
      <c r="AB9" s="14">
        <v>0.50555474299104897</v>
      </c>
      <c r="AC9" s="14">
        <v>0.37147700124622302</v>
      </c>
      <c r="AD9" s="14">
        <v>0.35761645763782501</v>
      </c>
      <c r="AE9" s="14"/>
      <c r="AF9" s="14">
        <v>0.496287538949227</v>
      </c>
      <c r="AG9" s="14">
        <v>0.311967747758301</v>
      </c>
      <c r="AH9" s="14">
        <v>0.33984883914197</v>
      </c>
      <c r="AI9" s="14">
        <v>0.32713158317913599</v>
      </c>
      <c r="AJ9" s="14"/>
      <c r="AK9" s="14">
        <v>0.48057718631360502</v>
      </c>
      <c r="AL9" s="14">
        <v>0.33084787649408398</v>
      </c>
      <c r="AM9" s="14">
        <v>0.34303646279136801</v>
      </c>
      <c r="AN9" s="14">
        <v>0.42488404138623798</v>
      </c>
      <c r="AO9" s="14"/>
      <c r="AP9" s="14">
        <v>0.54008367919789202</v>
      </c>
      <c r="AQ9" s="14">
        <v>0.43656203202989802</v>
      </c>
      <c r="AR9" s="14">
        <v>0.31295498836118502</v>
      </c>
      <c r="AS9" s="14"/>
      <c r="AT9" s="14">
        <v>0.49609512743760298</v>
      </c>
      <c r="AU9" s="14">
        <v>0.37960348785289999</v>
      </c>
      <c r="AV9" s="14">
        <v>0.33785667729209201</v>
      </c>
      <c r="AW9" s="14"/>
      <c r="AX9" s="14">
        <v>0.46876946613625098</v>
      </c>
      <c r="AY9" s="14">
        <v>0.41435426884740501</v>
      </c>
      <c r="AZ9" s="14">
        <v>0.33751072291730899</v>
      </c>
      <c r="BA9" s="14"/>
      <c r="BB9" s="14">
        <v>0.43754379578800801</v>
      </c>
      <c r="BC9" s="14">
        <v>0.41522453195676401</v>
      </c>
      <c r="BD9" s="14"/>
      <c r="BE9" s="14">
        <v>0.404310668719565</v>
      </c>
      <c r="BF9" s="14">
        <v>0.358962427594123</v>
      </c>
      <c r="BG9" s="14"/>
      <c r="BH9" s="14">
        <v>0.34703804586583298</v>
      </c>
      <c r="BI9" s="14">
        <v>0.39949027338680498</v>
      </c>
    </row>
    <row r="10" spans="2:61" ht="29" x14ac:dyDescent="0.35">
      <c r="B10" s="15" t="s">
        <v>480</v>
      </c>
      <c r="C10" s="14">
        <v>0.37957497822335001</v>
      </c>
      <c r="D10" s="14">
        <v>0.40827534752801098</v>
      </c>
      <c r="E10" s="14">
        <v>0.35313294248604998</v>
      </c>
      <c r="F10" s="14"/>
      <c r="G10" s="14">
        <v>0.29080885436112103</v>
      </c>
      <c r="H10" s="14">
        <v>0.390006809613405</v>
      </c>
      <c r="I10" s="14">
        <v>0.38857988540120297</v>
      </c>
      <c r="J10" s="14">
        <v>0.353464274191788</v>
      </c>
      <c r="K10" s="14">
        <v>0.34315874204046298</v>
      </c>
      <c r="L10" s="14">
        <v>0.47894603789331902</v>
      </c>
      <c r="M10" s="14"/>
      <c r="N10" s="14">
        <v>0.52383793220559804</v>
      </c>
      <c r="O10" s="14">
        <v>0.35047992868071198</v>
      </c>
      <c r="P10" s="14"/>
      <c r="Q10" s="14">
        <v>0.33034779582804102</v>
      </c>
      <c r="R10" s="14">
        <v>0.27196708487499199</v>
      </c>
      <c r="S10" s="14">
        <v>0.32822179095593201</v>
      </c>
      <c r="T10" s="14">
        <v>0.34751117506383999</v>
      </c>
      <c r="U10" s="14">
        <v>0.285364711833968</v>
      </c>
      <c r="V10" s="14">
        <v>0.47386771160445301</v>
      </c>
      <c r="W10" s="14">
        <v>0.44894651898532001</v>
      </c>
      <c r="X10" s="14">
        <v>0.41231370095342901</v>
      </c>
      <c r="Y10" s="14">
        <v>0.43556188447562799</v>
      </c>
      <c r="Z10" s="14">
        <v>0.401756176380486</v>
      </c>
      <c r="AA10" s="14"/>
      <c r="AB10" s="14">
        <v>0.408601206278153</v>
      </c>
      <c r="AC10" s="14">
        <v>0.43550393062810699</v>
      </c>
      <c r="AD10" s="14">
        <v>0.36859402858927798</v>
      </c>
      <c r="AE10" s="14"/>
      <c r="AF10" s="14">
        <v>0.442414233996759</v>
      </c>
      <c r="AG10" s="14">
        <v>0.35940603425325501</v>
      </c>
      <c r="AH10" s="14">
        <v>0.316275468063765</v>
      </c>
      <c r="AI10" s="14">
        <v>0.29715759931153501</v>
      </c>
      <c r="AJ10" s="14"/>
      <c r="AK10" s="14">
        <v>0.42232217125684901</v>
      </c>
      <c r="AL10" s="14">
        <v>0.369303108221675</v>
      </c>
      <c r="AM10" s="14">
        <v>0.35397449966765299</v>
      </c>
      <c r="AN10" s="14">
        <v>7.6554399765530398E-2</v>
      </c>
      <c r="AO10" s="14"/>
      <c r="AP10" s="14">
        <v>0.42856828769594002</v>
      </c>
      <c r="AQ10" s="14">
        <v>0.42929967994957102</v>
      </c>
      <c r="AR10" s="14">
        <v>0.35178618476700302</v>
      </c>
      <c r="AS10" s="14"/>
      <c r="AT10" s="14">
        <v>0.439173557720903</v>
      </c>
      <c r="AU10" s="14">
        <v>0.38370217502293502</v>
      </c>
      <c r="AV10" s="14">
        <v>0.315901496047027</v>
      </c>
      <c r="AW10" s="14"/>
      <c r="AX10" s="14">
        <v>0.40359901184303498</v>
      </c>
      <c r="AY10" s="14">
        <v>0.41237528231507897</v>
      </c>
      <c r="AZ10" s="14">
        <v>0.33667007832909401</v>
      </c>
      <c r="BA10" s="14"/>
      <c r="BB10" s="14">
        <v>0.45808232095574503</v>
      </c>
      <c r="BC10" s="14">
        <v>0.40169354126847601</v>
      </c>
      <c r="BD10" s="14"/>
      <c r="BE10" s="14">
        <v>0.41322555878782402</v>
      </c>
      <c r="BF10" s="14">
        <v>0.31846784486104202</v>
      </c>
      <c r="BG10" s="14"/>
      <c r="BH10" s="14">
        <v>0.42073982535681997</v>
      </c>
      <c r="BI10" s="14">
        <v>0.36829218770537497</v>
      </c>
    </row>
    <row r="11" spans="2:61" ht="29" x14ac:dyDescent="0.35">
      <c r="B11" s="15" t="s">
        <v>481</v>
      </c>
      <c r="C11" s="14">
        <v>0.36963058535214899</v>
      </c>
      <c r="D11" s="14">
        <v>0.41657464639089098</v>
      </c>
      <c r="E11" s="14">
        <v>0.32671214467711401</v>
      </c>
      <c r="F11" s="14"/>
      <c r="G11" s="14">
        <v>0.36818908441312997</v>
      </c>
      <c r="H11" s="14">
        <v>0.33125685146565698</v>
      </c>
      <c r="I11" s="14">
        <v>0.34869788230972498</v>
      </c>
      <c r="J11" s="14">
        <v>0.36208907829508002</v>
      </c>
      <c r="K11" s="14">
        <v>0.36007435983841801</v>
      </c>
      <c r="L11" s="14">
        <v>0.45383235589823201</v>
      </c>
      <c r="M11" s="14"/>
      <c r="N11" s="14">
        <v>0.51107409046242303</v>
      </c>
      <c r="O11" s="14">
        <v>0.34110416415343903</v>
      </c>
      <c r="P11" s="14"/>
      <c r="Q11" s="14">
        <v>0.35856277726328201</v>
      </c>
      <c r="R11" s="14">
        <v>0.26830301470211299</v>
      </c>
      <c r="S11" s="14">
        <v>0.30157174223736899</v>
      </c>
      <c r="T11" s="14">
        <v>0.27005941338577599</v>
      </c>
      <c r="U11" s="14">
        <v>0.32048975335895702</v>
      </c>
      <c r="V11" s="14">
        <v>0.50496102643491603</v>
      </c>
      <c r="W11" s="14">
        <v>0.40191527159923901</v>
      </c>
      <c r="X11" s="14">
        <v>0.427438317082587</v>
      </c>
      <c r="Y11" s="14">
        <v>0.46545491732342897</v>
      </c>
      <c r="Z11" s="14">
        <v>0.32888786814357601</v>
      </c>
      <c r="AA11" s="14"/>
      <c r="AB11" s="14">
        <v>0.46615465540474199</v>
      </c>
      <c r="AC11" s="14">
        <v>0.316113141583377</v>
      </c>
      <c r="AD11" s="14">
        <v>0.35652314070026497</v>
      </c>
      <c r="AE11" s="14"/>
      <c r="AF11" s="14">
        <v>0.42321998686609902</v>
      </c>
      <c r="AG11" s="14">
        <v>0.32323163804162802</v>
      </c>
      <c r="AH11" s="14">
        <v>0.38366943388946201</v>
      </c>
      <c r="AI11" s="14">
        <v>0.33531640010196601</v>
      </c>
      <c r="AJ11" s="14"/>
      <c r="AK11" s="14">
        <v>0.41836737261801699</v>
      </c>
      <c r="AL11" s="14">
        <v>0.356080480268684</v>
      </c>
      <c r="AM11" s="14">
        <v>0.33863537020791901</v>
      </c>
      <c r="AN11" s="14">
        <v>0.40737885373694999</v>
      </c>
      <c r="AO11" s="14"/>
      <c r="AP11" s="14">
        <v>0.41975171910058401</v>
      </c>
      <c r="AQ11" s="14">
        <v>0.39881106470078298</v>
      </c>
      <c r="AR11" s="14">
        <v>0.344266259120383</v>
      </c>
      <c r="AS11" s="14"/>
      <c r="AT11" s="14">
        <v>0.42447037956371902</v>
      </c>
      <c r="AU11" s="14">
        <v>0.37465609112438802</v>
      </c>
      <c r="AV11" s="14">
        <v>0.30375588988298402</v>
      </c>
      <c r="AW11" s="14"/>
      <c r="AX11" s="14">
        <v>0.41574659439027101</v>
      </c>
      <c r="AY11" s="14">
        <v>0.38379261989369601</v>
      </c>
      <c r="AZ11" s="14">
        <v>0.34350679723552102</v>
      </c>
      <c r="BA11" s="14"/>
      <c r="BB11" s="14">
        <v>0.43766189491035801</v>
      </c>
      <c r="BC11" s="14">
        <v>0.39541024227834598</v>
      </c>
      <c r="BD11" s="14"/>
      <c r="BE11" s="14">
        <v>0.39276727614127599</v>
      </c>
      <c r="BF11" s="14">
        <v>0.32761595065944998</v>
      </c>
      <c r="BG11" s="14"/>
      <c r="BH11" s="14">
        <v>0.36616120147255499</v>
      </c>
      <c r="BI11" s="14">
        <v>0.37058150183224697</v>
      </c>
    </row>
    <row r="12" spans="2:61" ht="29" x14ac:dyDescent="0.35">
      <c r="B12" s="15" t="s">
        <v>482</v>
      </c>
      <c r="C12" s="14">
        <v>0.36572939196259102</v>
      </c>
      <c r="D12" s="14">
        <v>0.35673963879658799</v>
      </c>
      <c r="E12" s="14">
        <v>0.37306488754788802</v>
      </c>
      <c r="F12" s="14"/>
      <c r="G12" s="14">
        <v>0.27786180507345598</v>
      </c>
      <c r="H12" s="14">
        <v>0.38004158985338798</v>
      </c>
      <c r="I12" s="14">
        <v>0.32701215652753102</v>
      </c>
      <c r="J12" s="14">
        <v>0.359595609372313</v>
      </c>
      <c r="K12" s="14">
        <v>0.32885752041958999</v>
      </c>
      <c r="L12" s="14">
        <v>0.49593190075529697</v>
      </c>
      <c r="M12" s="14"/>
      <c r="N12" s="14">
        <v>0.52089522266259602</v>
      </c>
      <c r="O12" s="14">
        <v>0.33443544291385002</v>
      </c>
      <c r="P12" s="14"/>
      <c r="Q12" s="14">
        <v>0.26706197358084099</v>
      </c>
      <c r="R12" s="14">
        <v>0.28565763495059698</v>
      </c>
      <c r="S12" s="14">
        <v>0.381167883933479</v>
      </c>
      <c r="T12" s="14">
        <v>0.296543949960137</v>
      </c>
      <c r="U12" s="14">
        <v>0.492465035853064</v>
      </c>
      <c r="V12" s="14">
        <v>0.46291861451822602</v>
      </c>
      <c r="W12" s="14">
        <v>0.33466103426664601</v>
      </c>
      <c r="X12" s="14">
        <v>0.334963903134751</v>
      </c>
      <c r="Y12" s="14">
        <v>0.44597041193804898</v>
      </c>
      <c r="Z12" s="14">
        <v>0.42742999805409199</v>
      </c>
      <c r="AA12" s="14"/>
      <c r="AB12" s="14">
        <v>0.479071376854313</v>
      </c>
      <c r="AC12" s="14">
        <v>0.34747819056252599</v>
      </c>
      <c r="AD12" s="14">
        <v>0.332193656438657</v>
      </c>
      <c r="AE12" s="14"/>
      <c r="AF12" s="14">
        <v>0.47171394950999301</v>
      </c>
      <c r="AG12" s="14">
        <v>0.28482683845562801</v>
      </c>
      <c r="AH12" s="14">
        <v>0.34292567792387901</v>
      </c>
      <c r="AI12" s="14">
        <v>0.30450954137136199</v>
      </c>
      <c r="AJ12" s="14"/>
      <c r="AK12" s="14">
        <v>0.45526845145484901</v>
      </c>
      <c r="AL12" s="14">
        <v>0.31708765680180201</v>
      </c>
      <c r="AM12" s="14">
        <v>0.353457853950366</v>
      </c>
      <c r="AN12" s="14">
        <v>0.16468561691690101</v>
      </c>
      <c r="AO12" s="14"/>
      <c r="AP12" s="14">
        <v>0.52465337454307803</v>
      </c>
      <c r="AQ12" s="14">
        <v>0.404400606683538</v>
      </c>
      <c r="AR12" s="14">
        <v>0.29300773155248599</v>
      </c>
      <c r="AS12" s="14"/>
      <c r="AT12" s="14">
        <v>0.48407262344684698</v>
      </c>
      <c r="AU12" s="14">
        <v>0.33068325045716701</v>
      </c>
      <c r="AV12" s="14">
        <v>0.315895052927468</v>
      </c>
      <c r="AW12" s="14"/>
      <c r="AX12" s="14">
        <v>0.53344233702254895</v>
      </c>
      <c r="AY12" s="14">
        <v>0.37014722908299502</v>
      </c>
      <c r="AZ12" s="14">
        <v>0.29784121279562298</v>
      </c>
      <c r="BA12" s="14"/>
      <c r="BB12" s="14">
        <v>0.45332052547462198</v>
      </c>
      <c r="BC12" s="14">
        <v>0.36863287170479703</v>
      </c>
      <c r="BD12" s="14"/>
      <c r="BE12" s="14">
        <v>0.39773955592326199</v>
      </c>
      <c r="BF12" s="14">
        <v>0.30760114201021999</v>
      </c>
      <c r="BG12" s="14"/>
      <c r="BH12" s="14">
        <v>0.34538323402601001</v>
      </c>
      <c r="BI12" s="14">
        <v>0.37130602964813297</v>
      </c>
    </row>
    <row r="13" spans="2:61" ht="43.5" x14ac:dyDescent="0.35">
      <c r="B13" s="15" t="s">
        <v>483</v>
      </c>
      <c r="C13" s="14">
        <v>0.36453117769585403</v>
      </c>
      <c r="D13" s="14">
        <v>0.36288860769314601</v>
      </c>
      <c r="E13" s="14">
        <v>0.36117561409904098</v>
      </c>
      <c r="F13" s="14"/>
      <c r="G13" s="14">
        <v>0.33459865090568702</v>
      </c>
      <c r="H13" s="14">
        <v>0.35235709472813798</v>
      </c>
      <c r="I13" s="14">
        <v>0.33090748457459601</v>
      </c>
      <c r="J13" s="14">
        <v>0.39326496973729802</v>
      </c>
      <c r="K13" s="14">
        <v>0.32436335881010803</v>
      </c>
      <c r="L13" s="14">
        <v>0.44306017865102798</v>
      </c>
      <c r="M13" s="14"/>
      <c r="N13" s="14">
        <v>0.443977797188433</v>
      </c>
      <c r="O13" s="14">
        <v>0.34850833006709803</v>
      </c>
      <c r="P13" s="14"/>
      <c r="Q13" s="14">
        <v>0.25652951980322197</v>
      </c>
      <c r="R13" s="14">
        <v>0.30247654869215401</v>
      </c>
      <c r="S13" s="14">
        <v>0.359257060233305</v>
      </c>
      <c r="T13" s="14">
        <v>0.36089139690924399</v>
      </c>
      <c r="U13" s="14">
        <v>0.26806155376287999</v>
      </c>
      <c r="V13" s="14">
        <v>0.44015511494701098</v>
      </c>
      <c r="W13" s="14">
        <v>0.38469364685360102</v>
      </c>
      <c r="X13" s="14">
        <v>0.31670958611354399</v>
      </c>
      <c r="Y13" s="14">
        <v>0.47843174818115602</v>
      </c>
      <c r="Z13" s="14">
        <v>0.32883745080744398</v>
      </c>
      <c r="AA13" s="14"/>
      <c r="AB13" s="14">
        <v>0.48606857919656798</v>
      </c>
      <c r="AC13" s="14">
        <v>0.35569646796634802</v>
      </c>
      <c r="AD13" s="14">
        <v>0.30853704075247801</v>
      </c>
      <c r="AE13" s="14"/>
      <c r="AF13" s="14">
        <v>0.46440915754863199</v>
      </c>
      <c r="AG13" s="14">
        <v>0.26846465361541699</v>
      </c>
      <c r="AH13" s="14">
        <v>0.45146063525990099</v>
      </c>
      <c r="AI13" s="14">
        <v>0.31677603670893201</v>
      </c>
      <c r="AJ13" s="14"/>
      <c r="AK13" s="14">
        <v>0.42723883463846701</v>
      </c>
      <c r="AL13" s="14">
        <v>0.31503562169916199</v>
      </c>
      <c r="AM13" s="14">
        <v>0.35174530904526202</v>
      </c>
      <c r="AN13" s="14">
        <v>0.25141102543249699</v>
      </c>
      <c r="AO13" s="14"/>
      <c r="AP13" s="14">
        <v>0.48089402643150497</v>
      </c>
      <c r="AQ13" s="14">
        <v>0.40859419126193602</v>
      </c>
      <c r="AR13" s="14">
        <v>0.314206416040123</v>
      </c>
      <c r="AS13" s="14"/>
      <c r="AT13" s="14">
        <v>0.477894648128807</v>
      </c>
      <c r="AU13" s="14">
        <v>0.350453428704528</v>
      </c>
      <c r="AV13" s="14">
        <v>0.27254534022949101</v>
      </c>
      <c r="AW13" s="14"/>
      <c r="AX13" s="14">
        <v>0.49434475972167402</v>
      </c>
      <c r="AY13" s="14">
        <v>0.39495621790457502</v>
      </c>
      <c r="AZ13" s="14">
        <v>0.28611677036815703</v>
      </c>
      <c r="BA13" s="14"/>
      <c r="BB13" s="14">
        <v>0.47112809096451402</v>
      </c>
      <c r="BC13" s="14">
        <v>0.38106128239190801</v>
      </c>
      <c r="BD13" s="14"/>
      <c r="BE13" s="14">
        <v>0.38882733499735</v>
      </c>
      <c r="BF13" s="14">
        <v>0.32041103178724001</v>
      </c>
      <c r="BG13" s="14"/>
      <c r="BH13" s="14">
        <v>0.38279260842248602</v>
      </c>
      <c r="BI13" s="14">
        <v>0.35952593871660898</v>
      </c>
    </row>
    <row r="14" spans="2:61" ht="43.5" x14ac:dyDescent="0.35">
      <c r="B14" s="15" t="s">
        <v>484</v>
      </c>
      <c r="C14" s="14">
        <v>0.32728750449872002</v>
      </c>
      <c r="D14" s="14">
        <v>0.34205846436954401</v>
      </c>
      <c r="E14" s="14">
        <v>0.31297018195369403</v>
      </c>
      <c r="F14" s="14"/>
      <c r="G14" s="14">
        <v>0.28399733484941703</v>
      </c>
      <c r="H14" s="14">
        <v>0.28052049330326301</v>
      </c>
      <c r="I14" s="14">
        <v>0.31343213696698302</v>
      </c>
      <c r="J14" s="14">
        <v>0.31574300793271898</v>
      </c>
      <c r="K14" s="14">
        <v>0.34055813650717798</v>
      </c>
      <c r="L14" s="14">
        <v>0.43037625217925002</v>
      </c>
      <c r="M14" s="14"/>
      <c r="N14" s="14">
        <v>0.49606173116691699</v>
      </c>
      <c r="O14" s="14">
        <v>0.29324900500261297</v>
      </c>
      <c r="P14" s="14"/>
      <c r="Q14" s="14">
        <v>0.22557576452767</v>
      </c>
      <c r="R14" s="14">
        <v>0.22563890765723199</v>
      </c>
      <c r="S14" s="14">
        <v>0.25743337103977398</v>
      </c>
      <c r="T14" s="14">
        <v>0.24688494793990801</v>
      </c>
      <c r="U14" s="14">
        <v>0.38519419031659602</v>
      </c>
      <c r="V14" s="14">
        <v>0.34726246856735898</v>
      </c>
      <c r="W14" s="14">
        <v>0.34244045873122098</v>
      </c>
      <c r="X14" s="14">
        <v>0.36515766543835798</v>
      </c>
      <c r="Y14" s="14">
        <v>0.47775758452042399</v>
      </c>
      <c r="Z14" s="14">
        <v>0.33638913464697401</v>
      </c>
      <c r="AA14" s="14"/>
      <c r="AB14" s="14">
        <v>0.42676171295644399</v>
      </c>
      <c r="AC14" s="14">
        <v>0.30709595189692002</v>
      </c>
      <c r="AD14" s="14">
        <v>0.300154033702696</v>
      </c>
      <c r="AE14" s="14"/>
      <c r="AF14" s="14">
        <v>0.41833474471983201</v>
      </c>
      <c r="AG14" s="14">
        <v>0.273367762252753</v>
      </c>
      <c r="AH14" s="14">
        <v>0.176357165271123</v>
      </c>
      <c r="AI14" s="14">
        <v>0.294876265497376</v>
      </c>
      <c r="AJ14" s="14"/>
      <c r="AK14" s="14">
        <v>0.39811582121924799</v>
      </c>
      <c r="AL14" s="14">
        <v>0.30303631779724899</v>
      </c>
      <c r="AM14" s="14">
        <v>0.25672494959068498</v>
      </c>
      <c r="AN14" s="14">
        <v>0.51968324314103698</v>
      </c>
      <c r="AO14" s="14"/>
      <c r="AP14" s="14">
        <v>0.449918804513596</v>
      </c>
      <c r="AQ14" s="14">
        <v>0.37649917961671298</v>
      </c>
      <c r="AR14" s="14">
        <v>0.25733629105091099</v>
      </c>
      <c r="AS14" s="14"/>
      <c r="AT14" s="14">
        <v>0.438934687461291</v>
      </c>
      <c r="AU14" s="14">
        <v>0.31853445460435797</v>
      </c>
      <c r="AV14" s="14">
        <v>0.21530382274301199</v>
      </c>
      <c r="AW14" s="14"/>
      <c r="AX14" s="14">
        <v>0.45541076988141199</v>
      </c>
      <c r="AY14" s="14">
        <v>0.33284031332343</v>
      </c>
      <c r="AZ14" s="14">
        <v>0.28834669681630898</v>
      </c>
      <c r="BA14" s="14"/>
      <c r="BB14" s="14">
        <v>0.51015376501295095</v>
      </c>
      <c r="BC14" s="14">
        <v>0.33567590523499702</v>
      </c>
      <c r="BD14" s="14"/>
      <c r="BE14" s="14">
        <v>0.36008808644544399</v>
      </c>
      <c r="BF14" s="14">
        <v>0.26772391000026902</v>
      </c>
      <c r="BG14" s="14"/>
      <c r="BH14" s="14">
        <v>0.32180736080061401</v>
      </c>
      <c r="BI14" s="14">
        <v>0.32878954611091499</v>
      </c>
    </row>
    <row r="15" spans="2:61" ht="29" x14ac:dyDescent="0.35">
      <c r="B15" s="15" t="s">
        <v>485</v>
      </c>
      <c r="C15" s="14">
        <v>0.324557120591278</v>
      </c>
      <c r="D15" s="14">
        <v>0.34769816579687801</v>
      </c>
      <c r="E15" s="14">
        <v>0.30269446333956401</v>
      </c>
      <c r="F15" s="14"/>
      <c r="G15" s="14">
        <v>0.371939207791529</v>
      </c>
      <c r="H15" s="14">
        <v>0.30944288341832799</v>
      </c>
      <c r="I15" s="14">
        <v>0.31436446834250398</v>
      </c>
      <c r="J15" s="14">
        <v>0.29908192699772301</v>
      </c>
      <c r="K15" s="14">
        <v>0.28963675926476001</v>
      </c>
      <c r="L15" s="14">
        <v>0.37085933562880802</v>
      </c>
      <c r="M15" s="14"/>
      <c r="N15" s="14">
        <v>0.46939920989406603</v>
      </c>
      <c r="O15" s="14">
        <v>0.29534527064785898</v>
      </c>
      <c r="P15" s="14"/>
      <c r="Q15" s="14">
        <v>0.15093879535706201</v>
      </c>
      <c r="R15" s="14">
        <v>0.231131627384625</v>
      </c>
      <c r="S15" s="14">
        <v>0.26690258448708598</v>
      </c>
      <c r="T15" s="14">
        <v>0.28891361011701799</v>
      </c>
      <c r="U15" s="14">
        <v>0.24862052196568801</v>
      </c>
      <c r="V15" s="14">
        <v>0.43651421928950002</v>
      </c>
      <c r="W15" s="14">
        <v>0.33983418918495001</v>
      </c>
      <c r="X15" s="14">
        <v>0.38162970464580598</v>
      </c>
      <c r="Y15" s="14">
        <v>0.43306938944051199</v>
      </c>
      <c r="Z15" s="14">
        <v>0.230034429355121</v>
      </c>
      <c r="AA15" s="14"/>
      <c r="AB15" s="14">
        <v>0.45386996956449299</v>
      </c>
      <c r="AC15" s="14">
        <v>0.313371092530766</v>
      </c>
      <c r="AD15" s="14">
        <v>0.281001646642903</v>
      </c>
      <c r="AE15" s="14"/>
      <c r="AF15" s="14">
        <v>0.419658689193386</v>
      </c>
      <c r="AG15" s="14">
        <v>0.25321778361784097</v>
      </c>
      <c r="AH15" s="14">
        <v>0.24507645417648599</v>
      </c>
      <c r="AI15" s="14">
        <v>0.28744436225437398</v>
      </c>
      <c r="AJ15" s="14"/>
      <c r="AK15" s="14">
        <v>0.41230866460636401</v>
      </c>
      <c r="AL15" s="14">
        <v>0.28450648798396999</v>
      </c>
      <c r="AM15" s="14">
        <v>0.26953714282775199</v>
      </c>
      <c r="AN15" s="14">
        <v>0.158328231257577</v>
      </c>
      <c r="AO15" s="14"/>
      <c r="AP15" s="14">
        <v>0.40077018141562598</v>
      </c>
      <c r="AQ15" s="14">
        <v>0.35925433429349302</v>
      </c>
      <c r="AR15" s="14">
        <v>0.28627608112075598</v>
      </c>
      <c r="AS15" s="14"/>
      <c r="AT15" s="14">
        <v>0.42139326468008398</v>
      </c>
      <c r="AU15" s="14">
        <v>0.32118825441167398</v>
      </c>
      <c r="AV15" s="14">
        <v>0.218395879597823</v>
      </c>
      <c r="AW15" s="14"/>
      <c r="AX15" s="14">
        <v>0.36264098775098502</v>
      </c>
      <c r="AY15" s="14">
        <v>0.33761975471488098</v>
      </c>
      <c r="AZ15" s="14">
        <v>0.31163756692547301</v>
      </c>
      <c r="BA15" s="14"/>
      <c r="BB15" s="14">
        <v>0.43484564373988199</v>
      </c>
      <c r="BC15" s="14">
        <v>0.35074112110121097</v>
      </c>
      <c r="BD15" s="14"/>
      <c r="BE15" s="14">
        <v>0.34635648676056002</v>
      </c>
      <c r="BF15" s="14">
        <v>0.28497097517046399</v>
      </c>
      <c r="BG15" s="14"/>
      <c r="BH15" s="14">
        <v>0.32648927412451301</v>
      </c>
      <c r="BI15" s="14">
        <v>0.32402754049850202</v>
      </c>
    </row>
    <row r="16" spans="2:61" ht="29" x14ac:dyDescent="0.35">
      <c r="B16" s="15" t="s">
        <v>486</v>
      </c>
      <c r="C16" s="14">
        <v>0.316447219173844</v>
      </c>
      <c r="D16" s="14">
        <v>0.364626760691107</v>
      </c>
      <c r="E16" s="14">
        <v>0.27201368645490798</v>
      </c>
      <c r="F16" s="14"/>
      <c r="G16" s="14">
        <v>0.234157015753996</v>
      </c>
      <c r="H16" s="14">
        <v>0.29644489333358298</v>
      </c>
      <c r="I16" s="14">
        <v>0.28916324407396798</v>
      </c>
      <c r="J16" s="14">
        <v>0.346909553350154</v>
      </c>
      <c r="K16" s="14">
        <v>0.242043405719788</v>
      </c>
      <c r="L16" s="14">
        <v>0.46126713313390899</v>
      </c>
      <c r="M16" s="14"/>
      <c r="N16" s="14">
        <v>0.42163715694141601</v>
      </c>
      <c r="O16" s="14">
        <v>0.29523244180895503</v>
      </c>
      <c r="P16" s="14"/>
      <c r="Q16" s="14">
        <v>0.28680618447002998</v>
      </c>
      <c r="R16" s="14">
        <v>0.25686483803400501</v>
      </c>
      <c r="S16" s="14">
        <v>0.29118232986375903</v>
      </c>
      <c r="T16" s="14">
        <v>0.230869018372857</v>
      </c>
      <c r="U16" s="14">
        <v>0.20578580975372501</v>
      </c>
      <c r="V16" s="14">
        <v>0.352551335612445</v>
      </c>
      <c r="W16" s="14">
        <v>0.31535408726854902</v>
      </c>
      <c r="X16" s="14">
        <v>0.31327649462720097</v>
      </c>
      <c r="Y16" s="14">
        <v>0.44373257441286701</v>
      </c>
      <c r="Z16" s="14">
        <v>0.39291366966207802</v>
      </c>
      <c r="AA16" s="14"/>
      <c r="AB16" s="14">
        <v>0.37132053209074101</v>
      </c>
      <c r="AC16" s="14">
        <v>0.34317985632328002</v>
      </c>
      <c r="AD16" s="14">
        <v>0.29982325604669602</v>
      </c>
      <c r="AE16" s="14"/>
      <c r="AF16" s="14">
        <v>0.34422574466406602</v>
      </c>
      <c r="AG16" s="14">
        <v>0.33205358623064501</v>
      </c>
      <c r="AH16" s="14">
        <v>0.28663762047945601</v>
      </c>
      <c r="AI16" s="14">
        <v>0.23559372160663999</v>
      </c>
      <c r="AJ16" s="14"/>
      <c r="AK16" s="14">
        <v>0.34863314287291403</v>
      </c>
      <c r="AL16" s="14">
        <v>0.34188148605723401</v>
      </c>
      <c r="AM16" s="14">
        <v>0.233689640680663</v>
      </c>
      <c r="AN16" s="14">
        <v>8.2911785424854903E-2</v>
      </c>
      <c r="AO16" s="14"/>
      <c r="AP16" s="14">
        <v>0.36174451023943999</v>
      </c>
      <c r="AQ16" s="14">
        <v>0.37045914913523398</v>
      </c>
      <c r="AR16" s="14">
        <v>0.27374838786121097</v>
      </c>
      <c r="AS16" s="14"/>
      <c r="AT16" s="14">
        <v>0.35765525921772001</v>
      </c>
      <c r="AU16" s="14">
        <v>0.31296970562625398</v>
      </c>
      <c r="AV16" s="14">
        <v>0.242529250997646</v>
      </c>
      <c r="AW16" s="14"/>
      <c r="AX16" s="14">
        <v>0.37592451633208801</v>
      </c>
      <c r="AY16" s="14">
        <v>0.32405578941758001</v>
      </c>
      <c r="AZ16" s="14">
        <v>0.27957515089313001</v>
      </c>
      <c r="BA16" s="14"/>
      <c r="BB16" s="14">
        <v>0.43479649377051799</v>
      </c>
      <c r="BC16" s="14">
        <v>0.28625381639750103</v>
      </c>
      <c r="BD16" s="14"/>
      <c r="BE16" s="14">
        <v>0.341229689511651</v>
      </c>
      <c r="BF16" s="14">
        <v>0.27144396233319901</v>
      </c>
      <c r="BG16" s="14"/>
      <c r="BH16" s="14">
        <v>0.35404642663512997</v>
      </c>
      <c r="BI16" s="14">
        <v>0.30614172769340398</v>
      </c>
    </row>
    <row r="17" spans="2:61" ht="29" x14ac:dyDescent="0.35">
      <c r="B17" s="15" t="s">
        <v>487</v>
      </c>
      <c r="C17" s="14">
        <v>0.311503598362314</v>
      </c>
      <c r="D17" s="14">
        <v>0.31993746327813699</v>
      </c>
      <c r="E17" s="14">
        <v>0.30072472514391901</v>
      </c>
      <c r="F17" s="14"/>
      <c r="G17" s="14">
        <v>0.31261291177136802</v>
      </c>
      <c r="H17" s="14">
        <v>0.31057851799545899</v>
      </c>
      <c r="I17" s="14">
        <v>0.29164000303751902</v>
      </c>
      <c r="J17" s="14">
        <v>0.29749986639181097</v>
      </c>
      <c r="K17" s="14">
        <v>0.29178418383458299</v>
      </c>
      <c r="L17" s="14">
        <v>0.364357132754421</v>
      </c>
      <c r="M17" s="14"/>
      <c r="N17" s="14">
        <v>0.423052686635916</v>
      </c>
      <c r="O17" s="14">
        <v>0.28900630324831</v>
      </c>
      <c r="P17" s="14"/>
      <c r="Q17" s="14">
        <v>0.24928323855021201</v>
      </c>
      <c r="R17" s="14">
        <v>0.30762321000496701</v>
      </c>
      <c r="S17" s="14">
        <v>0.29256914119926802</v>
      </c>
      <c r="T17" s="14">
        <v>0.252245210313296</v>
      </c>
      <c r="U17" s="14">
        <v>0.36022533551137298</v>
      </c>
      <c r="V17" s="14">
        <v>0.34928002761152299</v>
      </c>
      <c r="W17" s="14">
        <v>0.27592343627098598</v>
      </c>
      <c r="X17" s="14">
        <v>0.29517011823052502</v>
      </c>
      <c r="Y17" s="14">
        <v>0.36771938449478297</v>
      </c>
      <c r="Z17" s="14">
        <v>0.29328004704807098</v>
      </c>
      <c r="AA17" s="14"/>
      <c r="AB17" s="14">
        <v>0.36036638930582998</v>
      </c>
      <c r="AC17" s="14">
        <v>0.30822771936917698</v>
      </c>
      <c r="AD17" s="14">
        <v>0.316150762068103</v>
      </c>
      <c r="AE17" s="14"/>
      <c r="AF17" s="14">
        <v>0.36441661403146802</v>
      </c>
      <c r="AG17" s="14">
        <v>0.29506423476843602</v>
      </c>
      <c r="AH17" s="14">
        <v>0.225272441070415</v>
      </c>
      <c r="AI17" s="14">
        <v>0.25965192132765003</v>
      </c>
      <c r="AJ17" s="14"/>
      <c r="AK17" s="14">
        <v>0.36512098012236899</v>
      </c>
      <c r="AL17" s="14">
        <v>0.33621911240477897</v>
      </c>
      <c r="AM17" s="14">
        <v>0.18738436788695201</v>
      </c>
      <c r="AN17" s="14">
        <v>0.33844856669485801</v>
      </c>
      <c r="AO17" s="14"/>
      <c r="AP17" s="14">
        <v>0.37496122386427699</v>
      </c>
      <c r="AQ17" s="14">
        <v>0.355566550582608</v>
      </c>
      <c r="AR17" s="14">
        <v>0.271007416241136</v>
      </c>
      <c r="AS17" s="14"/>
      <c r="AT17" s="14">
        <v>0.38973059034785101</v>
      </c>
      <c r="AU17" s="14">
        <v>0.30877039512172499</v>
      </c>
      <c r="AV17" s="14">
        <v>0.23954961786311901</v>
      </c>
      <c r="AW17" s="14"/>
      <c r="AX17" s="14">
        <v>0.40827656563037301</v>
      </c>
      <c r="AY17" s="14">
        <v>0.32991530877159603</v>
      </c>
      <c r="AZ17" s="14">
        <v>0.27151039490756401</v>
      </c>
      <c r="BA17" s="14"/>
      <c r="BB17" s="14">
        <v>0.39858433308112301</v>
      </c>
      <c r="BC17" s="14">
        <v>0.30261167494039298</v>
      </c>
      <c r="BD17" s="14"/>
      <c r="BE17" s="14">
        <v>0.337284279833589</v>
      </c>
      <c r="BF17" s="14">
        <v>0.26468765895176</v>
      </c>
      <c r="BG17" s="14"/>
      <c r="BH17" s="14">
        <v>0.33171144687408199</v>
      </c>
      <c r="BI17" s="14">
        <v>0.30596486963005298</v>
      </c>
    </row>
    <row r="18" spans="2:61" ht="29" x14ac:dyDescent="0.35">
      <c r="B18" s="15" t="s">
        <v>488</v>
      </c>
      <c r="C18" s="14">
        <v>0.30752682148647897</v>
      </c>
      <c r="D18" s="14">
        <v>0.32659441181498</v>
      </c>
      <c r="E18" s="14">
        <v>0.28919663366652298</v>
      </c>
      <c r="F18" s="14"/>
      <c r="G18" s="14">
        <v>0.35532046191273597</v>
      </c>
      <c r="H18" s="14">
        <v>0.29850038239416998</v>
      </c>
      <c r="I18" s="14">
        <v>0.232593372086279</v>
      </c>
      <c r="J18" s="14">
        <v>0.29741424588788101</v>
      </c>
      <c r="K18" s="14">
        <v>0.24580296165605101</v>
      </c>
      <c r="L18" s="14">
        <v>0.42769135123738899</v>
      </c>
      <c r="M18" s="14"/>
      <c r="N18" s="14">
        <v>0.42158768705274202</v>
      </c>
      <c r="O18" s="14">
        <v>0.28452294943950202</v>
      </c>
      <c r="P18" s="14"/>
      <c r="Q18" s="14">
        <v>0.25526935040235998</v>
      </c>
      <c r="R18" s="14">
        <v>0.26893865084831198</v>
      </c>
      <c r="S18" s="14">
        <v>0.31005727421614399</v>
      </c>
      <c r="T18" s="14">
        <v>0.29668369930703398</v>
      </c>
      <c r="U18" s="14">
        <v>0.193483117763811</v>
      </c>
      <c r="V18" s="14">
        <v>0.35914111879285998</v>
      </c>
      <c r="W18" s="14">
        <v>0.313018826689901</v>
      </c>
      <c r="X18" s="14">
        <v>0.29106287006637699</v>
      </c>
      <c r="Y18" s="14">
        <v>0.37022486106535502</v>
      </c>
      <c r="Z18" s="14">
        <v>0.39122306590735201</v>
      </c>
      <c r="AA18" s="14"/>
      <c r="AB18" s="14">
        <v>0.368487466919318</v>
      </c>
      <c r="AC18" s="14">
        <v>0.332790786638057</v>
      </c>
      <c r="AD18" s="14">
        <v>0.26841326530847498</v>
      </c>
      <c r="AE18" s="14"/>
      <c r="AF18" s="14">
        <v>0.38651874310148898</v>
      </c>
      <c r="AG18" s="14">
        <v>0.27069551129852698</v>
      </c>
      <c r="AH18" s="14">
        <v>0.17343080227242599</v>
      </c>
      <c r="AI18" s="14">
        <v>0.237539028958627</v>
      </c>
      <c r="AJ18" s="14"/>
      <c r="AK18" s="14">
        <v>0.38875823240246898</v>
      </c>
      <c r="AL18" s="14">
        <v>0.27067773019820301</v>
      </c>
      <c r="AM18" s="14">
        <v>0.24328137936233801</v>
      </c>
      <c r="AN18" s="14">
        <v>0.32441682530367599</v>
      </c>
      <c r="AO18" s="14"/>
      <c r="AP18" s="14">
        <v>0.41031201112513899</v>
      </c>
      <c r="AQ18" s="14">
        <v>0.32773245619892799</v>
      </c>
      <c r="AR18" s="14">
        <v>0.27033205647252501</v>
      </c>
      <c r="AS18" s="14"/>
      <c r="AT18" s="14">
        <v>0.37994416216628701</v>
      </c>
      <c r="AU18" s="14">
        <v>0.32533953529285597</v>
      </c>
      <c r="AV18" s="14">
        <v>0.18195075531794</v>
      </c>
      <c r="AW18" s="14"/>
      <c r="AX18" s="14">
        <v>0.36241234571053299</v>
      </c>
      <c r="AY18" s="14">
        <v>0.32605961270339001</v>
      </c>
      <c r="AZ18" s="14">
        <v>0.25696000282685899</v>
      </c>
      <c r="BA18" s="14"/>
      <c r="BB18" s="14">
        <v>0.36458562820702201</v>
      </c>
      <c r="BC18" s="14">
        <v>0.321460579768167</v>
      </c>
      <c r="BD18" s="14"/>
      <c r="BE18" s="14">
        <v>0.32272307525089799</v>
      </c>
      <c r="BF18" s="14">
        <v>0.27993147276402103</v>
      </c>
      <c r="BG18" s="14"/>
      <c r="BH18" s="14">
        <v>0.26012585785891801</v>
      </c>
      <c r="BI18" s="14">
        <v>0.32051885668646102</v>
      </c>
    </row>
    <row r="19" spans="2:61" ht="29" x14ac:dyDescent="0.35">
      <c r="B19" s="15" t="s">
        <v>489</v>
      </c>
      <c r="C19" s="14">
        <v>0.28639295738829501</v>
      </c>
      <c r="D19" s="14">
        <v>0.28807381314508101</v>
      </c>
      <c r="E19" s="14">
        <v>0.27945551169323801</v>
      </c>
      <c r="F19" s="14"/>
      <c r="G19" s="14">
        <v>0.35742433287991798</v>
      </c>
      <c r="H19" s="14">
        <v>0.35786849182890001</v>
      </c>
      <c r="I19" s="14">
        <v>0.245577762753146</v>
      </c>
      <c r="J19" s="14">
        <v>0.309669492876125</v>
      </c>
      <c r="K19" s="14">
        <v>0.209275652352513</v>
      </c>
      <c r="L19" s="14">
        <v>0.23646446174157701</v>
      </c>
      <c r="M19" s="14"/>
      <c r="N19" s="14">
        <v>0.27684491754496199</v>
      </c>
      <c r="O19" s="14">
        <v>0.28831861248274898</v>
      </c>
      <c r="P19" s="14"/>
      <c r="Q19" s="14">
        <v>0.338380117709419</v>
      </c>
      <c r="R19" s="14">
        <v>0.29953297984053401</v>
      </c>
      <c r="S19" s="14">
        <v>0.242864171902263</v>
      </c>
      <c r="T19" s="14">
        <v>0.32693409238893101</v>
      </c>
      <c r="U19" s="14">
        <v>0.23193659710331699</v>
      </c>
      <c r="V19" s="14">
        <v>0.29804843505260797</v>
      </c>
      <c r="W19" s="14">
        <v>0.31324849334244598</v>
      </c>
      <c r="X19" s="14">
        <v>0.226394720601241</v>
      </c>
      <c r="Y19" s="14">
        <v>0.26454223919251801</v>
      </c>
      <c r="Z19" s="14">
        <v>0.35414646649505299</v>
      </c>
      <c r="AA19" s="14"/>
      <c r="AB19" s="14">
        <v>0.29586304361124</v>
      </c>
      <c r="AC19" s="14">
        <v>0.26762002090800902</v>
      </c>
      <c r="AD19" s="14">
        <v>0.29138910549783897</v>
      </c>
      <c r="AE19" s="14"/>
      <c r="AF19" s="14">
        <v>0.31898128838383</v>
      </c>
      <c r="AG19" s="14">
        <v>0.30031833222751297</v>
      </c>
      <c r="AH19" s="14">
        <v>0.213560582326697</v>
      </c>
      <c r="AI19" s="14">
        <v>0.201374992817974</v>
      </c>
      <c r="AJ19" s="14"/>
      <c r="AK19" s="14">
        <v>0.33749589820327103</v>
      </c>
      <c r="AL19" s="14">
        <v>0.315429878817792</v>
      </c>
      <c r="AM19" s="14">
        <v>0.15425437386906399</v>
      </c>
      <c r="AN19" s="14">
        <v>0.42345192083349997</v>
      </c>
      <c r="AO19" s="14"/>
      <c r="AP19" s="14">
        <v>0.294420860418111</v>
      </c>
      <c r="AQ19" s="14">
        <v>0.29815082479234001</v>
      </c>
      <c r="AR19" s="14">
        <v>0.28751757575730202</v>
      </c>
      <c r="AS19" s="14"/>
      <c r="AT19" s="14">
        <v>0.32904573908826201</v>
      </c>
      <c r="AU19" s="14">
        <v>0.29996674709025201</v>
      </c>
      <c r="AV19" s="14">
        <v>0.22971539809878899</v>
      </c>
      <c r="AW19" s="14"/>
      <c r="AX19" s="14">
        <v>0.33662555893530599</v>
      </c>
      <c r="AY19" s="14">
        <v>0.277876162783458</v>
      </c>
      <c r="AZ19" s="14">
        <v>0.29659941177191701</v>
      </c>
      <c r="BA19" s="14"/>
      <c r="BB19" s="14">
        <v>0.32208532206968299</v>
      </c>
      <c r="BC19" s="14">
        <v>0.24274727604166399</v>
      </c>
      <c r="BD19" s="14"/>
      <c r="BE19" s="14">
        <v>0.30510972149680898</v>
      </c>
      <c r="BF19" s="14">
        <v>0.25240460469706899</v>
      </c>
      <c r="BG19" s="14"/>
      <c r="BH19" s="14">
        <v>0.334978170928104</v>
      </c>
      <c r="BI19" s="14">
        <v>0.27307633350133098</v>
      </c>
    </row>
    <row r="20" spans="2:61" ht="43.5" x14ac:dyDescent="0.35">
      <c r="B20" s="15" t="s">
        <v>490</v>
      </c>
      <c r="C20" s="14">
        <v>0.26534556237867901</v>
      </c>
      <c r="D20" s="14">
        <v>0.275197358317333</v>
      </c>
      <c r="E20" s="14">
        <v>0.25090252476014802</v>
      </c>
      <c r="F20" s="14"/>
      <c r="G20" s="14">
        <v>0.28098699375912201</v>
      </c>
      <c r="H20" s="14">
        <v>0.26500927295919502</v>
      </c>
      <c r="I20" s="14">
        <v>0.25119687908025001</v>
      </c>
      <c r="J20" s="14">
        <v>0.28010716220417498</v>
      </c>
      <c r="K20" s="14">
        <v>0.22688961834615401</v>
      </c>
      <c r="L20" s="14">
        <v>0.28596954038405498</v>
      </c>
      <c r="M20" s="14"/>
      <c r="N20" s="14">
        <v>0.28379456938740899</v>
      </c>
      <c r="O20" s="14">
        <v>0.26162475424246501</v>
      </c>
      <c r="P20" s="14"/>
      <c r="Q20" s="14">
        <v>0.253052131264768</v>
      </c>
      <c r="R20" s="14">
        <v>0.227146020550099</v>
      </c>
      <c r="S20" s="14">
        <v>0.25512068960234802</v>
      </c>
      <c r="T20" s="14">
        <v>0.309123911037955</v>
      </c>
      <c r="U20" s="14">
        <v>0.24523741731420901</v>
      </c>
      <c r="V20" s="14">
        <v>0.29651682340161301</v>
      </c>
      <c r="W20" s="14">
        <v>0.30066542174651301</v>
      </c>
      <c r="X20" s="14">
        <v>0.22905476099306901</v>
      </c>
      <c r="Y20" s="14">
        <v>0.301150831536596</v>
      </c>
      <c r="Z20" s="14">
        <v>0.18177933959371601</v>
      </c>
      <c r="AA20" s="14"/>
      <c r="AB20" s="14">
        <v>0.34203380066920402</v>
      </c>
      <c r="AC20" s="14">
        <v>0.274356256033079</v>
      </c>
      <c r="AD20" s="14">
        <v>0.240020975555477</v>
      </c>
      <c r="AE20" s="14"/>
      <c r="AF20" s="14">
        <v>0.30907093223976601</v>
      </c>
      <c r="AG20" s="14">
        <v>0.23141377374842001</v>
      </c>
      <c r="AH20" s="14">
        <v>0.28103526662214401</v>
      </c>
      <c r="AI20" s="14">
        <v>0.24361282689074501</v>
      </c>
      <c r="AJ20" s="14"/>
      <c r="AK20" s="14">
        <v>0.30777642823960499</v>
      </c>
      <c r="AL20" s="14">
        <v>0.253063699853528</v>
      </c>
      <c r="AM20" s="14">
        <v>0.23990774015340399</v>
      </c>
      <c r="AN20" s="14">
        <v>0.23740321513276999</v>
      </c>
      <c r="AO20" s="14"/>
      <c r="AP20" s="14">
        <v>0.33452739336488002</v>
      </c>
      <c r="AQ20" s="14">
        <v>0.288509491105919</v>
      </c>
      <c r="AR20" s="14">
        <v>0.24161580180241299</v>
      </c>
      <c r="AS20" s="14"/>
      <c r="AT20" s="14">
        <v>0.277165362233525</v>
      </c>
      <c r="AU20" s="14">
        <v>0.29603810966457</v>
      </c>
      <c r="AV20" s="14">
        <v>0.228926096744347</v>
      </c>
      <c r="AW20" s="14"/>
      <c r="AX20" s="14">
        <v>0.31943251341118301</v>
      </c>
      <c r="AY20" s="14">
        <v>0.28357627877511898</v>
      </c>
      <c r="AZ20" s="14">
        <v>0.21721724214925101</v>
      </c>
      <c r="BA20" s="14"/>
      <c r="BB20" s="14">
        <v>0.27342349330958299</v>
      </c>
      <c r="BC20" s="14">
        <v>0.27648572665104298</v>
      </c>
      <c r="BD20" s="14"/>
      <c r="BE20" s="14">
        <v>0.29308306608282703</v>
      </c>
      <c r="BF20" s="14">
        <v>0.21497616875887601</v>
      </c>
      <c r="BG20" s="14"/>
      <c r="BH20" s="14">
        <v>0.27763849903119198</v>
      </c>
      <c r="BI20" s="14">
        <v>0.26197621598826598</v>
      </c>
    </row>
    <row r="21" spans="2:61" ht="29" x14ac:dyDescent="0.35">
      <c r="B21" s="15" t="s">
        <v>491</v>
      </c>
      <c r="C21" s="14">
        <v>0.249667854044094</v>
      </c>
      <c r="D21" s="14">
        <v>0.26246946602933402</v>
      </c>
      <c r="E21" s="14">
        <v>0.23653071127928399</v>
      </c>
      <c r="F21" s="14"/>
      <c r="G21" s="14">
        <v>0.216384093061571</v>
      </c>
      <c r="H21" s="14">
        <v>0.27158681950695501</v>
      </c>
      <c r="I21" s="14">
        <v>0.18652092037506901</v>
      </c>
      <c r="J21" s="14">
        <v>0.25345952094613799</v>
      </c>
      <c r="K21" s="14">
        <v>0.28562686582615199</v>
      </c>
      <c r="L21" s="14">
        <v>0.29113341391201902</v>
      </c>
      <c r="M21" s="14"/>
      <c r="N21" s="14">
        <v>0.30924031783171702</v>
      </c>
      <c r="O21" s="14">
        <v>0.23765323949869099</v>
      </c>
      <c r="P21" s="14"/>
      <c r="Q21" s="14">
        <v>0.25535634160105197</v>
      </c>
      <c r="R21" s="14">
        <v>0.238866246438007</v>
      </c>
      <c r="S21" s="14">
        <v>0.26320054901854001</v>
      </c>
      <c r="T21" s="14">
        <v>0.16495164170708401</v>
      </c>
      <c r="U21" s="14">
        <v>0.268909430868146</v>
      </c>
      <c r="V21" s="14">
        <v>0.25473727054289802</v>
      </c>
      <c r="W21" s="14">
        <v>0.31719902341329198</v>
      </c>
      <c r="X21" s="14">
        <v>0.21913205650840101</v>
      </c>
      <c r="Y21" s="14">
        <v>0.26243989144466701</v>
      </c>
      <c r="Z21" s="14">
        <v>0.17842489870269901</v>
      </c>
      <c r="AA21" s="14"/>
      <c r="AB21" s="14">
        <v>0.27006323475222999</v>
      </c>
      <c r="AC21" s="14">
        <v>0.26461620452794898</v>
      </c>
      <c r="AD21" s="14">
        <v>0.25284484938178903</v>
      </c>
      <c r="AE21" s="14"/>
      <c r="AF21" s="14">
        <v>0.26773089314786302</v>
      </c>
      <c r="AG21" s="14">
        <v>0.26941471425424302</v>
      </c>
      <c r="AH21" s="14">
        <v>0.13829697844731201</v>
      </c>
      <c r="AI21" s="14">
        <v>0.200835743213653</v>
      </c>
      <c r="AJ21" s="14"/>
      <c r="AK21" s="14">
        <v>0.27120032286700202</v>
      </c>
      <c r="AL21" s="14">
        <v>0.28117625927406098</v>
      </c>
      <c r="AM21" s="14">
        <v>0.181496792636997</v>
      </c>
      <c r="AN21" s="14">
        <v>0.18224104757460899</v>
      </c>
      <c r="AO21" s="14"/>
      <c r="AP21" s="14">
        <v>0.25868520142398399</v>
      </c>
      <c r="AQ21" s="14">
        <v>0.27760904923771601</v>
      </c>
      <c r="AR21" s="14">
        <v>0.23733060989737101</v>
      </c>
      <c r="AS21" s="14"/>
      <c r="AT21" s="14">
        <v>0.28586265276253298</v>
      </c>
      <c r="AU21" s="14">
        <v>0.25916267505164903</v>
      </c>
      <c r="AV21" s="14">
        <v>0.20835307201418601</v>
      </c>
      <c r="AW21" s="14"/>
      <c r="AX21" s="14">
        <v>0.30166607356034902</v>
      </c>
      <c r="AY21" s="14">
        <v>0.25355956399259799</v>
      </c>
      <c r="AZ21" s="14">
        <v>0.23563987939432701</v>
      </c>
      <c r="BA21" s="14"/>
      <c r="BB21" s="14">
        <v>0.298785753279808</v>
      </c>
      <c r="BC21" s="14">
        <v>0.27092494506003401</v>
      </c>
      <c r="BD21" s="14"/>
      <c r="BE21" s="14">
        <v>0.27041368040703001</v>
      </c>
      <c r="BF21" s="14">
        <v>0.211994864247016</v>
      </c>
      <c r="BG21" s="14"/>
      <c r="BH21" s="14">
        <v>0.24581619217432699</v>
      </c>
      <c r="BI21" s="14">
        <v>0.25072354833300398</v>
      </c>
    </row>
    <row r="22" spans="2:61" ht="29" x14ac:dyDescent="0.35">
      <c r="B22" s="15" t="s">
        <v>492</v>
      </c>
      <c r="C22" s="14">
        <v>0.19796731982656801</v>
      </c>
      <c r="D22" s="14">
        <v>0.19952113877910299</v>
      </c>
      <c r="E22" s="14">
        <v>0.192510149325401</v>
      </c>
      <c r="F22" s="14"/>
      <c r="G22" s="14">
        <v>0.20583511128359</v>
      </c>
      <c r="H22" s="14">
        <v>0.17898589318828501</v>
      </c>
      <c r="I22" s="14">
        <v>0.21583532250500601</v>
      </c>
      <c r="J22" s="14">
        <v>0.18995399571216101</v>
      </c>
      <c r="K22" s="14">
        <v>0.152198204072472</v>
      </c>
      <c r="L22" s="14">
        <v>0.23694759019101599</v>
      </c>
      <c r="M22" s="14"/>
      <c r="N22" s="14">
        <v>0.19244680570161499</v>
      </c>
      <c r="O22" s="14">
        <v>0.19908070082655899</v>
      </c>
      <c r="P22" s="14"/>
      <c r="Q22" s="14">
        <v>0.152956808748962</v>
      </c>
      <c r="R22" s="14">
        <v>0.24330762537973599</v>
      </c>
      <c r="S22" s="14">
        <v>0.217580729714629</v>
      </c>
      <c r="T22" s="14">
        <v>0.235807324618236</v>
      </c>
      <c r="U22" s="14">
        <v>0.124113275432729</v>
      </c>
      <c r="V22" s="14">
        <v>0.24897855891727</v>
      </c>
      <c r="W22" s="14">
        <v>0.153073639378138</v>
      </c>
      <c r="X22" s="14">
        <v>0.168610212968024</v>
      </c>
      <c r="Y22" s="14">
        <v>0.16370627198610499</v>
      </c>
      <c r="Z22" s="14">
        <v>0.27637495404856899</v>
      </c>
      <c r="AA22" s="14"/>
      <c r="AB22" s="14">
        <v>0.20243708625793799</v>
      </c>
      <c r="AC22" s="14">
        <v>0.19420876641309301</v>
      </c>
      <c r="AD22" s="14">
        <v>0.210048216812147</v>
      </c>
      <c r="AE22" s="14"/>
      <c r="AF22" s="14">
        <v>0.20791202699887401</v>
      </c>
      <c r="AG22" s="14">
        <v>0.219490221256123</v>
      </c>
      <c r="AH22" s="14">
        <v>7.5595378592638804E-2</v>
      </c>
      <c r="AI22" s="14">
        <v>0.138315691060579</v>
      </c>
      <c r="AJ22" s="14"/>
      <c r="AK22" s="14">
        <v>0.225744857195739</v>
      </c>
      <c r="AL22" s="14">
        <v>0.208250746494407</v>
      </c>
      <c r="AM22" s="14">
        <v>0.10707218385841299</v>
      </c>
      <c r="AN22" s="14">
        <v>0.26925465774551499</v>
      </c>
      <c r="AO22" s="14"/>
      <c r="AP22" s="14">
        <v>0.23200044819490301</v>
      </c>
      <c r="AQ22" s="14">
        <v>0.17930432401405699</v>
      </c>
      <c r="AR22" s="14">
        <v>0.20148872608550999</v>
      </c>
      <c r="AS22" s="14"/>
      <c r="AT22" s="14">
        <v>0.20848845407575201</v>
      </c>
      <c r="AU22" s="14">
        <v>0.20292394232021299</v>
      </c>
      <c r="AV22" s="14">
        <v>0.16888622148399801</v>
      </c>
      <c r="AW22" s="14"/>
      <c r="AX22" s="14">
        <v>0.24174527156754999</v>
      </c>
      <c r="AY22" s="14">
        <v>0.17515511013614099</v>
      </c>
      <c r="AZ22" s="14">
        <v>0.20782016968869399</v>
      </c>
      <c r="BA22" s="14"/>
      <c r="BB22" s="14">
        <v>0.17035421730106101</v>
      </c>
      <c r="BC22" s="14">
        <v>0.19510534894461801</v>
      </c>
      <c r="BD22" s="14"/>
      <c r="BE22" s="14">
        <v>0.20938214649448</v>
      </c>
      <c r="BF22" s="14">
        <v>0.177238781899347</v>
      </c>
      <c r="BG22" s="14"/>
      <c r="BH22" s="14">
        <v>0.169268806687395</v>
      </c>
      <c r="BI22" s="14">
        <v>0.20583323782395099</v>
      </c>
    </row>
    <row r="23" spans="2:61" ht="29" x14ac:dyDescent="0.35">
      <c r="B23" s="15" t="s">
        <v>493</v>
      </c>
      <c r="C23" s="14">
        <v>0.178126514465548</v>
      </c>
      <c r="D23" s="14">
        <v>0.19290797689842201</v>
      </c>
      <c r="E23" s="14">
        <v>0.16266550599921301</v>
      </c>
      <c r="F23" s="14"/>
      <c r="G23" s="14">
        <v>0.21868934193237599</v>
      </c>
      <c r="H23" s="14">
        <v>0.20333632570114901</v>
      </c>
      <c r="I23" s="14">
        <v>0.221755822949397</v>
      </c>
      <c r="J23" s="14">
        <v>0.20387321252972601</v>
      </c>
      <c r="K23" s="14">
        <v>0.123476795644757</v>
      </c>
      <c r="L23" s="14">
        <v>8.5448094365016297E-2</v>
      </c>
      <c r="M23" s="14"/>
      <c r="N23" s="14">
        <v>0.12713854137464101</v>
      </c>
      <c r="O23" s="14">
        <v>0.188409803156151</v>
      </c>
      <c r="P23" s="14"/>
      <c r="Q23" s="14">
        <v>0.20838086508429399</v>
      </c>
      <c r="R23" s="14">
        <v>0.23556751891970501</v>
      </c>
      <c r="S23" s="14">
        <v>0.22367859804602999</v>
      </c>
      <c r="T23" s="14">
        <v>0.17785032399373801</v>
      </c>
      <c r="U23" s="14">
        <v>0.118179316313098</v>
      </c>
      <c r="V23" s="14">
        <v>0.20672790186335199</v>
      </c>
      <c r="W23" s="14">
        <v>0.123366798993261</v>
      </c>
      <c r="X23" s="14">
        <v>0.12770510786279199</v>
      </c>
      <c r="Y23" s="14">
        <v>0.13143937551194301</v>
      </c>
      <c r="Z23" s="14">
        <v>0.20778493867530101</v>
      </c>
      <c r="AA23" s="14"/>
      <c r="AB23" s="14">
        <v>0.20665519259808901</v>
      </c>
      <c r="AC23" s="14">
        <v>0.164798018093787</v>
      </c>
      <c r="AD23" s="14">
        <v>0.16637733192016099</v>
      </c>
      <c r="AE23" s="14"/>
      <c r="AF23" s="14">
        <v>0.200917514755968</v>
      </c>
      <c r="AG23" s="14">
        <v>0.18761330026430401</v>
      </c>
      <c r="AH23" s="14">
        <v>0.122196141792222</v>
      </c>
      <c r="AI23" s="14">
        <v>0.108370376567305</v>
      </c>
      <c r="AJ23" s="14"/>
      <c r="AK23" s="14">
        <v>0.22444206477288001</v>
      </c>
      <c r="AL23" s="14">
        <v>0.16849698725670501</v>
      </c>
      <c r="AM23" s="14">
        <v>0.122944430807859</v>
      </c>
      <c r="AN23" s="14">
        <v>0</v>
      </c>
      <c r="AO23" s="14"/>
      <c r="AP23" s="14">
        <v>0.22920175472509899</v>
      </c>
      <c r="AQ23" s="14">
        <v>0.17283717131222001</v>
      </c>
      <c r="AR23" s="14">
        <v>0.17203841847333201</v>
      </c>
      <c r="AS23" s="14"/>
      <c r="AT23" s="14">
        <v>0.205351180568424</v>
      </c>
      <c r="AU23" s="14">
        <v>0.18108324619337099</v>
      </c>
      <c r="AV23" s="14">
        <v>0.178066146308822</v>
      </c>
      <c r="AW23" s="14"/>
      <c r="AX23" s="14">
        <v>0.24856772032156499</v>
      </c>
      <c r="AY23" s="14">
        <v>0.18406339262916499</v>
      </c>
      <c r="AZ23" s="14">
        <v>0.151574816937322</v>
      </c>
      <c r="BA23" s="14"/>
      <c r="BB23" s="14">
        <v>0.219640797891239</v>
      </c>
      <c r="BC23" s="14">
        <v>0.10845783226556199</v>
      </c>
      <c r="BD23" s="14"/>
      <c r="BE23" s="14">
        <v>0.18278308877372201</v>
      </c>
      <c r="BF23" s="14">
        <v>0.169670496694447</v>
      </c>
      <c r="BG23" s="14"/>
      <c r="BH23" s="14">
        <v>0.17302682114117601</v>
      </c>
      <c r="BI23" s="14">
        <v>0.179524279196661</v>
      </c>
    </row>
    <row r="24" spans="2:61" x14ac:dyDescent="0.35">
      <c r="B24" s="15" t="s">
        <v>86</v>
      </c>
      <c r="C24" s="14">
        <v>6.8184888654098302E-2</v>
      </c>
      <c r="D24" s="14">
        <v>5.1832759504592103E-2</v>
      </c>
      <c r="E24" s="14">
        <v>8.3403679323634503E-2</v>
      </c>
      <c r="F24" s="14"/>
      <c r="G24" s="14">
        <v>5.8717396318253998E-2</v>
      </c>
      <c r="H24" s="14">
        <v>6.4750478255750199E-2</v>
      </c>
      <c r="I24" s="14">
        <v>4.41182160962032E-2</v>
      </c>
      <c r="J24" s="14">
        <v>9.7101922715920302E-2</v>
      </c>
      <c r="K24" s="14">
        <v>0.107028330796892</v>
      </c>
      <c r="L24" s="14">
        <v>4.7736213801940201E-2</v>
      </c>
      <c r="M24" s="14"/>
      <c r="N24" s="14">
        <v>1.2730002824576999E-2</v>
      </c>
      <c r="O24" s="14">
        <v>7.9369067308791605E-2</v>
      </c>
      <c r="P24" s="14"/>
      <c r="Q24" s="14">
        <v>0.119106436519245</v>
      </c>
      <c r="R24" s="14">
        <v>0.109874705784909</v>
      </c>
      <c r="S24" s="14">
        <v>6.1995419345585702E-2</v>
      </c>
      <c r="T24" s="14">
        <v>4.5535135023790703E-2</v>
      </c>
      <c r="U24" s="14">
        <v>7.7147302948344196E-2</v>
      </c>
      <c r="V24" s="14">
        <v>2.1087316264368001E-2</v>
      </c>
      <c r="W24" s="14">
        <v>7.3648264876157304E-2</v>
      </c>
      <c r="X24" s="14">
        <v>5.1352119488096502E-2</v>
      </c>
      <c r="Y24" s="14">
        <v>3.47466455198523E-2</v>
      </c>
      <c r="Z24" s="14">
        <v>0.12864375394542599</v>
      </c>
      <c r="AA24" s="14"/>
      <c r="AB24" s="14">
        <v>3.8726392033652003E-2</v>
      </c>
      <c r="AC24" s="14">
        <v>6.0513019680401597E-2</v>
      </c>
      <c r="AD24" s="14">
        <v>4.3066058981600597E-2</v>
      </c>
      <c r="AE24" s="14"/>
      <c r="AF24" s="14">
        <v>4.20043204759366E-2</v>
      </c>
      <c r="AG24" s="14">
        <v>5.9321429470568197E-2</v>
      </c>
      <c r="AH24" s="14">
        <v>9.5107556474041899E-2</v>
      </c>
      <c r="AI24" s="14">
        <v>0.13139183307038299</v>
      </c>
      <c r="AJ24" s="14"/>
      <c r="AK24" s="14">
        <v>5.0371384437162402E-2</v>
      </c>
      <c r="AL24" s="14">
        <v>3.7085859453823797E-2</v>
      </c>
      <c r="AM24" s="14">
        <v>0.103489986362498</v>
      </c>
      <c r="AN24" s="14">
        <v>5.8665822258430103E-2</v>
      </c>
      <c r="AO24" s="14"/>
      <c r="AP24" s="14">
        <v>1.6368241831542001E-2</v>
      </c>
      <c r="AQ24" s="14">
        <v>5.44223741494885E-2</v>
      </c>
      <c r="AR24" s="14">
        <v>6.8023506158420594E-2</v>
      </c>
      <c r="AS24" s="14"/>
      <c r="AT24" s="14">
        <v>4.0818518723373401E-2</v>
      </c>
      <c r="AU24" s="14">
        <v>4.76809176458814E-2</v>
      </c>
      <c r="AV24" s="14">
        <v>0.10258253095042399</v>
      </c>
      <c r="AW24" s="14"/>
      <c r="AX24" s="14">
        <v>3.5620278230215199E-2</v>
      </c>
      <c r="AY24" s="14">
        <v>7.0418424885622194E-2</v>
      </c>
      <c r="AZ24" s="14">
        <v>5.5533665538788003E-2</v>
      </c>
      <c r="BA24" s="14"/>
      <c r="BB24" s="14">
        <v>2.3095578866177802E-2</v>
      </c>
      <c r="BC24" s="14">
        <v>5.3539019106892898E-2</v>
      </c>
      <c r="BD24" s="14"/>
      <c r="BE24" s="14">
        <v>3.86490455899339E-2</v>
      </c>
      <c r="BF24" s="14">
        <v>0.121819942516899</v>
      </c>
      <c r="BG24" s="14"/>
      <c r="BH24" s="14">
        <v>6.3484098610400705E-2</v>
      </c>
      <c r="BI24" s="14">
        <v>6.9473318783816906E-2</v>
      </c>
    </row>
    <row r="25" spans="2:61" ht="29" x14ac:dyDescent="0.35">
      <c r="B25" s="15" t="s">
        <v>494</v>
      </c>
      <c r="C25" s="20">
        <v>4.0871192802356897E-2</v>
      </c>
      <c r="D25" s="20">
        <v>4.7485278022639202E-2</v>
      </c>
      <c r="E25" s="20">
        <v>3.5236027464639802E-2</v>
      </c>
      <c r="F25" s="20"/>
      <c r="G25" s="20">
        <v>2.6182331763063602E-2</v>
      </c>
      <c r="H25" s="20">
        <v>3.3218088711757902E-2</v>
      </c>
      <c r="I25" s="20">
        <v>4.03463793558686E-2</v>
      </c>
      <c r="J25" s="20">
        <v>2.9067355073018001E-2</v>
      </c>
      <c r="K25" s="20">
        <v>5.2155762157437703E-2</v>
      </c>
      <c r="L25" s="20">
        <v>6.4164637203219799E-2</v>
      </c>
      <c r="M25" s="20"/>
      <c r="N25" s="20">
        <v>5.3444887664640402E-2</v>
      </c>
      <c r="O25" s="20">
        <v>3.8335321569627497E-2</v>
      </c>
      <c r="P25" s="20"/>
      <c r="Q25" s="20">
        <v>2.97161952885511E-2</v>
      </c>
      <c r="R25" s="20">
        <v>2.3211118887568799E-2</v>
      </c>
      <c r="S25" s="20">
        <v>5.7780950027042102E-2</v>
      </c>
      <c r="T25" s="20">
        <v>4.61709792359647E-2</v>
      </c>
      <c r="U25" s="20">
        <v>0.10168464932472</v>
      </c>
      <c r="V25" s="20">
        <v>1.62491726293571E-2</v>
      </c>
      <c r="W25" s="20">
        <v>4.8511343281533503E-2</v>
      </c>
      <c r="X25" s="20">
        <v>3.6184278142462202E-2</v>
      </c>
      <c r="Y25" s="20">
        <v>4.3363843285344601E-2</v>
      </c>
      <c r="Z25" s="20">
        <v>0.10126270052875599</v>
      </c>
      <c r="AA25" s="20"/>
      <c r="AB25" s="20">
        <v>1.85608325125028E-2</v>
      </c>
      <c r="AC25" s="20">
        <v>3.3743500875812203E-2</v>
      </c>
      <c r="AD25" s="20">
        <v>5.5232902506113603E-2</v>
      </c>
      <c r="AE25" s="20"/>
      <c r="AF25" s="20">
        <v>7.97218215597645E-3</v>
      </c>
      <c r="AG25" s="20">
        <v>5.99521162002951E-2</v>
      </c>
      <c r="AH25" s="20">
        <v>3.0855516219580201E-2</v>
      </c>
      <c r="AI25" s="20">
        <v>7.8595888469879499E-2</v>
      </c>
      <c r="AJ25" s="20"/>
      <c r="AK25" s="20">
        <v>1.58673040207074E-2</v>
      </c>
      <c r="AL25" s="20">
        <v>5.52382128194139E-2</v>
      </c>
      <c r="AM25" s="20">
        <v>6.0077178404364801E-2</v>
      </c>
      <c r="AN25" s="20">
        <v>0</v>
      </c>
      <c r="AO25" s="20"/>
      <c r="AP25" s="20">
        <v>5.9576072199168401E-3</v>
      </c>
      <c r="AQ25" s="20">
        <v>2.28950900783676E-2</v>
      </c>
      <c r="AR25" s="20">
        <v>6.22604603809482E-2</v>
      </c>
      <c r="AS25" s="20"/>
      <c r="AT25" s="20">
        <v>1.4391652248700501E-2</v>
      </c>
      <c r="AU25" s="20">
        <v>4.8463319064652399E-2</v>
      </c>
      <c r="AV25" s="20">
        <v>6.0951852916120999E-2</v>
      </c>
      <c r="AW25" s="20"/>
      <c r="AX25" s="20">
        <v>5.5803893700214898E-3</v>
      </c>
      <c r="AY25" s="20">
        <v>3.8329521652750997E-2</v>
      </c>
      <c r="AZ25" s="20">
        <v>6.8274894390159796E-2</v>
      </c>
      <c r="BA25" s="20"/>
      <c r="BB25" s="20">
        <v>1.6826719799389898E-2</v>
      </c>
      <c r="BC25" s="20">
        <v>4.69734945066584E-2</v>
      </c>
      <c r="BD25" s="20"/>
      <c r="BE25" s="20">
        <v>3.5464494133035103E-2</v>
      </c>
      <c r="BF25" s="20">
        <v>5.0689384675838701E-2</v>
      </c>
      <c r="BG25" s="20"/>
      <c r="BH25" s="20">
        <v>4.4333111792413497E-2</v>
      </c>
      <c r="BI25" s="20">
        <v>3.9922322358884599E-2</v>
      </c>
    </row>
    <row r="26" spans="2:61" x14ac:dyDescent="0.35">
      <c r="B26" s="16"/>
    </row>
    <row r="27" spans="2:61" x14ac:dyDescent="0.35">
      <c r="B27" t="s">
        <v>88</v>
      </c>
    </row>
    <row r="28" spans="2:61" x14ac:dyDescent="0.35">
      <c r="B28" t="s">
        <v>89</v>
      </c>
    </row>
    <row r="30" spans="2:61" x14ac:dyDescent="0.35">
      <c r="B30" s="8" t="str">
        <f>HYPERLINK("#'Contents'!A1", "Return to Contents")</f>
        <v>Return to Contents</v>
      </c>
    </row>
  </sheetData>
  <mergeCells count="14">
    <mergeCell ref="BB5:BC5"/>
    <mergeCell ref="BE5:BF5"/>
    <mergeCell ref="BH5:BI5"/>
    <mergeCell ref="D2:AX2"/>
    <mergeCell ref="AF5:AI5"/>
    <mergeCell ref="AK5:AN5"/>
    <mergeCell ref="AP5:AR5"/>
    <mergeCell ref="AT5:AV5"/>
    <mergeCell ref="AX5:AZ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135</vt:i4>
      </vt:variant>
    </vt:vector>
  </HeadingPairs>
  <TitlesOfParts>
    <vt:vector size="13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2025-09-12T19:46:30Z</dcterms:created>
  <dcterms:modified xsi:type="dcterms:W3CDTF">2025-12-19T16:45:39Z</dcterms:modified>
</cp:coreProperties>
</file>